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ustomer\04 - Customer Contracts and Supplier Liaison\07 - Charging\01 - DUoS\12 - April 2021\Charging Documents\5 Tariff Movement Explanation\"/>
    </mc:Choice>
  </mc:AlternateContent>
  <xr:revisionPtr revIDLastSave="0" documentId="10_ncr:100000_{666FA3C5-8D79-4675-9B64-6E25DFF4F060}" xr6:coauthVersionLast="31" xr6:coauthVersionMax="31" xr10:uidLastSave="{00000000-0000-0000-0000-000000000000}"/>
  <bookViews>
    <workbookView xWindow="-15" yWindow="-15" windowWidth="14415" windowHeight="12840" activeTab="2" xr2:uid="{00000000-000D-0000-FFFF-FFFF00000000}"/>
  </bookViews>
  <sheets>
    <sheet name="Instructions" sheetId="4" r:id="rId1"/>
    <sheet name="Detailed Breakdown" sheetId="2" r:id="rId2"/>
    <sheet name="Summary" sheetId="3" r:id="rId3"/>
  </sheets>
  <definedNames>
    <definedName name="_xlnm.Print_Area" localSheetId="1">'Detailed Breakdown'!$B$1:$AO$40</definedName>
  </definedNames>
  <calcPr calcId="179017"/>
</workbook>
</file>

<file path=xl/calcChain.xml><?xml version="1.0" encoding="utf-8"?>
<calcChain xmlns="http://schemas.openxmlformats.org/spreadsheetml/2006/main">
  <c r="B18" i="3" l="1"/>
  <c r="B17" i="3"/>
  <c r="B16" i="3"/>
  <c r="B15" i="3"/>
  <c r="B14" i="3"/>
  <c r="B13" i="3"/>
  <c r="B12" i="3"/>
  <c r="B11" i="3"/>
  <c r="B10" i="3"/>
  <c r="B9" i="3"/>
  <c r="B8" i="3"/>
  <c r="B7" i="3"/>
  <c r="B6" i="3"/>
  <c r="M7" i="3" l="1"/>
  <c r="M6" i="3"/>
  <c r="E21" i="2" l="1"/>
  <c r="E20" i="2"/>
  <c r="E19" i="2"/>
  <c r="E18" i="2"/>
  <c r="E17" i="2"/>
  <c r="E16" i="2"/>
  <c r="E15" i="2"/>
  <c r="E14" i="2"/>
  <c r="E13" i="2"/>
  <c r="E12" i="2"/>
  <c r="E11" i="2"/>
  <c r="E10" i="2"/>
  <c r="E9" i="2"/>
  <c r="AN24" i="2" l="1"/>
  <c r="AL24" i="2"/>
  <c r="AJ24" i="2"/>
  <c r="AH24" i="2"/>
  <c r="AF24" i="2"/>
  <c r="AD24" i="2"/>
  <c r="AB24" i="2"/>
  <c r="Z24" i="2"/>
  <c r="X24" i="2"/>
  <c r="V24" i="2"/>
  <c r="T24" i="2"/>
  <c r="R24" i="2"/>
  <c r="P24" i="2"/>
  <c r="N24" i="2"/>
  <c r="L24" i="2"/>
  <c r="J24" i="2"/>
  <c r="H24" i="2"/>
  <c r="F24" i="2"/>
  <c r="G9" i="2" l="1"/>
  <c r="F9" i="2" s="1"/>
  <c r="I39" i="2" l="1"/>
  <c r="K38" i="2"/>
  <c r="I38" i="2"/>
  <c r="AM37" i="2"/>
  <c r="K37" i="2"/>
  <c r="I37" i="2"/>
  <c r="I36" i="2"/>
  <c r="O35" i="2"/>
  <c r="I35" i="2"/>
  <c r="AG34" i="2"/>
  <c r="AC34" i="2"/>
  <c r="Q34" i="2"/>
  <c r="M34" i="2"/>
  <c r="I34" i="2"/>
  <c r="AI33" i="2"/>
  <c r="AE33" i="2"/>
  <c r="S33" i="2"/>
  <c r="O33" i="2"/>
  <c r="I33" i="2"/>
  <c r="AK32" i="2"/>
  <c r="AG32" i="2"/>
  <c r="U32" i="2"/>
  <c r="Q32" i="2"/>
  <c r="I32" i="2"/>
  <c r="AM31" i="2"/>
  <c r="AI31" i="2"/>
  <c r="W31" i="2"/>
  <c r="S31" i="2"/>
  <c r="K31" i="2"/>
  <c r="I31" i="2"/>
  <c r="AK30" i="2"/>
  <c r="Y30" i="2"/>
  <c r="U30" i="2"/>
  <c r="I30" i="2"/>
  <c r="AM29" i="2"/>
  <c r="AA29" i="2"/>
  <c r="W29" i="2"/>
  <c r="K29" i="2"/>
  <c r="I29" i="2"/>
  <c r="AC28" i="2"/>
  <c r="Y28" i="2"/>
  <c r="M28" i="2"/>
  <c r="I28" i="2"/>
  <c r="AE27" i="2"/>
  <c r="AA27" i="2"/>
  <c r="O27" i="2"/>
  <c r="M9" i="2"/>
  <c r="L9" i="2" s="1"/>
  <c r="K36" i="2"/>
  <c r="K35" i="2"/>
  <c r="K33" i="2"/>
  <c r="I27" i="2" l="1"/>
  <c r="I9" i="2"/>
  <c r="H9" i="2" s="1"/>
  <c r="AM39" i="2"/>
  <c r="K27" i="2"/>
  <c r="K9" i="2"/>
  <c r="J9" i="2" s="1"/>
  <c r="AG28" i="2"/>
  <c r="O29" i="2"/>
  <c r="AE29" i="2"/>
  <c r="M30" i="2"/>
  <c r="AC30" i="2"/>
  <c r="AA31" i="2"/>
  <c r="Y32" i="2"/>
  <c r="W33" i="2"/>
  <c r="AM33" i="2"/>
  <c r="U34" i="2"/>
  <c r="S35" i="2"/>
  <c r="O37" i="2"/>
  <c r="S27" i="2"/>
  <c r="Q28" i="2"/>
  <c r="W27" i="2"/>
  <c r="U28" i="2"/>
  <c r="S29" i="2"/>
  <c r="AI29" i="2"/>
  <c r="AG30" i="2"/>
  <c r="O31" i="2"/>
  <c r="AE31" i="2"/>
  <c r="M32" i="2"/>
  <c r="AC32" i="2"/>
  <c r="AA33" i="2"/>
  <c r="Y34" i="2"/>
  <c r="W35" i="2"/>
  <c r="AI37" i="2"/>
  <c r="AI27" i="2"/>
  <c r="AM27" i="2"/>
  <c r="AK28" i="2"/>
  <c r="Q30" i="2"/>
  <c r="AI39" i="2"/>
  <c r="K39" i="2"/>
  <c r="O36" i="2"/>
  <c r="S36" i="2"/>
  <c r="W36" i="2"/>
  <c r="AA36" i="2"/>
  <c r="AM36" i="2"/>
  <c r="AI38" i="2"/>
  <c r="AM38" i="2"/>
  <c r="M39" i="2"/>
  <c r="Q39" i="2"/>
  <c r="AK34" i="2"/>
  <c r="AO28" i="2"/>
  <c r="M9" i="3"/>
  <c r="AO30" i="2"/>
  <c r="M11" i="3"/>
  <c r="AO32" i="2"/>
  <c r="M13" i="3"/>
  <c r="AO34" i="2"/>
  <c r="AO27" i="2"/>
  <c r="M8" i="3"/>
  <c r="AO29" i="2"/>
  <c r="M10" i="3"/>
  <c r="AO31" i="2"/>
  <c r="M12" i="3"/>
  <c r="AO33" i="2"/>
  <c r="M14" i="3"/>
  <c r="AO35" i="2"/>
  <c r="M16" i="3"/>
  <c r="AO37" i="2"/>
  <c r="M18" i="3"/>
  <c r="AO39" i="2"/>
  <c r="K28" i="2"/>
  <c r="K30" i="2"/>
  <c r="K32" i="2"/>
  <c r="K34" i="2"/>
  <c r="M27" i="2"/>
  <c r="Q27" i="2"/>
  <c r="U27" i="2"/>
  <c r="Y27" i="2"/>
  <c r="AC27" i="2"/>
  <c r="AG27" i="2"/>
  <c r="AK27" i="2"/>
  <c r="O28" i="2"/>
  <c r="S28" i="2"/>
  <c r="W28" i="2"/>
  <c r="AA28" i="2"/>
  <c r="AE28" i="2"/>
  <c r="AI28" i="2"/>
  <c r="AM28" i="2"/>
  <c r="M29" i="2"/>
  <c r="Q29" i="2"/>
  <c r="U29" i="2"/>
  <c r="Y29" i="2"/>
  <c r="AC29" i="2"/>
  <c r="AG29" i="2"/>
  <c r="AK29" i="2"/>
  <c r="O30" i="2"/>
  <c r="S30" i="2"/>
  <c r="W30" i="2"/>
  <c r="AA30" i="2"/>
  <c r="AE30" i="2"/>
  <c r="AI30" i="2"/>
  <c r="AM30" i="2"/>
  <c r="M31" i="2"/>
  <c r="Q31" i="2"/>
  <c r="U31" i="2"/>
  <c r="Y31" i="2"/>
  <c r="AC31" i="2"/>
  <c r="AG31" i="2"/>
  <c r="AK31" i="2"/>
  <c r="O32" i="2"/>
  <c r="S32" i="2"/>
  <c r="W32" i="2"/>
  <c r="AA32" i="2"/>
  <c r="AE32" i="2"/>
  <c r="AI32" i="2"/>
  <c r="AM32" i="2"/>
  <c r="M33" i="2"/>
  <c r="Q33" i="2"/>
  <c r="U33" i="2"/>
  <c r="Y33" i="2"/>
  <c r="AC33" i="2"/>
  <c r="AG33" i="2"/>
  <c r="AK33" i="2"/>
  <c r="O34" i="2"/>
  <c r="S34" i="2"/>
  <c r="W34" i="2"/>
  <c r="AA34" i="2"/>
  <c r="AE34" i="2"/>
  <c r="AI34" i="2"/>
  <c r="AM34" i="2"/>
  <c r="M35" i="2"/>
  <c r="Q35" i="2"/>
  <c r="U35" i="2"/>
  <c r="Y35" i="2"/>
  <c r="AC35" i="2"/>
  <c r="AG35" i="2"/>
  <c r="AK35" i="2"/>
  <c r="AE36" i="2"/>
  <c r="AI36" i="2"/>
  <c r="M37" i="2"/>
  <c r="Q37" i="2"/>
  <c r="U37" i="2"/>
  <c r="Y37" i="2"/>
  <c r="AC37" i="2"/>
  <c r="AG37" i="2"/>
  <c r="AK37" i="2"/>
  <c r="O38" i="2"/>
  <c r="S38" i="2"/>
  <c r="W38" i="2"/>
  <c r="AA38" i="2"/>
  <c r="AE38" i="2"/>
  <c r="U39" i="2"/>
  <c r="Y39" i="2"/>
  <c r="AC39" i="2"/>
  <c r="AG39" i="2"/>
  <c r="AK39" i="2"/>
  <c r="M15" i="3"/>
  <c r="AO36" i="2"/>
  <c r="M17" i="3"/>
  <c r="AO38" i="2"/>
  <c r="AA35" i="2"/>
  <c r="AE35" i="2"/>
  <c r="AI35" i="2"/>
  <c r="AM35" i="2"/>
  <c r="M36" i="2"/>
  <c r="Q36" i="2"/>
  <c r="U36" i="2"/>
  <c r="Y36" i="2"/>
  <c r="AC36" i="2"/>
  <c r="AG36" i="2"/>
  <c r="AK36" i="2"/>
  <c r="S37" i="2"/>
  <c r="W37" i="2"/>
  <c r="AA37" i="2"/>
  <c r="AE37" i="2"/>
  <c r="M38" i="2"/>
  <c r="Q38" i="2"/>
  <c r="U38" i="2"/>
  <c r="Y38" i="2"/>
  <c r="AC38" i="2"/>
  <c r="AG38" i="2"/>
  <c r="AK38" i="2"/>
  <c r="O39" i="2"/>
  <c r="S39" i="2"/>
  <c r="W39" i="2"/>
  <c r="AA39" i="2"/>
  <c r="AE39" i="2"/>
  <c r="N6" i="3" l="1"/>
  <c r="G27" i="2"/>
  <c r="N8" i="3"/>
  <c r="O8" i="3" s="1"/>
  <c r="G29" i="2"/>
  <c r="N10" i="3"/>
  <c r="O10" i="3" s="1"/>
  <c r="G31" i="2"/>
  <c r="N12" i="3"/>
  <c r="O12" i="3" s="1"/>
  <c r="G33" i="2"/>
  <c r="N14" i="3"/>
  <c r="O14" i="3" s="1"/>
  <c r="G35" i="2"/>
  <c r="N16" i="3"/>
  <c r="O16" i="3" s="1"/>
  <c r="G37" i="2"/>
  <c r="N18" i="3"/>
  <c r="O18" i="3" s="1"/>
  <c r="G39" i="2"/>
  <c r="N7" i="3"/>
  <c r="O7" i="3" s="1"/>
  <c r="G28" i="2"/>
  <c r="N9" i="3"/>
  <c r="O9" i="3" s="1"/>
  <c r="G30" i="2"/>
  <c r="N11" i="3"/>
  <c r="O11" i="3" s="1"/>
  <c r="G32" i="2"/>
  <c r="N13" i="3"/>
  <c r="O13" i="3" s="1"/>
  <c r="G34" i="2"/>
  <c r="N15" i="3"/>
  <c r="O15" i="3" s="1"/>
  <c r="G36" i="2"/>
  <c r="N17" i="3"/>
  <c r="O17" i="3" s="1"/>
  <c r="G38" i="2"/>
  <c r="G19" i="2"/>
  <c r="F19" i="2" s="1"/>
  <c r="G15" i="2"/>
  <c r="F15" i="2" s="1"/>
  <c r="G11" i="2"/>
  <c r="F11" i="2" s="1"/>
  <c r="AO9" i="2" l="1"/>
  <c r="AN9" i="2" s="1"/>
  <c r="AG9" i="2"/>
  <c r="AF9" i="2" s="1"/>
  <c r="AC9" i="2"/>
  <c r="AB9" i="2" s="1"/>
  <c r="Y9" i="2"/>
  <c r="X9" i="2" s="1"/>
  <c r="U9" i="2"/>
  <c r="T9" i="2" s="1"/>
  <c r="Q9" i="2"/>
  <c r="P9" i="2" s="1"/>
  <c r="AI9" i="2"/>
  <c r="AH9" i="2" s="1"/>
  <c r="AE9" i="2"/>
  <c r="AD9" i="2" s="1"/>
  <c r="AA9" i="2"/>
  <c r="Z9" i="2" s="1"/>
  <c r="W9" i="2"/>
  <c r="V9" i="2" s="1"/>
  <c r="S9" i="2"/>
  <c r="R9" i="2" s="1"/>
  <c r="O9" i="2"/>
  <c r="N9" i="2" s="1"/>
  <c r="AK9" i="2"/>
  <c r="AJ9" i="2" s="1"/>
  <c r="AM9" i="2"/>
  <c r="AL9" i="2" s="1"/>
  <c r="AI10" i="2"/>
  <c r="AH10" i="2" s="1"/>
  <c r="AE10" i="2"/>
  <c r="AD10" i="2" s="1"/>
  <c r="AA10" i="2"/>
  <c r="Z10" i="2" s="1"/>
  <c r="W10" i="2"/>
  <c r="V10" i="2" s="1"/>
  <c r="S10" i="2"/>
  <c r="R10" i="2" s="1"/>
  <c r="O10" i="2"/>
  <c r="N10" i="2" s="1"/>
  <c r="K10" i="2"/>
  <c r="J10" i="2" s="1"/>
  <c r="AO10" i="2"/>
  <c r="AN10" i="2" s="1"/>
  <c r="AG10" i="2"/>
  <c r="AF10" i="2" s="1"/>
  <c r="AC10" i="2"/>
  <c r="AB10" i="2" s="1"/>
  <c r="Y10" i="2"/>
  <c r="X10" i="2" s="1"/>
  <c r="U10" i="2"/>
  <c r="T10" i="2" s="1"/>
  <c r="Q10" i="2"/>
  <c r="P10" i="2" s="1"/>
  <c r="M10" i="2"/>
  <c r="L10" i="2" s="1"/>
  <c r="I10" i="2"/>
  <c r="H10" i="2" s="1"/>
  <c r="AM10" i="2"/>
  <c r="AL10" i="2" s="1"/>
  <c r="AK10" i="2"/>
  <c r="AJ10" i="2" s="1"/>
  <c r="AI12" i="2"/>
  <c r="AH12" i="2" s="1"/>
  <c r="AE12" i="2"/>
  <c r="AD12" i="2" s="1"/>
  <c r="AA12" i="2"/>
  <c r="Z12" i="2" s="1"/>
  <c r="W12" i="2"/>
  <c r="V12" i="2" s="1"/>
  <c r="S12" i="2"/>
  <c r="R12" i="2" s="1"/>
  <c r="O12" i="2"/>
  <c r="N12" i="2" s="1"/>
  <c r="K12" i="2"/>
  <c r="J12" i="2" s="1"/>
  <c r="AO12" i="2"/>
  <c r="AN12" i="2" s="1"/>
  <c r="AG12" i="2"/>
  <c r="AF12" i="2" s="1"/>
  <c r="AC12" i="2"/>
  <c r="AB12" i="2" s="1"/>
  <c r="Y12" i="2"/>
  <c r="X12" i="2" s="1"/>
  <c r="U12" i="2"/>
  <c r="T12" i="2" s="1"/>
  <c r="Q12" i="2"/>
  <c r="P12" i="2" s="1"/>
  <c r="M12" i="2"/>
  <c r="L12" i="2" s="1"/>
  <c r="I12" i="2"/>
  <c r="H12" i="2" s="1"/>
  <c r="AM12" i="2"/>
  <c r="AL12" i="2" s="1"/>
  <c r="AK12" i="2"/>
  <c r="AJ12" i="2" s="1"/>
  <c r="AI14" i="2"/>
  <c r="AH14" i="2" s="1"/>
  <c r="AE14" i="2"/>
  <c r="AD14" i="2" s="1"/>
  <c r="AA14" i="2"/>
  <c r="Z14" i="2" s="1"/>
  <c r="W14" i="2"/>
  <c r="V14" i="2" s="1"/>
  <c r="S14" i="2"/>
  <c r="R14" i="2" s="1"/>
  <c r="O14" i="2"/>
  <c r="N14" i="2" s="1"/>
  <c r="K14" i="2"/>
  <c r="J14" i="2" s="1"/>
  <c r="AO14" i="2"/>
  <c r="AN14" i="2" s="1"/>
  <c r="AG14" i="2"/>
  <c r="AF14" i="2" s="1"/>
  <c r="AC14" i="2"/>
  <c r="AB14" i="2" s="1"/>
  <c r="Y14" i="2"/>
  <c r="X14" i="2" s="1"/>
  <c r="U14" i="2"/>
  <c r="T14" i="2" s="1"/>
  <c r="Q14" i="2"/>
  <c r="P14" i="2" s="1"/>
  <c r="M14" i="2"/>
  <c r="L14" i="2" s="1"/>
  <c r="I14" i="2"/>
  <c r="H14" i="2" s="1"/>
  <c r="AM14" i="2"/>
  <c r="AL14" i="2" s="1"/>
  <c r="AK14" i="2"/>
  <c r="AJ14" i="2" s="1"/>
  <c r="AI16" i="2"/>
  <c r="AH16" i="2" s="1"/>
  <c r="AE16" i="2"/>
  <c r="AD16" i="2" s="1"/>
  <c r="AA16" i="2"/>
  <c r="Z16" i="2" s="1"/>
  <c r="W16" i="2"/>
  <c r="V16" i="2" s="1"/>
  <c r="S16" i="2"/>
  <c r="R16" i="2" s="1"/>
  <c r="O16" i="2"/>
  <c r="N16" i="2" s="1"/>
  <c r="K16" i="2"/>
  <c r="J16" i="2" s="1"/>
  <c r="AO16" i="2"/>
  <c r="AN16" i="2" s="1"/>
  <c r="AG16" i="2"/>
  <c r="AF16" i="2" s="1"/>
  <c r="AC16" i="2"/>
  <c r="AB16" i="2" s="1"/>
  <c r="Y16" i="2"/>
  <c r="X16" i="2" s="1"/>
  <c r="U16" i="2"/>
  <c r="T16" i="2" s="1"/>
  <c r="Q16" i="2"/>
  <c r="P16" i="2" s="1"/>
  <c r="M16" i="2"/>
  <c r="L16" i="2" s="1"/>
  <c r="I16" i="2"/>
  <c r="H16" i="2" s="1"/>
  <c r="AM16" i="2"/>
  <c r="AL16" i="2" s="1"/>
  <c r="AK16" i="2"/>
  <c r="AJ16" i="2" s="1"/>
  <c r="AJ34" i="2" s="1"/>
  <c r="AI18" i="2"/>
  <c r="AH18" i="2" s="1"/>
  <c r="AE18" i="2"/>
  <c r="AD18" i="2" s="1"/>
  <c r="AA18" i="2"/>
  <c r="Z18" i="2" s="1"/>
  <c r="W18" i="2"/>
  <c r="V18" i="2" s="1"/>
  <c r="S18" i="2"/>
  <c r="R18" i="2" s="1"/>
  <c r="O18" i="2"/>
  <c r="N18" i="2" s="1"/>
  <c r="K18" i="2"/>
  <c r="J18" i="2" s="1"/>
  <c r="AO18" i="2"/>
  <c r="AN18" i="2" s="1"/>
  <c r="AG18" i="2"/>
  <c r="AF18" i="2" s="1"/>
  <c r="AC18" i="2"/>
  <c r="AB18" i="2" s="1"/>
  <c r="Y18" i="2"/>
  <c r="X18" i="2" s="1"/>
  <c r="U18" i="2"/>
  <c r="T18" i="2" s="1"/>
  <c r="Q18" i="2"/>
  <c r="P18" i="2" s="1"/>
  <c r="M18" i="2"/>
  <c r="L18" i="2" s="1"/>
  <c r="I18" i="2"/>
  <c r="H18" i="2" s="1"/>
  <c r="AM18" i="2"/>
  <c r="AL18" i="2" s="1"/>
  <c r="AK18" i="2"/>
  <c r="AJ18" i="2" s="1"/>
  <c r="AJ36" i="2" s="1"/>
  <c r="AI20" i="2"/>
  <c r="AH20" i="2" s="1"/>
  <c r="AE20" i="2"/>
  <c r="AD20" i="2" s="1"/>
  <c r="AA20" i="2"/>
  <c r="Z20" i="2" s="1"/>
  <c r="W20" i="2"/>
  <c r="V20" i="2" s="1"/>
  <c r="S20" i="2"/>
  <c r="R20" i="2" s="1"/>
  <c r="O20" i="2"/>
  <c r="N20" i="2" s="1"/>
  <c r="K20" i="2"/>
  <c r="J20" i="2" s="1"/>
  <c r="AO20" i="2"/>
  <c r="AN20" i="2" s="1"/>
  <c r="AG20" i="2"/>
  <c r="AF20" i="2" s="1"/>
  <c r="AC20" i="2"/>
  <c r="AB20" i="2" s="1"/>
  <c r="Y20" i="2"/>
  <c r="X20" i="2" s="1"/>
  <c r="U20" i="2"/>
  <c r="T20" i="2" s="1"/>
  <c r="Q20" i="2"/>
  <c r="P20" i="2" s="1"/>
  <c r="M20" i="2"/>
  <c r="L20" i="2" s="1"/>
  <c r="I20" i="2"/>
  <c r="H20" i="2" s="1"/>
  <c r="AM20" i="2"/>
  <c r="AL20" i="2" s="1"/>
  <c r="AK20" i="2"/>
  <c r="AJ20" i="2" s="1"/>
  <c r="AJ38" i="2" s="1"/>
  <c r="G20" i="2"/>
  <c r="F20" i="2" s="1"/>
  <c r="G12" i="2"/>
  <c r="F12" i="2" s="1"/>
  <c r="G18" i="2"/>
  <c r="F18" i="2" s="1"/>
  <c r="F36" i="2" s="1"/>
  <c r="G10" i="2"/>
  <c r="F10" i="2" s="1"/>
  <c r="AO11" i="2"/>
  <c r="AN11" i="2" s="1"/>
  <c r="AG11" i="2"/>
  <c r="AF11" i="2" s="1"/>
  <c r="AC11" i="2"/>
  <c r="AB11" i="2" s="1"/>
  <c r="Y11" i="2"/>
  <c r="X11" i="2" s="1"/>
  <c r="U11" i="2"/>
  <c r="T11" i="2" s="1"/>
  <c r="Q11" i="2"/>
  <c r="P11" i="2" s="1"/>
  <c r="M11" i="2"/>
  <c r="L11" i="2" s="1"/>
  <c r="I11" i="2"/>
  <c r="H11" i="2" s="1"/>
  <c r="H29" i="2" s="1"/>
  <c r="AI11" i="2"/>
  <c r="AH11" i="2" s="1"/>
  <c r="AE11" i="2"/>
  <c r="AD11" i="2" s="1"/>
  <c r="AA11" i="2"/>
  <c r="Z11" i="2" s="1"/>
  <c r="W11" i="2"/>
  <c r="V11" i="2" s="1"/>
  <c r="S11" i="2"/>
  <c r="R11" i="2" s="1"/>
  <c r="O11" i="2"/>
  <c r="N11" i="2" s="1"/>
  <c r="K11" i="2"/>
  <c r="J11" i="2" s="1"/>
  <c r="AM11" i="2"/>
  <c r="AL11" i="2" s="1"/>
  <c r="AK11" i="2"/>
  <c r="AJ11" i="2" s="1"/>
  <c r="AJ29" i="2" s="1"/>
  <c r="AO13" i="2"/>
  <c r="AN13" i="2" s="1"/>
  <c r="AG13" i="2"/>
  <c r="AF13" i="2" s="1"/>
  <c r="AC13" i="2"/>
  <c r="AB13" i="2" s="1"/>
  <c r="Y13" i="2"/>
  <c r="X13" i="2" s="1"/>
  <c r="U13" i="2"/>
  <c r="T13" i="2" s="1"/>
  <c r="Q13" i="2"/>
  <c r="P13" i="2" s="1"/>
  <c r="M13" i="2"/>
  <c r="L13" i="2" s="1"/>
  <c r="I13" i="2"/>
  <c r="H13" i="2" s="1"/>
  <c r="AI13" i="2"/>
  <c r="AH13" i="2" s="1"/>
  <c r="AE13" i="2"/>
  <c r="AD13" i="2" s="1"/>
  <c r="AA13" i="2"/>
  <c r="Z13" i="2" s="1"/>
  <c r="W13" i="2"/>
  <c r="V13" i="2" s="1"/>
  <c r="S13" i="2"/>
  <c r="R13" i="2" s="1"/>
  <c r="O13" i="2"/>
  <c r="N13" i="2" s="1"/>
  <c r="K13" i="2"/>
  <c r="J13" i="2" s="1"/>
  <c r="AM13" i="2"/>
  <c r="AL13" i="2" s="1"/>
  <c r="AK13" i="2"/>
  <c r="AJ13" i="2" s="1"/>
  <c r="AJ31" i="2" s="1"/>
  <c r="AO15" i="2"/>
  <c r="AN15" i="2" s="1"/>
  <c r="AG15" i="2"/>
  <c r="AF15" i="2" s="1"/>
  <c r="AC15" i="2"/>
  <c r="AB15" i="2" s="1"/>
  <c r="Y15" i="2"/>
  <c r="X15" i="2" s="1"/>
  <c r="U15" i="2"/>
  <c r="T15" i="2" s="1"/>
  <c r="Q15" i="2"/>
  <c r="P15" i="2" s="1"/>
  <c r="M15" i="2"/>
  <c r="L15" i="2" s="1"/>
  <c r="I15" i="2"/>
  <c r="H15" i="2" s="1"/>
  <c r="H33" i="2" s="1"/>
  <c r="AI15" i="2"/>
  <c r="AH15" i="2" s="1"/>
  <c r="AE15" i="2"/>
  <c r="AD15" i="2" s="1"/>
  <c r="AA15" i="2"/>
  <c r="Z15" i="2" s="1"/>
  <c r="W15" i="2"/>
  <c r="V15" i="2" s="1"/>
  <c r="S15" i="2"/>
  <c r="R15" i="2" s="1"/>
  <c r="O15" i="2"/>
  <c r="N15" i="2" s="1"/>
  <c r="K15" i="2"/>
  <c r="J15" i="2" s="1"/>
  <c r="AM15" i="2"/>
  <c r="AL15" i="2" s="1"/>
  <c r="AK15" i="2"/>
  <c r="AJ15" i="2" s="1"/>
  <c r="AJ33" i="2" s="1"/>
  <c r="AO17" i="2"/>
  <c r="AN17" i="2" s="1"/>
  <c r="AG17" i="2"/>
  <c r="AF17" i="2" s="1"/>
  <c r="AC17" i="2"/>
  <c r="AB17" i="2" s="1"/>
  <c r="Y17" i="2"/>
  <c r="X17" i="2" s="1"/>
  <c r="U17" i="2"/>
  <c r="T17" i="2" s="1"/>
  <c r="Q17" i="2"/>
  <c r="P17" i="2" s="1"/>
  <c r="M17" i="2"/>
  <c r="L17" i="2" s="1"/>
  <c r="I17" i="2"/>
  <c r="H17" i="2" s="1"/>
  <c r="AI17" i="2"/>
  <c r="AH17" i="2" s="1"/>
  <c r="AE17" i="2"/>
  <c r="AD17" i="2" s="1"/>
  <c r="AA17" i="2"/>
  <c r="Z17" i="2" s="1"/>
  <c r="W17" i="2"/>
  <c r="V17" i="2" s="1"/>
  <c r="S17" i="2"/>
  <c r="R17" i="2" s="1"/>
  <c r="O17" i="2"/>
  <c r="N17" i="2" s="1"/>
  <c r="K17" i="2"/>
  <c r="J17" i="2" s="1"/>
  <c r="AM17" i="2"/>
  <c r="AL17" i="2" s="1"/>
  <c r="AK17" i="2"/>
  <c r="AJ17" i="2" s="1"/>
  <c r="AJ35" i="2" s="1"/>
  <c r="AO19" i="2"/>
  <c r="AN19" i="2" s="1"/>
  <c r="AG19" i="2"/>
  <c r="AF19" i="2" s="1"/>
  <c r="AC19" i="2"/>
  <c r="AB19" i="2" s="1"/>
  <c r="Y19" i="2"/>
  <c r="X19" i="2" s="1"/>
  <c r="U19" i="2"/>
  <c r="T19" i="2" s="1"/>
  <c r="Q19" i="2"/>
  <c r="P19" i="2" s="1"/>
  <c r="M19" i="2"/>
  <c r="L19" i="2" s="1"/>
  <c r="I19" i="2"/>
  <c r="H19" i="2" s="1"/>
  <c r="H37" i="2" s="1"/>
  <c r="AI19" i="2"/>
  <c r="AH19" i="2" s="1"/>
  <c r="AE19" i="2"/>
  <c r="AD19" i="2" s="1"/>
  <c r="AA19" i="2"/>
  <c r="Z19" i="2" s="1"/>
  <c r="W19" i="2"/>
  <c r="V19" i="2" s="1"/>
  <c r="S19" i="2"/>
  <c r="R19" i="2" s="1"/>
  <c r="O19" i="2"/>
  <c r="N19" i="2" s="1"/>
  <c r="K19" i="2"/>
  <c r="J19" i="2" s="1"/>
  <c r="AM19" i="2"/>
  <c r="AL19" i="2" s="1"/>
  <c r="AK19" i="2"/>
  <c r="AJ19" i="2" s="1"/>
  <c r="AO21" i="2"/>
  <c r="AN21" i="2" s="1"/>
  <c r="AG21" i="2"/>
  <c r="AF21" i="2" s="1"/>
  <c r="AC21" i="2"/>
  <c r="AB21" i="2" s="1"/>
  <c r="Y21" i="2"/>
  <c r="X21" i="2" s="1"/>
  <c r="U21" i="2"/>
  <c r="T21" i="2" s="1"/>
  <c r="Q21" i="2"/>
  <c r="P21" i="2" s="1"/>
  <c r="M21" i="2"/>
  <c r="L21" i="2" s="1"/>
  <c r="I21" i="2"/>
  <c r="H21" i="2" s="1"/>
  <c r="AI21" i="2"/>
  <c r="AH21" i="2" s="1"/>
  <c r="AE21" i="2"/>
  <c r="AD21" i="2" s="1"/>
  <c r="AA21" i="2"/>
  <c r="Z21" i="2" s="1"/>
  <c r="W21" i="2"/>
  <c r="V21" i="2" s="1"/>
  <c r="S21" i="2"/>
  <c r="R21" i="2" s="1"/>
  <c r="O21" i="2"/>
  <c r="N21" i="2" s="1"/>
  <c r="K21" i="2"/>
  <c r="J21" i="2" s="1"/>
  <c r="AM21" i="2"/>
  <c r="AL21" i="2" s="1"/>
  <c r="AK21" i="2"/>
  <c r="AJ21" i="2" s="1"/>
  <c r="G21" i="2"/>
  <c r="F21" i="2" s="1"/>
  <c r="F39" i="2" s="1"/>
  <c r="G17" i="2"/>
  <c r="F17" i="2" s="1"/>
  <c r="G13" i="2"/>
  <c r="F13" i="2" s="1"/>
  <c r="G16" i="2"/>
  <c r="F16" i="2" s="1"/>
  <c r="G14" i="2"/>
  <c r="F14" i="2" s="1"/>
  <c r="F37" i="2"/>
  <c r="AJ32" i="2" l="1"/>
  <c r="AJ37" i="2"/>
  <c r="AJ28" i="2"/>
  <c r="AJ39" i="2"/>
  <c r="AJ30" i="2"/>
  <c r="AL39" i="2"/>
  <c r="N39" i="2"/>
  <c r="V39" i="2"/>
  <c r="AD39" i="2"/>
  <c r="R37" i="2"/>
  <c r="Z37" i="2"/>
  <c r="AH37" i="2"/>
  <c r="AN37" i="2"/>
  <c r="AL35" i="2"/>
  <c r="N35" i="2"/>
  <c r="V35" i="2"/>
  <c r="AD35" i="2"/>
  <c r="R33" i="2"/>
  <c r="Z33" i="2"/>
  <c r="AH33" i="2"/>
  <c r="AN33" i="2"/>
  <c r="AL31" i="2"/>
  <c r="N31" i="2"/>
  <c r="V31" i="2"/>
  <c r="AD31" i="2"/>
  <c r="R29" i="2"/>
  <c r="Z29" i="2"/>
  <c r="AH29" i="2"/>
  <c r="AN29" i="2"/>
  <c r="AL38" i="2"/>
  <c r="L38" i="2"/>
  <c r="T38" i="2"/>
  <c r="AB38" i="2"/>
  <c r="P36" i="2"/>
  <c r="X36" i="2"/>
  <c r="AF36" i="2"/>
  <c r="AL34" i="2"/>
  <c r="L34" i="2"/>
  <c r="T34" i="2"/>
  <c r="AB34" i="2"/>
  <c r="P32" i="2"/>
  <c r="X32" i="2"/>
  <c r="AF32" i="2"/>
  <c r="AL30" i="2"/>
  <c r="L30" i="2"/>
  <c r="T30" i="2"/>
  <c r="AB30" i="2"/>
  <c r="P28" i="2"/>
  <c r="X28" i="2"/>
  <c r="AF28" i="2"/>
  <c r="AJ27" i="2"/>
  <c r="N27" i="2"/>
  <c r="V27" i="2"/>
  <c r="AD27" i="2"/>
  <c r="H35" i="2"/>
  <c r="H32" i="2"/>
  <c r="H28" i="2"/>
  <c r="H27" i="2"/>
  <c r="H39" i="2"/>
  <c r="P39" i="2"/>
  <c r="X39" i="2"/>
  <c r="AF39" i="2"/>
  <c r="L37" i="2"/>
  <c r="T37" i="2"/>
  <c r="AB37" i="2"/>
  <c r="P35" i="2"/>
  <c r="X35" i="2"/>
  <c r="AF35" i="2"/>
  <c r="L33" i="2"/>
  <c r="T33" i="2"/>
  <c r="AB33" i="2"/>
  <c r="H31" i="2"/>
  <c r="P31" i="2"/>
  <c r="X31" i="2"/>
  <c r="AF31" i="2"/>
  <c r="L29" i="2"/>
  <c r="T29" i="2"/>
  <c r="AB29" i="2"/>
  <c r="AN38" i="2"/>
  <c r="N38" i="2"/>
  <c r="V38" i="2"/>
  <c r="AD38" i="2"/>
  <c r="H36" i="2"/>
  <c r="R36" i="2"/>
  <c r="Z36" i="2"/>
  <c r="AH36" i="2"/>
  <c r="AN34" i="2"/>
  <c r="N34" i="2"/>
  <c r="V34" i="2"/>
  <c r="AD34" i="2"/>
  <c r="R32" i="2"/>
  <c r="Z32" i="2"/>
  <c r="AH32" i="2"/>
  <c r="AN30" i="2"/>
  <c r="N30" i="2"/>
  <c r="V30" i="2"/>
  <c r="AD30" i="2"/>
  <c r="R28" i="2"/>
  <c r="Z28" i="2"/>
  <c r="AH28" i="2"/>
  <c r="P27" i="2"/>
  <c r="X27" i="2"/>
  <c r="AF27" i="2"/>
  <c r="R39" i="2"/>
  <c r="Z39" i="2"/>
  <c r="AH39" i="2"/>
  <c r="L39" i="2"/>
  <c r="T39" i="2"/>
  <c r="AB39" i="2"/>
  <c r="AN39" i="2"/>
  <c r="AL37" i="2"/>
  <c r="N37" i="2"/>
  <c r="V37" i="2"/>
  <c r="AD37" i="2"/>
  <c r="P37" i="2"/>
  <c r="X37" i="2"/>
  <c r="AF37" i="2"/>
  <c r="R35" i="2"/>
  <c r="Z35" i="2"/>
  <c r="AH35" i="2"/>
  <c r="L35" i="2"/>
  <c r="T35" i="2"/>
  <c r="AB35" i="2"/>
  <c r="AN35" i="2"/>
  <c r="AL33" i="2"/>
  <c r="N33" i="2"/>
  <c r="V33" i="2"/>
  <c r="AD33" i="2"/>
  <c r="P33" i="2"/>
  <c r="X33" i="2"/>
  <c r="AF33" i="2"/>
  <c r="R31" i="2"/>
  <c r="Z31" i="2"/>
  <c r="AH31" i="2"/>
  <c r="L31" i="2"/>
  <c r="T31" i="2"/>
  <c r="AB31" i="2"/>
  <c r="AN31" i="2"/>
  <c r="AL29" i="2"/>
  <c r="N29" i="2"/>
  <c r="V29" i="2"/>
  <c r="AD29" i="2"/>
  <c r="P29" i="2"/>
  <c r="X29" i="2"/>
  <c r="AF29" i="2"/>
  <c r="H38" i="2"/>
  <c r="P38" i="2"/>
  <c r="X38" i="2"/>
  <c r="AF38" i="2"/>
  <c r="R38" i="2"/>
  <c r="Z38" i="2"/>
  <c r="AH38" i="2"/>
  <c r="AL36" i="2"/>
  <c r="L36" i="2"/>
  <c r="T36" i="2"/>
  <c r="AB36" i="2"/>
  <c r="AN36" i="2"/>
  <c r="N36" i="2"/>
  <c r="V36" i="2"/>
  <c r="AD36" i="2"/>
  <c r="H34" i="2"/>
  <c r="P34" i="2"/>
  <c r="X34" i="2"/>
  <c r="AF34" i="2"/>
  <c r="R34" i="2"/>
  <c r="Z34" i="2"/>
  <c r="AH34" i="2"/>
  <c r="AL32" i="2"/>
  <c r="L32" i="2"/>
  <c r="T32" i="2"/>
  <c r="AB32" i="2"/>
  <c r="AN32" i="2"/>
  <c r="N32" i="2"/>
  <c r="V32" i="2"/>
  <c r="AD32" i="2"/>
  <c r="H30" i="2"/>
  <c r="P30" i="2"/>
  <c r="X30" i="2"/>
  <c r="AF30" i="2"/>
  <c r="R30" i="2"/>
  <c r="Z30" i="2"/>
  <c r="AH30" i="2"/>
  <c r="AL28" i="2"/>
  <c r="L28" i="2"/>
  <c r="T28" i="2"/>
  <c r="AB28" i="2"/>
  <c r="AN28" i="2"/>
  <c r="N28" i="2"/>
  <c r="V28" i="2"/>
  <c r="AD28" i="2"/>
  <c r="AL27" i="2"/>
  <c r="R27" i="2"/>
  <c r="Z27" i="2"/>
  <c r="AH27" i="2"/>
  <c r="L27" i="2"/>
  <c r="T27" i="2"/>
  <c r="AB27" i="2"/>
  <c r="AN27" i="2"/>
  <c r="J38" i="2"/>
  <c r="J34" i="2"/>
  <c r="J30" i="2"/>
  <c r="J39" i="2"/>
  <c r="J35" i="2"/>
  <c r="J31" i="2"/>
  <c r="J36" i="2"/>
  <c r="J32" i="2"/>
  <c r="J37" i="2"/>
  <c r="J33" i="2"/>
  <c r="F38" i="2"/>
  <c r="F35" i="2" l="1"/>
  <c r="F34" i="2"/>
  <c r="F33" i="2"/>
  <c r="F32" i="2"/>
  <c r="F31" i="2"/>
  <c r="F30" i="2"/>
  <c r="J29" i="2"/>
  <c r="F29" i="2"/>
  <c r="J28" i="2"/>
  <c r="F28" i="2"/>
  <c r="J27" i="2"/>
  <c r="F27" i="2"/>
  <c r="D56" i="2" l="1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S56" i="2" l="1"/>
  <c r="AW56" i="2" s="1"/>
  <c r="AU56" i="2" s="1"/>
  <c r="AT56" i="2"/>
  <c r="AX56" i="2" s="1"/>
  <c r="AV56" i="2" s="1"/>
  <c r="D45" i="2" l="1"/>
  <c r="E45" i="2"/>
  <c r="D46" i="2"/>
  <c r="E46" i="2"/>
  <c r="D47" i="2"/>
  <c r="E47" i="2"/>
  <c r="D48" i="2"/>
  <c r="E48" i="2"/>
  <c r="D49" i="2"/>
  <c r="E49" i="2"/>
  <c r="D50" i="2"/>
  <c r="E50" i="2"/>
  <c r="D51" i="2"/>
  <c r="E51" i="2"/>
  <c r="D52" i="2"/>
  <c r="E52" i="2"/>
  <c r="D53" i="2"/>
  <c r="E53" i="2"/>
  <c r="D54" i="2"/>
  <c r="E54" i="2"/>
  <c r="D55" i="2"/>
  <c r="E55" i="2"/>
  <c r="E44" i="2"/>
  <c r="D44" i="2"/>
  <c r="G44" i="2" l="1"/>
  <c r="F44" i="2"/>
  <c r="I50" i="2"/>
  <c r="H50" i="2"/>
  <c r="I44" i="2"/>
  <c r="H44" i="2"/>
  <c r="G45" i="2" l="1"/>
  <c r="F45" i="2"/>
  <c r="F46" i="2"/>
  <c r="G46" i="2"/>
  <c r="G47" i="2"/>
  <c r="F47" i="2"/>
  <c r="F48" i="2"/>
  <c r="G48" i="2"/>
  <c r="G49" i="2"/>
  <c r="F49" i="2"/>
  <c r="G50" i="2"/>
  <c r="F50" i="2"/>
  <c r="F51" i="2"/>
  <c r="G51" i="2"/>
  <c r="G52" i="2"/>
  <c r="F52" i="2"/>
  <c r="F53" i="2"/>
  <c r="G53" i="2"/>
  <c r="G54" i="2"/>
  <c r="F54" i="2"/>
  <c r="F55" i="2"/>
  <c r="G55" i="2"/>
  <c r="H51" i="2"/>
  <c r="I51" i="2"/>
  <c r="I52" i="2"/>
  <c r="H52" i="2"/>
  <c r="H53" i="2"/>
  <c r="I53" i="2"/>
  <c r="I54" i="2"/>
  <c r="H54" i="2"/>
  <c r="H55" i="2"/>
  <c r="I55" i="2"/>
  <c r="I45" i="2"/>
  <c r="H45" i="2"/>
  <c r="H46" i="2"/>
  <c r="I46" i="2"/>
  <c r="I47" i="2"/>
  <c r="H47" i="2"/>
  <c r="H48" i="2"/>
  <c r="I48" i="2"/>
  <c r="I49" i="2"/>
  <c r="H49" i="2"/>
  <c r="U44" i="2"/>
  <c r="T44" i="2"/>
  <c r="U45" i="2"/>
  <c r="T45" i="2"/>
  <c r="T46" i="2"/>
  <c r="U46" i="2"/>
  <c r="U47" i="2"/>
  <c r="T47" i="2"/>
  <c r="T48" i="2"/>
  <c r="U48" i="2"/>
  <c r="T49" i="2"/>
  <c r="U49" i="2"/>
  <c r="U50" i="2"/>
  <c r="T50" i="2"/>
  <c r="T51" i="2"/>
  <c r="U51" i="2"/>
  <c r="U52" i="2"/>
  <c r="T52" i="2"/>
  <c r="T53" i="2"/>
  <c r="U53" i="2"/>
  <c r="U54" i="2"/>
  <c r="T54" i="2"/>
  <c r="T55" i="2"/>
  <c r="U55" i="2"/>
  <c r="K44" i="2" l="1"/>
  <c r="J44" i="2"/>
  <c r="M44" i="2"/>
  <c r="L44" i="2"/>
  <c r="Q44" i="2"/>
  <c r="P44" i="2"/>
  <c r="W44" i="2"/>
  <c r="V44" i="2"/>
  <c r="AA44" i="2"/>
  <c r="Z44" i="2"/>
  <c r="AC44" i="2"/>
  <c r="AB44" i="2"/>
  <c r="AG44" i="2"/>
  <c r="AF44" i="2"/>
  <c r="AK44" i="2"/>
  <c r="AJ44" i="2"/>
  <c r="AO44" i="2"/>
  <c r="AN44" i="2"/>
  <c r="M45" i="2"/>
  <c r="L45" i="2"/>
  <c r="Q45" i="2"/>
  <c r="P45" i="2"/>
  <c r="W45" i="2"/>
  <c r="V45" i="2"/>
  <c r="AA45" i="2"/>
  <c r="Z45" i="2"/>
  <c r="O44" i="2"/>
  <c r="N44" i="2"/>
  <c r="S44" i="2"/>
  <c r="R44" i="2"/>
  <c r="Y44" i="2"/>
  <c r="X44" i="2"/>
  <c r="AE44" i="2"/>
  <c r="AD44" i="2"/>
  <c r="AI44" i="2"/>
  <c r="AH44" i="2"/>
  <c r="AM44" i="2"/>
  <c r="AL44" i="2"/>
  <c r="K45" i="2"/>
  <c r="J45" i="2"/>
  <c r="O45" i="2"/>
  <c r="N45" i="2"/>
  <c r="S45" i="2"/>
  <c r="R45" i="2"/>
  <c r="Y45" i="2"/>
  <c r="X45" i="2"/>
  <c r="AC45" i="2"/>
  <c r="AB45" i="2"/>
  <c r="AE45" i="2"/>
  <c r="AD45" i="2"/>
  <c r="AG45" i="2"/>
  <c r="AF45" i="2"/>
  <c r="AI45" i="2"/>
  <c r="AH45" i="2"/>
  <c r="AK45" i="2"/>
  <c r="AJ45" i="2"/>
  <c r="AM45" i="2"/>
  <c r="AL45" i="2"/>
  <c r="AO45" i="2"/>
  <c r="AN45" i="2"/>
  <c r="J46" i="2"/>
  <c r="K46" i="2"/>
  <c r="L46" i="2"/>
  <c r="M46" i="2"/>
  <c r="N46" i="2"/>
  <c r="O46" i="2"/>
  <c r="P46" i="2"/>
  <c r="Q46" i="2"/>
  <c r="R46" i="2"/>
  <c r="S46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AI46" i="2"/>
  <c r="AJ46" i="2"/>
  <c r="AK46" i="2"/>
  <c r="AL46" i="2"/>
  <c r="AM46" i="2"/>
  <c r="AN46" i="2"/>
  <c r="AO46" i="2"/>
  <c r="K47" i="2"/>
  <c r="J47" i="2"/>
  <c r="M47" i="2"/>
  <c r="L47" i="2"/>
  <c r="O47" i="2"/>
  <c r="N47" i="2"/>
  <c r="Q47" i="2"/>
  <c r="P47" i="2"/>
  <c r="S47" i="2"/>
  <c r="R47" i="2"/>
  <c r="W47" i="2"/>
  <c r="V47" i="2"/>
  <c r="Y47" i="2"/>
  <c r="X47" i="2"/>
  <c r="AA47" i="2"/>
  <c r="Z47" i="2"/>
  <c r="AC47" i="2"/>
  <c r="AB47" i="2"/>
  <c r="AE47" i="2"/>
  <c r="AD47" i="2"/>
  <c r="AG47" i="2"/>
  <c r="AF47" i="2"/>
  <c r="AI47" i="2"/>
  <c r="AH47" i="2"/>
  <c r="AK47" i="2"/>
  <c r="AJ47" i="2"/>
  <c r="AM47" i="2"/>
  <c r="AL47" i="2"/>
  <c r="AO47" i="2"/>
  <c r="AN47" i="2"/>
  <c r="J48" i="2"/>
  <c r="K48" i="2"/>
  <c r="L48" i="2"/>
  <c r="M48" i="2"/>
  <c r="N48" i="2"/>
  <c r="O48" i="2"/>
  <c r="P48" i="2"/>
  <c r="Q48" i="2"/>
  <c r="R48" i="2"/>
  <c r="S48" i="2"/>
  <c r="V48" i="2"/>
  <c r="W48" i="2"/>
  <c r="X48" i="2"/>
  <c r="Y48" i="2"/>
  <c r="Z48" i="2"/>
  <c r="AA48" i="2"/>
  <c r="AB48" i="2"/>
  <c r="AC48" i="2"/>
  <c r="AD48" i="2"/>
  <c r="AE48" i="2"/>
  <c r="AF48" i="2"/>
  <c r="AG48" i="2"/>
  <c r="AH48" i="2"/>
  <c r="AI48" i="2"/>
  <c r="AJ48" i="2"/>
  <c r="AK48" i="2"/>
  <c r="AL48" i="2"/>
  <c r="AM48" i="2"/>
  <c r="AN48" i="2"/>
  <c r="AO48" i="2"/>
  <c r="K49" i="2"/>
  <c r="J49" i="2"/>
  <c r="M49" i="2"/>
  <c r="L49" i="2"/>
  <c r="O49" i="2"/>
  <c r="N49" i="2"/>
  <c r="P49" i="2"/>
  <c r="Q49" i="2"/>
  <c r="R49" i="2"/>
  <c r="S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K50" i="2"/>
  <c r="J50" i="2"/>
  <c r="M50" i="2"/>
  <c r="L50" i="2"/>
  <c r="O50" i="2"/>
  <c r="N50" i="2"/>
  <c r="Q50" i="2"/>
  <c r="P50" i="2"/>
  <c r="S50" i="2"/>
  <c r="R50" i="2"/>
  <c r="W50" i="2"/>
  <c r="V50" i="2"/>
  <c r="Y50" i="2"/>
  <c r="X50" i="2"/>
  <c r="AA50" i="2"/>
  <c r="Z50" i="2"/>
  <c r="AC50" i="2"/>
  <c r="AB50" i="2"/>
  <c r="AE50" i="2"/>
  <c r="AD50" i="2"/>
  <c r="AG50" i="2"/>
  <c r="AF50" i="2"/>
  <c r="AI50" i="2"/>
  <c r="AH50" i="2"/>
  <c r="AK50" i="2"/>
  <c r="AJ50" i="2"/>
  <c r="AM50" i="2"/>
  <c r="AL50" i="2"/>
  <c r="AO50" i="2"/>
  <c r="AN50" i="2"/>
  <c r="J51" i="2"/>
  <c r="K51" i="2"/>
  <c r="L51" i="2"/>
  <c r="M51" i="2"/>
  <c r="N51" i="2"/>
  <c r="O51" i="2"/>
  <c r="P51" i="2"/>
  <c r="Q51" i="2"/>
  <c r="R51" i="2"/>
  <c r="S51" i="2"/>
  <c r="V51" i="2"/>
  <c r="W51" i="2"/>
  <c r="X51" i="2"/>
  <c r="Y51" i="2"/>
  <c r="Z51" i="2"/>
  <c r="AA51" i="2"/>
  <c r="AB51" i="2"/>
  <c r="AC51" i="2"/>
  <c r="AD51" i="2"/>
  <c r="AE51" i="2"/>
  <c r="AF51" i="2"/>
  <c r="AG51" i="2"/>
  <c r="AH51" i="2"/>
  <c r="AI51" i="2"/>
  <c r="AJ51" i="2"/>
  <c r="AK51" i="2"/>
  <c r="AL51" i="2"/>
  <c r="AM51" i="2"/>
  <c r="AN51" i="2"/>
  <c r="AO51" i="2"/>
  <c r="K52" i="2"/>
  <c r="J52" i="2"/>
  <c r="M52" i="2"/>
  <c r="L52" i="2"/>
  <c r="O52" i="2"/>
  <c r="N52" i="2"/>
  <c r="Q52" i="2"/>
  <c r="P52" i="2"/>
  <c r="S52" i="2"/>
  <c r="R52" i="2"/>
  <c r="W52" i="2"/>
  <c r="V52" i="2"/>
  <c r="Y52" i="2"/>
  <c r="X52" i="2"/>
  <c r="AA52" i="2"/>
  <c r="Z52" i="2"/>
  <c r="AC52" i="2"/>
  <c r="AB52" i="2"/>
  <c r="AE52" i="2"/>
  <c r="AD52" i="2"/>
  <c r="AG52" i="2"/>
  <c r="AF52" i="2"/>
  <c r="AI52" i="2"/>
  <c r="AH52" i="2"/>
  <c r="AK52" i="2"/>
  <c r="AJ52" i="2"/>
  <c r="AM52" i="2"/>
  <c r="AL52" i="2"/>
  <c r="AO52" i="2"/>
  <c r="AN52" i="2"/>
  <c r="J53" i="2"/>
  <c r="K53" i="2"/>
  <c r="L53" i="2"/>
  <c r="M53" i="2"/>
  <c r="N53" i="2"/>
  <c r="O53" i="2"/>
  <c r="P53" i="2"/>
  <c r="Q53" i="2"/>
  <c r="R53" i="2"/>
  <c r="S53" i="2"/>
  <c r="V53" i="2"/>
  <c r="W53" i="2"/>
  <c r="X53" i="2"/>
  <c r="Y53" i="2"/>
  <c r="Z53" i="2"/>
  <c r="AA53" i="2"/>
  <c r="AB53" i="2"/>
  <c r="AC53" i="2"/>
  <c r="AD53" i="2"/>
  <c r="AE53" i="2"/>
  <c r="AF53" i="2"/>
  <c r="AG53" i="2"/>
  <c r="AH53" i="2"/>
  <c r="AI53" i="2"/>
  <c r="AJ53" i="2"/>
  <c r="AK53" i="2"/>
  <c r="AL53" i="2"/>
  <c r="AM53" i="2"/>
  <c r="AN53" i="2"/>
  <c r="AO53" i="2"/>
  <c r="K54" i="2"/>
  <c r="J54" i="2"/>
  <c r="M54" i="2"/>
  <c r="L54" i="2"/>
  <c r="O54" i="2"/>
  <c r="N54" i="2"/>
  <c r="Q54" i="2"/>
  <c r="P54" i="2"/>
  <c r="S54" i="2"/>
  <c r="R54" i="2"/>
  <c r="W54" i="2"/>
  <c r="V54" i="2"/>
  <c r="Y54" i="2"/>
  <c r="X54" i="2"/>
  <c r="AA54" i="2"/>
  <c r="Z54" i="2"/>
  <c r="AC54" i="2"/>
  <c r="AB54" i="2"/>
  <c r="AE54" i="2"/>
  <c r="AD54" i="2"/>
  <c r="AG54" i="2"/>
  <c r="AF54" i="2"/>
  <c r="AI54" i="2"/>
  <c r="AH54" i="2"/>
  <c r="AK54" i="2"/>
  <c r="AJ54" i="2"/>
  <c r="AM54" i="2"/>
  <c r="AL54" i="2"/>
  <c r="AO54" i="2"/>
  <c r="AN54" i="2"/>
  <c r="J55" i="2"/>
  <c r="K55" i="2"/>
  <c r="L55" i="2"/>
  <c r="M55" i="2"/>
  <c r="N55" i="2"/>
  <c r="O55" i="2"/>
  <c r="P55" i="2"/>
  <c r="Q55" i="2"/>
  <c r="R55" i="2"/>
  <c r="S55" i="2"/>
  <c r="V55" i="2"/>
  <c r="W55" i="2"/>
  <c r="X55" i="2"/>
  <c r="Y55" i="2"/>
  <c r="Z55" i="2"/>
  <c r="AA55" i="2"/>
  <c r="AB55" i="2"/>
  <c r="AC55" i="2"/>
  <c r="AD55" i="2"/>
  <c r="AE55" i="2"/>
  <c r="AF55" i="2"/>
  <c r="AG55" i="2"/>
  <c r="AH55" i="2"/>
  <c r="AI55" i="2"/>
  <c r="AJ55" i="2"/>
  <c r="AK55" i="2"/>
  <c r="AL55" i="2"/>
  <c r="AM55" i="2"/>
  <c r="AN55" i="2"/>
  <c r="AO55" i="2"/>
  <c r="AS55" i="2" l="1"/>
  <c r="AW55" i="2" s="1"/>
  <c r="AU55" i="2" s="1"/>
  <c r="AT54" i="2"/>
  <c r="AX54" i="2" s="1"/>
  <c r="AV54" i="2" s="1"/>
  <c r="AS53" i="2"/>
  <c r="AW53" i="2" s="1"/>
  <c r="AU53" i="2" s="1"/>
  <c r="AT52" i="2"/>
  <c r="AX52" i="2" s="1"/>
  <c r="AV52" i="2" s="1"/>
  <c r="AS51" i="2"/>
  <c r="AW51" i="2" s="1"/>
  <c r="AU51" i="2" s="1"/>
  <c r="AT50" i="2"/>
  <c r="AX50" i="2" s="1"/>
  <c r="AV50" i="2" s="1"/>
  <c r="AT49" i="2"/>
  <c r="AX49" i="2" s="1"/>
  <c r="AV49" i="2" s="1"/>
  <c r="AS48" i="2"/>
  <c r="AW48" i="2" s="1"/>
  <c r="AU48" i="2" s="1"/>
  <c r="AT47" i="2"/>
  <c r="AX47" i="2" s="1"/>
  <c r="AV47" i="2" s="1"/>
  <c r="AS46" i="2"/>
  <c r="AW46" i="2" s="1"/>
  <c r="AU46" i="2" s="1"/>
  <c r="AT45" i="2"/>
  <c r="AX45" i="2" s="1"/>
  <c r="AV45" i="2" s="1"/>
  <c r="AT55" i="2"/>
  <c r="AX55" i="2" s="1"/>
  <c r="AV55" i="2" s="1"/>
  <c r="AS54" i="2"/>
  <c r="AW54" i="2" s="1"/>
  <c r="AU54" i="2" s="1"/>
  <c r="AT53" i="2"/>
  <c r="AX53" i="2" s="1"/>
  <c r="AV53" i="2" s="1"/>
  <c r="AS52" i="2"/>
  <c r="AW52" i="2" s="1"/>
  <c r="AT51" i="2"/>
  <c r="AX51" i="2" s="1"/>
  <c r="AV51" i="2" s="1"/>
  <c r="AS50" i="2"/>
  <c r="AW50" i="2" s="1"/>
  <c r="AU50" i="2" s="1"/>
  <c r="AS49" i="2"/>
  <c r="AW49" i="2" s="1"/>
  <c r="AU49" i="2" s="1"/>
  <c r="AT48" i="2"/>
  <c r="AX48" i="2" s="1"/>
  <c r="AV48" i="2" s="1"/>
  <c r="AS47" i="2"/>
  <c r="AW47" i="2" s="1"/>
  <c r="AU47" i="2" s="1"/>
  <c r="AT46" i="2"/>
  <c r="AX46" i="2" s="1"/>
  <c r="AV46" i="2" s="1"/>
  <c r="AS45" i="2"/>
  <c r="AT44" i="2"/>
  <c r="AS44" i="2"/>
  <c r="AW44" i="2" s="1"/>
  <c r="AU44" i="2" s="1"/>
  <c r="AU52" i="2" l="1"/>
  <c r="AW45" i="2"/>
  <c r="AU45" i="2" s="1"/>
  <c r="AX44" i="2"/>
  <c r="AV44" i="2" s="1"/>
  <c r="O6" i="3" l="1"/>
</calcChain>
</file>

<file path=xl/sharedStrings.xml><?xml version="1.0" encoding="utf-8"?>
<sst xmlns="http://schemas.openxmlformats.org/spreadsheetml/2006/main" count="354" uniqueCount="134">
  <si>
    <t>Table 1020: Change In 500MW Model</t>
  </si>
  <si>
    <t>Table 1032: LAF values</t>
  </si>
  <si>
    <t>Table 1055: NGC exit</t>
  </si>
  <si>
    <t>Table 1059: Otex</t>
  </si>
  <si>
    <t>Table 1060: Customer Contribs</t>
  </si>
  <si>
    <t>Table 1061/1062: TPR data</t>
  </si>
  <si>
    <t>Table 1069: Peaking probabailities</t>
  </si>
  <si>
    <t>Table 1092: power factor</t>
  </si>
  <si>
    <t>Table 1053: volumes and mpans etc forecast</t>
  </si>
  <si>
    <t>Cumulative Gradient</t>
  </si>
  <si>
    <t>% Change</t>
  </si>
  <si>
    <t>Absolute change (average p/kWh)</t>
  </si>
  <si>
    <t>Step Gradient</t>
  </si>
  <si>
    <t>Comment</t>
  </si>
  <si>
    <t>No Change</t>
  </si>
  <si>
    <t>Updated to represent the latest business expectations. This could be volatile as customers start to respond to the cost signals in the various time bands.</t>
  </si>
  <si>
    <t>Table 1022 - 1028: service model inputs</t>
  </si>
  <si>
    <t>Table 1017 - diversity allowance</t>
  </si>
  <si>
    <t>Table 1037 - LDNO discounts</t>
  </si>
  <si>
    <t>Table 1068 - annual hours in time bands</t>
  </si>
  <si>
    <t>Commentary</t>
  </si>
  <si>
    <t>Open LLFCs</t>
  </si>
  <si>
    <t>PCs</t>
  </si>
  <si>
    <t>Unit rate 1 
p/kWh</t>
  </si>
  <si>
    <t>Unit rate 2
p/kWh</t>
  </si>
  <si>
    <t>Unit rate 3
p/kWh</t>
  </si>
  <si>
    <t>Fixed charge
p/MPAN/day</t>
  </si>
  <si>
    <t>Closed LLFCs</t>
  </si>
  <si>
    <t>average p/kWh
this year</t>
  </si>
  <si>
    <t>average p/kWh
last year</t>
  </si>
  <si>
    <t>Percentage
change
%</t>
  </si>
  <si>
    <t>Typical Bill</t>
  </si>
  <si>
    <t>Main drivers for change</t>
  </si>
  <si>
    <t>Table 1041: load characteristics (Load Factor)</t>
  </si>
  <si>
    <t>Table 1041: load characteristics (Coincidence Factor)</t>
  </si>
  <si>
    <t xml:space="preserve">2. Model change impacts should be included first, in version number order. </t>
  </si>
  <si>
    <t>Use the baseline data for the previous year's tariffs to populate the new version of the model</t>
  </si>
  <si>
    <t>Note table 1041 has been split across two columns</t>
  </si>
  <si>
    <t>For more information on the terms used in this document please refer to Schedule 16 of the DCUSA:</t>
  </si>
  <si>
    <t xml:space="preserve">Note: </t>
  </si>
  <si>
    <t xml:space="preserve">The overall percentage movement in the summary tab may be different to that in the detailed breakdown tab due to volume changes </t>
  </si>
  <si>
    <t>Instructions for Populating the Template</t>
  </si>
  <si>
    <t>CDCM Summary tab Revenue Summary table (3802)</t>
  </si>
  <si>
    <t>CDCM Tariff Sheet table 3701</t>
  </si>
  <si>
    <t xml:space="preserve">4. Data to populate the summary sheet should come from: </t>
  </si>
  <si>
    <t>5. The final column of the Summary tab should be populated by the DNO as appropriate. Note, it should be written in a user friendly manner.</t>
  </si>
  <si>
    <t xml:space="preserve">http://www.dcusa.co.uk/Public/DCUSADocuments.aspx?s=c </t>
  </si>
  <si>
    <t>1. Data to populate the detailed breakdown sheet should come from the Ctables tab in the CDCM - table number 4101</t>
  </si>
  <si>
    <t>3. Input changes should be updated in table order, apart from volumes (1053) and allowed revenue (1076) which should be completed last</t>
  </si>
  <si>
    <t>Information on the Tariff Movement Explanation (TME) Template</t>
  </si>
  <si>
    <t>The order of the row in the spreadsheets matches the order in the CDCM outputs table</t>
  </si>
  <si>
    <t>Updated to reflect latest data</t>
  </si>
  <si>
    <t>Updated to reflect latest NGC Exit Forecast</t>
  </si>
  <si>
    <t>No change</t>
  </si>
  <si>
    <t>Updated in accordance with the ARP</t>
  </si>
  <si>
    <t>Updated to reflect 40% HV split and DCP118</t>
  </si>
  <si>
    <t>Updated to reflect latest data and the three year rolling average.</t>
  </si>
  <si>
    <t>Updated to reflect latest data.</t>
  </si>
  <si>
    <t>Updated to reflect the latest forcast of allowed revenue</t>
  </si>
  <si>
    <t>Capacity charge p/kVA/day</t>
  </si>
  <si>
    <t>Exceeded capacity charge p/kVA/day</t>
  </si>
  <si>
    <t>Reactive power charge p/kVArh</t>
  </si>
  <si>
    <t>DNO : Electricity North West</t>
  </si>
  <si>
    <t>PY Model Values</t>
  </si>
  <si>
    <t>Changes due to issue of Model version 2019</t>
  </si>
  <si>
    <t>Table 1010 - no of days</t>
  </si>
  <si>
    <t>Table 1076: allowed revenue and rate of return &amp; EDCM recoverable</t>
  </si>
  <si>
    <t>%</t>
  </si>
  <si>
    <t>p/kWh</t>
  </si>
  <si>
    <t>Absolute change</t>
  </si>
  <si>
    <t>Change</t>
  </si>
  <si>
    <t>Electricity North West - Draft 1</t>
  </si>
  <si>
    <t>CDCM charging model - Release for charge setting v3 - 2020/21</t>
  </si>
  <si>
    <t>TME YoY Tariff Disturbance Analysis</t>
  </si>
  <si>
    <t>Changes due to issue of latest Model version</t>
  </si>
  <si>
    <t>104-D - no of days and rate of return</t>
  </si>
  <si>
    <t>103-A - diversity allowance</t>
  </si>
  <si>
    <t>103-C - Change In 500MW Model</t>
  </si>
  <si>
    <t>102-D - Service model inputs</t>
  </si>
  <si>
    <t>103-A - LAF values</t>
  </si>
  <si>
    <t>102-A - Load characteristics (Load Factor)</t>
  </si>
  <si>
    <t>102-A - Load characteristics (Coincidence Factor)</t>
  </si>
  <si>
    <t>104-E - NGC exit</t>
  </si>
  <si>
    <t>104-F - Other Expenditure</t>
  </si>
  <si>
    <t>103-B - Customer Contributions</t>
  </si>
  <si>
    <t>104-A - Annual hours in time bands</t>
  </si>
  <si>
    <t>102-C - Time band split of units</t>
  </si>
  <si>
    <t>103-D - Peaking probabailities</t>
  </si>
  <si>
    <t>103-A - Power factor</t>
  </si>
  <si>
    <t>102-B - Volume forecast</t>
  </si>
  <si>
    <t>104-C - Allowed revenue target</t>
  </si>
  <si>
    <t>104-B - LDNO discounts</t>
  </si>
  <si>
    <t>Domestic Aggregated</t>
  </si>
  <si>
    <t>Domestic Aggregated (Related MPAN)</t>
  </si>
  <si>
    <t>Non-Domestic Aggregated</t>
  </si>
  <si>
    <t>Non-Domestic Aggregated (Related MPAN)</t>
  </si>
  <si>
    <t>LV Site Specific</t>
  </si>
  <si>
    <t>LV Sub Site Specific</t>
  </si>
  <si>
    <t>HV Site Specific</t>
  </si>
  <si>
    <t>Unmetered Supplies</t>
  </si>
  <si>
    <t>LV Generation Aggregated</t>
  </si>
  <si>
    <t>LV Sub Generation Aggregated</t>
  </si>
  <si>
    <t>LV Generation Site Specific</t>
  </si>
  <si>
    <t>LV Sub Generation Site Specific</t>
  </si>
  <si>
    <t>HV Generation Site Specific</t>
  </si>
  <si>
    <t>011, 031, 041, 051, 061, 441, 451, 511, 531, 821, 851</t>
  </si>
  <si>
    <t>0, 1, 2 or 5-8</t>
  </si>
  <si>
    <t>081, 581</t>
  </si>
  <si>
    <t>2</t>
  </si>
  <si>
    <t>131, 161, 171, 191, 241, 242, 431, 432, 481, 482, 751, 752, 631, 661, 831, 861</t>
  </si>
  <si>
    <t>0, 3, 4 or 5-8</t>
  </si>
  <si>
    <t>091, 591</t>
  </si>
  <si>
    <t>4</t>
  </si>
  <si>
    <t>801, 841</t>
  </si>
  <si>
    <t>802, 842</t>
  </si>
  <si>
    <t>803, 843</t>
  </si>
  <si>
    <t>761, 771, 781, 791, 811</t>
  </si>
  <si>
    <t>0, 1 or 8</t>
  </si>
  <si>
    <t>901, 961</t>
  </si>
  <si>
    <t>0 or 8</t>
  </si>
  <si>
    <t>971, 981</t>
  </si>
  <si>
    <t>972, 982</t>
  </si>
  <si>
    <t>973, 983</t>
  </si>
  <si>
    <t>Prior Year Adjusted* Model Values</t>
  </si>
  <si>
    <t>* PY Values translated into current year charging model using prior year inputs where possible, and DCP268 Impact Assessment inputs in other cases.</t>
  </si>
  <si>
    <t>Gone up mainly due to 102-A - Load characteristics (Load Factor),102-B - Volume forecast, and No factors contributing to greater than 2% downward change.</t>
  </si>
  <si>
    <t>Gone up mainly due to 102-B - Volume forecast, and No factors contributing to greater than 2% downward change.</t>
  </si>
  <si>
    <t>Gone up mainly due to 102-B - Volume forecast, and Gone down mainly due to 102-A - Load characteristics (Coincidence Factor).</t>
  </si>
  <si>
    <t>Gone up mainly due to 102-A - Load characteristics (Load Factor),103-D - Peaking probabailities,102-B - Volume forecast, and Gone down mainly due to 104-F - Other Expenditure,104-C - Allowed revenue target.</t>
  </si>
  <si>
    <t>Gone up mainly due to 102-A - Load characteristics (Coincidence Factor), and Gone down mainly due to 102-A - Load characteristics (Load Factor).</t>
  </si>
  <si>
    <t>Gone up mainly due to 102-A - Load characteristics (Coincidence Factor),103-D - Peaking probabailities,102-B - Volume forecast, and Gone down mainly due to 104-F - Other Expenditure,104-C - Allowed revenue target.</t>
  </si>
  <si>
    <t>Gone up mainly due to 102-A - Load characteristics (Load Factor),102-B - Volume forecast, and Gone down mainly due to 103-A - diversity allowance.</t>
  </si>
  <si>
    <t>Gone up mainly due to 102-A - Load characteristics (Load Factor),104-F - Other Expenditure,102-B - Volume forecast, and Gone down mainly due to 102-A - Load characteristics (Coincidence Factor),  NOTE: DCP268 Impact assessment load characteristics set at 100%.</t>
  </si>
  <si>
    <t>DNO's CDCM CHARGES - Effective from April 2021 - ACTUALS LV/HV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</si>
</sst>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0.0%"/>
    <numFmt numFmtId="165" formatCode="0.000"/>
    <numFmt numFmtId="166" formatCode="0.000%"/>
    <numFmt numFmtId="167" formatCode="_(?,???,??0.000_);[Red]\(?,???,??0.000\);_(?,???,???.???_)"/>
    <numFmt numFmtId="168" formatCode="#,##0.00;[Red]\(#,##0.00\)"/>
    <numFmt numFmtId="169" formatCode="&quot;£&quot;#,##0.00;[Red]\(&quot;£&quot;#,##0.00\)"/>
    <numFmt numFmtId="170" formatCode="0.0%;[Red]\(0.0%\)"/>
    <numFmt numFmtId="171" formatCode="#,##0.000;\-###0.000;"/>
    <numFmt numFmtId="172" formatCode="_-* #,##0.000\ _-;* \(#,##0.000\)_-;_-* &quot;-&quot;??_-;_-@_-"/>
    <numFmt numFmtId="173" formatCode="0.000;\-0.000;;@"/>
    <numFmt numFmtId="174" formatCode="#,##0.00;\-#,##0.00;\-"/>
  </numFmts>
  <fonts count="2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1"/>
      <color indexed="56"/>
      <name val="Arial"/>
      <family val="2"/>
    </font>
    <font>
      <b/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56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Arial"/>
      <family val="2"/>
    </font>
    <font>
      <b/>
      <sz val="11"/>
      <color theme="0"/>
      <name val="Calibri"/>
      <family val="2"/>
      <scheme val="minor"/>
    </font>
    <font>
      <sz val="12"/>
      <name val="Arial"/>
      <family val="2"/>
    </font>
    <font>
      <b/>
      <sz val="11"/>
      <color theme="0"/>
      <name val="Arial"/>
      <family val="2"/>
    </font>
    <font>
      <sz val="12"/>
      <color indexed="9"/>
      <name val="Arial"/>
      <family val="2"/>
    </font>
    <font>
      <b/>
      <sz val="12"/>
      <name val="Arial"/>
      <family val="2"/>
    </font>
    <font>
      <b/>
      <i/>
      <sz val="11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4B86CD"/>
        <bgColor indexed="64"/>
      </patternFill>
    </fill>
    <fill>
      <patternFill patternType="lightUp">
        <fgColor theme="0" tint="-0.499984740745262"/>
        <bgColor rgb="FFFFFFFF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  <xf numFmtId="0" fontId="2" fillId="0" borderId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43" fontId="3" fillId="0" borderId="0" applyFont="0" applyFill="0" applyBorder="0" applyAlignment="0" applyProtection="0"/>
    <xf numFmtId="49" fontId="20" fillId="11" borderId="0" applyNumberFormat="0" applyBorder="0" applyAlignment="0">
      <alignment horizontal="left" vertical="center" wrapText="1"/>
    </xf>
    <xf numFmtId="173" fontId="12" fillId="12" borderId="0" applyNumberFormat="0" applyBorder="0">
      <alignment vertical="top"/>
    </xf>
  </cellStyleXfs>
  <cellXfs count="72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6" applyFont="1" applyAlignment="1" applyProtection="1"/>
    <xf numFmtId="0" fontId="10" fillId="0" borderId="0" xfId="0" applyFont="1"/>
    <xf numFmtId="0" fontId="11" fillId="0" borderId="0" xfId="0" applyFont="1"/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indent="1"/>
    </xf>
    <xf numFmtId="0" fontId="5" fillId="0" borderId="0" xfId="0" applyFont="1"/>
    <xf numFmtId="0" fontId="8" fillId="0" borderId="0" xfId="2" applyFont="1" applyFill="1" applyBorder="1" applyAlignment="1">
      <alignment vertical="center"/>
    </xf>
    <xf numFmtId="0" fontId="13" fillId="0" borderId="0" xfId="4" applyFont="1" applyAlignment="1">
      <alignment vertical="center"/>
    </xf>
    <xf numFmtId="0" fontId="11" fillId="0" borderId="0" xfId="4" applyFont="1" applyAlignment="1">
      <alignment vertical="center"/>
    </xf>
    <xf numFmtId="0" fontId="17" fillId="0" borderId="0" xfId="2" applyFont="1" applyFill="1" applyBorder="1" applyAlignment="1">
      <alignment horizontal="center" vertical="center"/>
    </xf>
    <xf numFmtId="0" fontId="18" fillId="2" borderId="7" xfId="2" applyFont="1" applyFill="1" applyBorder="1" applyAlignment="1" applyProtection="1">
      <alignment vertical="center" wrapText="1"/>
      <protection locked="0"/>
    </xf>
    <xf numFmtId="49" fontId="12" fillId="4" borderId="7" xfId="2" applyNumberFormat="1" applyFont="1" applyFill="1" applyBorder="1" applyAlignment="1" applyProtection="1">
      <alignment horizontal="center" vertical="center" wrapText="1"/>
      <protection locked="0"/>
    </xf>
    <xf numFmtId="0" fontId="12" fillId="5" borderId="7" xfId="2" applyNumberFormat="1" applyFont="1" applyFill="1" applyBorder="1" applyAlignment="1" applyProtection="1">
      <alignment horizontal="center" vertical="center" wrapText="1"/>
      <protection locked="0"/>
    </xf>
    <xf numFmtId="168" fontId="12" fillId="4" borderId="7" xfId="2" applyNumberFormat="1" applyFont="1" applyFill="1" applyBorder="1" applyAlignment="1" applyProtection="1">
      <alignment horizontal="center" vertical="center" wrapText="1"/>
      <protection locked="0"/>
    </xf>
    <xf numFmtId="0" fontId="18" fillId="2" borderId="7" xfId="2" applyFont="1" applyFill="1" applyBorder="1" applyAlignment="1">
      <alignment horizontal="center" vertical="center" wrapText="1"/>
    </xf>
    <xf numFmtId="167" fontId="8" fillId="9" borderId="7" xfId="2" applyNumberFormat="1" applyFont="1" applyFill="1" applyBorder="1" applyAlignment="1">
      <alignment horizontal="center" vertical="center"/>
    </xf>
    <xf numFmtId="170" fontId="19" fillId="4" borderId="7" xfId="2" applyNumberFormat="1" applyFont="1" applyFill="1" applyBorder="1" applyAlignment="1" applyProtection="1">
      <alignment horizontal="center" vertical="center" wrapText="1"/>
      <protection locked="0"/>
    </xf>
    <xf numFmtId="169" fontId="12" fillId="4" borderId="7" xfId="2" applyNumberFormat="1" applyFont="1" applyFill="1" applyBorder="1" applyAlignment="1" applyProtection="1">
      <alignment horizontal="center" vertical="center" wrapText="1"/>
      <protection locked="0"/>
    </xf>
    <xf numFmtId="0" fontId="19" fillId="4" borderId="7" xfId="2" applyFont="1" applyFill="1" applyBorder="1" applyAlignment="1" applyProtection="1">
      <alignment horizontal="center" vertical="center" wrapText="1"/>
      <protection locked="0"/>
    </xf>
    <xf numFmtId="0" fontId="8" fillId="9" borderId="7" xfId="2" applyNumberFormat="1" applyFont="1" applyFill="1" applyBorder="1" applyAlignment="1">
      <alignment horizontal="center" vertical="center"/>
    </xf>
    <xf numFmtId="171" fontId="8" fillId="8" borderId="7" xfId="2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0" fontId="21" fillId="0" borderId="0" xfId="1" applyFont="1"/>
    <xf numFmtId="0" fontId="23" fillId="3" borderId="0" xfId="1" applyFont="1" applyFill="1" applyAlignment="1">
      <alignment horizontal="center" vertical="center"/>
    </xf>
    <xf numFmtId="0" fontId="24" fillId="2" borderId="0" xfId="2" applyFont="1" applyFill="1" applyAlignment="1">
      <alignment vertical="center"/>
    </xf>
    <xf numFmtId="164" fontId="21" fillId="4" borderId="1" xfId="2" applyNumberFormat="1" applyFont="1" applyFill="1" applyBorder="1" applyAlignment="1">
      <alignment horizontal="center" vertical="center"/>
    </xf>
    <xf numFmtId="165" fontId="21" fillId="4" borderId="2" xfId="2" applyNumberFormat="1" applyFont="1" applyFill="1" applyBorder="1"/>
    <xf numFmtId="10" fontId="21" fillId="0" borderId="0" xfId="1" applyNumberFormat="1" applyFont="1"/>
    <xf numFmtId="164" fontId="21" fillId="0" borderId="0" xfId="1" applyNumberFormat="1" applyFont="1"/>
    <xf numFmtId="165" fontId="21" fillId="0" borderId="0" xfId="1" applyNumberFormat="1" applyFont="1"/>
    <xf numFmtId="164" fontId="21" fillId="4" borderId="5" xfId="2" applyNumberFormat="1" applyFont="1" applyFill="1" applyBorder="1" applyAlignment="1">
      <alignment horizontal="center" vertical="center"/>
    </xf>
    <xf numFmtId="165" fontId="21" fillId="4" borderId="6" xfId="2" applyNumberFormat="1" applyFont="1" applyFill="1" applyBorder="1"/>
    <xf numFmtId="164" fontId="21" fillId="4" borderId="3" xfId="2" applyNumberFormat="1" applyFont="1" applyFill="1" applyBorder="1" applyAlignment="1">
      <alignment horizontal="center" vertical="center"/>
    </xf>
    <xf numFmtId="165" fontId="21" fillId="4" borderId="4" xfId="2" applyNumberFormat="1" applyFont="1" applyFill="1" applyBorder="1"/>
    <xf numFmtId="0" fontId="23" fillId="3" borderId="3" xfId="2" applyFont="1" applyFill="1" applyBorder="1" applyAlignment="1">
      <alignment horizontal="center" vertical="center" wrapText="1"/>
    </xf>
    <xf numFmtId="0" fontId="23" fillId="3" borderId="4" xfId="2" applyFont="1" applyFill="1" applyBorder="1" applyAlignment="1">
      <alignment horizontal="center" vertical="center" wrapText="1"/>
    </xf>
    <xf numFmtId="166" fontId="21" fillId="0" borderId="0" xfId="1" applyNumberFormat="1" applyFont="1"/>
    <xf numFmtId="0" fontId="24" fillId="2" borderId="7" xfId="2" applyFont="1" applyFill="1" applyBorder="1" applyAlignment="1">
      <alignment vertical="center"/>
    </xf>
    <xf numFmtId="0" fontId="21" fillId="0" borderId="8" xfId="1" applyFont="1" applyBorder="1"/>
    <xf numFmtId="164" fontId="12" fillId="0" borderId="0" xfId="3" applyNumberFormat="1" applyFont="1" applyAlignment="1"/>
    <xf numFmtId="0" fontId="0" fillId="0" borderId="12" xfId="0" applyBorder="1"/>
    <xf numFmtId="0" fontId="21" fillId="0" borderId="12" xfId="1" applyFont="1" applyBorder="1"/>
    <xf numFmtId="164" fontId="12" fillId="0" borderId="12" xfId="3" applyNumberFormat="1" applyFont="1" applyBorder="1" applyAlignment="1"/>
    <xf numFmtId="0" fontId="2" fillId="0" borderId="12" xfId="1" applyFont="1" applyBorder="1" applyAlignment="1">
      <alignment horizontal="center"/>
    </xf>
    <xf numFmtId="172" fontId="12" fillId="0" borderId="0" xfId="8" applyNumberFormat="1" applyFont="1" applyAlignment="1"/>
    <xf numFmtId="172" fontId="12" fillId="0" borderId="12" xfId="8" applyNumberFormat="1" applyFont="1" applyBorder="1" applyAlignment="1"/>
    <xf numFmtId="0" fontId="20" fillId="11" borderId="0" xfId="9" applyNumberFormat="1" applyAlignment="1"/>
    <xf numFmtId="0" fontId="25" fillId="11" borderId="0" xfId="9" applyNumberFormat="1" applyFont="1" applyAlignment="1"/>
    <xf numFmtId="174" fontId="12" fillId="12" borderId="0" xfId="10" applyNumberFormat="1">
      <alignment vertical="top"/>
    </xf>
    <xf numFmtId="174" fontId="12" fillId="12" borderId="12" xfId="10" applyNumberFormat="1" applyBorder="1">
      <alignment vertical="top"/>
    </xf>
    <xf numFmtId="0" fontId="24" fillId="2" borderId="1" xfId="2" applyFont="1" applyFill="1" applyBorder="1" applyAlignment="1">
      <alignment horizontal="center" vertical="center" wrapText="1"/>
    </xf>
    <xf numFmtId="0" fontId="24" fillId="2" borderId="2" xfId="2" applyFont="1" applyFill="1" applyBorder="1" applyAlignment="1">
      <alignment horizontal="center" vertical="center" wrapText="1"/>
    </xf>
    <xf numFmtId="49" fontId="22" fillId="11" borderId="0" xfId="0" applyNumberFormat="1" applyFont="1" applyFill="1" applyBorder="1" applyAlignment="1">
      <alignment horizontal="right" vertical="center" wrapText="1"/>
    </xf>
    <xf numFmtId="164" fontId="21" fillId="0" borderId="9" xfId="1" applyNumberFormat="1" applyFont="1" applyBorder="1" applyAlignment="1">
      <alignment horizontal="center" vertical="center" wrapText="1"/>
    </xf>
    <xf numFmtId="164" fontId="21" fillId="0" borderId="10" xfId="1" applyNumberFormat="1" applyFont="1" applyBorder="1" applyAlignment="1">
      <alignment horizontal="center" vertical="center" wrapText="1"/>
    </xf>
    <xf numFmtId="164" fontId="21" fillId="10" borderId="9" xfId="1" applyNumberFormat="1" applyFont="1" applyFill="1" applyBorder="1" applyAlignment="1">
      <alignment horizontal="center" vertical="center" wrapText="1"/>
    </xf>
    <xf numFmtId="164" fontId="21" fillId="10" borderId="10" xfId="1" applyNumberFormat="1" applyFont="1" applyFill="1" applyBorder="1" applyAlignment="1">
      <alignment horizontal="center" vertical="center" wrapText="1"/>
    </xf>
    <xf numFmtId="0" fontId="21" fillId="0" borderId="9" xfId="1" applyFont="1" applyBorder="1" applyAlignment="1">
      <alignment horizontal="center" vertical="center" wrapText="1"/>
    </xf>
    <xf numFmtId="0" fontId="21" fillId="0" borderId="10" xfId="1" applyFont="1" applyBorder="1" applyAlignment="1">
      <alignment horizontal="center" vertical="center" wrapText="1"/>
    </xf>
    <xf numFmtId="0" fontId="21" fillId="0" borderId="8" xfId="1" applyFont="1" applyBorder="1" applyAlignment="1">
      <alignment horizontal="center" vertical="center" wrapText="1"/>
    </xf>
    <xf numFmtId="0" fontId="21" fillId="0" borderId="0" xfId="1" applyFont="1" applyBorder="1" applyAlignment="1">
      <alignment horizontal="center" vertical="center" wrapText="1"/>
    </xf>
    <xf numFmtId="49" fontId="14" fillId="6" borderId="9" xfId="5" applyNumberFormat="1" applyFont="1" applyFill="1" applyBorder="1" applyAlignment="1">
      <alignment horizontal="center" vertical="center" wrapText="1"/>
    </xf>
    <xf numFmtId="49" fontId="14" fillId="6" borderId="11" xfId="5" applyNumberFormat="1" applyFont="1" applyFill="1" applyBorder="1" applyAlignment="1">
      <alignment horizontal="center" vertical="center" wrapText="1"/>
    </xf>
    <xf numFmtId="49" fontId="14" fillId="6" borderId="10" xfId="5" applyNumberFormat="1" applyFont="1" applyFill="1" applyBorder="1" applyAlignment="1">
      <alignment horizontal="center" vertical="center" wrapText="1"/>
    </xf>
    <xf numFmtId="0" fontId="15" fillId="7" borderId="9" xfId="2" applyFont="1" applyFill="1" applyBorder="1" applyAlignment="1">
      <alignment horizontal="center" vertical="center"/>
    </xf>
    <xf numFmtId="0" fontId="15" fillId="7" borderId="11" xfId="2" applyFont="1" applyFill="1" applyBorder="1" applyAlignment="1">
      <alignment horizontal="center" vertical="center"/>
    </xf>
    <xf numFmtId="0" fontId="16" fillId="0" borderId="11" xfId="2" applyFont="1" applyBorder="1" applyAlignment="1">
      <alignment horizontal="center" vertical="center"/>
    </xf>
    <xf numFmtId="0" fontId="16" fillId="0" borderId="10" xfId="2" applyFont="1" applyBorder="1" applyAlignment="1">
      <alignment horizontal="center" vertical="center"/>
    </xf>
  </cellXfs>
  <cellStyles count="11">
    <cellStyle name="=C:\WINNT\SYSTEM32\COMMAND.COM 2" xfId="2" xr:uid="{00000000-0005-0000-0000-000000000000}"/>
    <cellStyle name="Blank_CEPATNEI" xfId="10" xr:uid="{00000000-0005-0000-0000-000001000000}"/>
    <cellStyle name="ColumnHeading_CEPATNEI" xfId="9" xr:uid="{00000000-0005-0000-0000-000002000000}"/>
    <cellStyle name="Comma" xfId="8" builtinId="3"/>
    <cellStyle name="Heading 4 2" xfId="5" xr:uid="{00000000-0005-0000-0000-000004000000}"/>
    <cellStyle name="Hyperlink" xfId="6" builtinId="8"/>
    <cellStyle name="Normal" xfId="0" builtinId="0"/>
    <cellStyle name="Normal 2" xfId="4" xr:uid="{00000000-0005-0000-0000-000007000000}"/>
    <cellStyle name="Normal 3" xfId="7" xr:uid="{00000000-0005-0000-0000-000008000000}"/>
    <cellStyle name="Normal_Copy of WSC - CDCM Volatility YOY National - Updated Mar 11" xfId="1" xr:uid="{00000000-0005-0000-0000-000009000000}"/>
    <cellStyle name="Percent" xfId="3" builtinId="5"/>
  </cellStyles>
  <dxfs count="2"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9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cusa.co.uk/Public/DCUSADocuments.aspx?s=c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21"/>
  <sheetViews>
    <sheetView showGridLines="0" workbookViewId="0"/>
  </sheetViews>
  <sheetFormatPr defaultColWidth="9.140625" defaultRowHeight="12.75" x14ac:dyDescent="0.2"/>
  <cols>
    <col min="1" max="16384" width="9.140625" style="2"/>
  </cols>
  <sheetData>
    <row r="2" spans="1:1" ht="15" x14ac:dyDescent="0.25">
      <c r="A2" s="9" t="s">
        <v>49</v>
      </c>
    </row>
    <row r="3" spans="1:1" x14ac:dyDescent="0.2">
      <c r="A3" s="1"/>
    </row>
    <row r="4" spans="1:1" x14ac:dyDescent="0.2">
      <c r="A4" s="2" t="s">
        <v>38</v>
      </c>
    </row>
    <row r="5" spans="1:1" x14ac:dyDescent="0.2">
      <c r="A5" s="3" t="s">
        <v>46</v>
      </c>
    </row>
    <row r="6" spans="1:1" x14ac:dyDescent="0.2">
      <c r="A6" s="4"/>
    </row>
    <row r="7" spans="1:1" x14ac:dyDescent="0.2">
      <c r="A7" s="5" t="s">
        <v>39</v>
      </c>
    </row>
    <row r="8" spans="1:1" x14ac:dyDescent="0.2">
      <c r="A8" s="2" t="s">
        <v>40</v>
      </c>
    </row>
    <row r="9" spans="1:1" ht="12.75" customHeight="1" x14ac:dyDescent="0.2">
      <c r="A9" s="2" t="s">
        <v>50</v>
      </c>
    </row>
    <row r="11" spans="1:1" ht="15" x14ac:dyDescent="0.25">
      <c r="A11" s="9" t="s">
        <v>41</v>
      </c>
    </row>
    <row r="13" spans="1:1" x14ac:dyDescent="0.2">
      <c r="A13" s="2" t="s">
        <v>47</v>
      </c>
    </row>
    <row r="14" spans="1:1" x14ac:dyDescent="0.2">
      <c r="A14" s="2" t="s">
        <v>35</v>
      </c>
    </row>
    <row r="15" spans="1:1" x14ac:dyDescent="0.2">
      <c r="A15" s="6" t="s">
        <v>36</v>
      </c>
    </row>
    <row r="16" spans="1:1" x14ac:dyDescent="0.2">
      <c r="A16" s="2" t="s">
        <v>48</v>
      </c>
    </row>
    <row r="17" spans="1:1" x14ac:dyDescent="0.2">
      <c r="A17" s="6" t="s">
        <v>37</v>
      </c>
    </row>
    <row r="18" spans="1:1" x14ac:dyDescent="0.2">
      <c r="A18" s="7" t="s">
        <v>44</v>
      </c>
    </row>
    <row r="19" spans="1:1" x14ac:dyDescent="0.2">
      <c r="A19" s="8" t="s">
        <v>43</v>
      </c>
    </row>
    <row r="20" spans="1:1" x14ac:dyDescent="0.2">
      <c r="A20" s="8" t="s">
        <v>42</v>
      </c>
    </row>
    <row r="21" spans="1:1" x14ac:dyDescent="0.2">
      <c r="A21" s="2" t="s">
        <v>45</v>
      </c>
    </row>
  </sheetData>
  <hyperlinks>
    <hyperlink ref="A5" r:id="rId1" xr:uid="{00000000-0004-0000-0000-000000000000}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X97"/>
  <sheetViews>
    <sheetView showGridLines="0" topLeftCell="O1" zoomScale="70" zoomScaleNormal="70" workbookViewId="0">
      <selection activeCell="AJ28" sqref="AJ28"/>
    </sheetView>
  </sheetViews>
  <sheetFormatPr defaultRowHeight="15" outlineLevelRow="1" x14ac:dyDescent="0.2"/>
  <cols>
    <col min="1" max="1" width="1.42578125" style="26" customWidth="1"/>
    <col min="2" max="2" width="53" style="26" bestFit="1" customWidth="1"/>
    <col min="3" max="3" width="1.42578125" style="26" customWidth="1"/>
    <col min="4" max="5" width="12.85546875" style="26" customWidth="1"/>
    <col min="6" max="7" width="12.85546875" style="26" hidden="1" customWidth="1"/>
    <col min="8" max="41" width="12.85546875" style="26" customWidth="1"/>
    <col min="42" max="268" width="9.140625" style="26"/>
    <col min="269" max="269" width="1.42578125" style="26" customWidth="1"/>
    <col min="270" max="270" width="36.5703125" style="26" bestFit="1" customWidth="1"/>
    <col min="271" max="271" width="1.42578125" style="26" customWidth="1"/>
    <col min="272" max="272" width="8.7109375" style="26" customWidth="1"/>
    <col min="273" max="273" width="9.28515625" style="26" customWidth="1"/>
    <col min="274" max="274" width="10.5703125" style="26" bestFit="1" customWidth="1"/>
    <col min="275" max="275" width="9.28515625" style="26" customWidth="1"/>
    <col min="276" max="276" width="8.7109375" style="26" customWidth="1"/>
    <col min="277" max="277" width="9.28515625" style="26" customWidth="1"/>
    <col min="278" max="278" width="8.7109375" style="26" customWidth="1"/>
    <col min="279" max="279" width="9.28515625" style="26" customWidth="1"/>
    <col min="280" max="280" width="10.5703125" style="26" bestFit="1" customWidth="1"/>
    <col min="281" max="281" width="9.28515625" style="26" customWidth="1"/>
    <col min="282" max="282" width="8.7109375" style="26" customWidth="1"/>
    <col min="283" max="283" width="9.28515625" style="26" customWidth="1"/>
    <col min="284" max="284" width="8.7109375" style="26" customWidth="1"/>
    <col min="285" max="285" width="9.28515625" style="26" customWidth="1"/>
    <col min="286" max="286" width="8.7109375" style="26" customWidth="1"/>
    <col min="287" max="287" width="9.5703125" style="26" customWidth="1"/>
    <col min="288" max="288" width="10.5703125" style="26" bestFit="1" customWidth="1"/>
    <col min="289" max="289" width="9.28515625" style="26" customWidth="1"/>
    <col min="290" max="290" width="8.7109375" style="26" customWidth="1"/>
    <col min="291" max="291" width="9.28515625" style="26" customWidth="1"/>
    <col min="292" max="292" width="8.7109375" style="26" customWidth="1"/>
    <col min="293" max="293" width="9.28515625" style="26" customWidth="1"/>
    <col min="294" max="294" width="10.5703125" style="26" bestFit="1" customWidth="1"/>
    <col min="295" max="295" width="9.28515625" style="26" customWidth="1"/>
    <col min="296" max="296" width="10.5703125" style="26" bestFit="1" customWidth="1"/>
    <col min="297" max="524" width="9.140625" style="26"/>
    <col min="525" max="525" width="1.42578125" style="26" customWidth="1"/>
    <col min="526" max="526" width="36.5703125" style="26" bestFit="1" customWidth="1"/>
    <col min="527" max="527" width="1.42578125" style="26" customWidth="1"/>
    <col min="528" max="528" width="8.7109375" style="26" customWidth="1"/>
    <col min="529" max="529" width="9.28515625" style="26" customWidth="1"/>
    <col min="530" max="530" width="10.5703125" style="26" bestFit="1" customWidth="1"/>
    <col min="531" max="531" width="9.28515625" style="26" customWidth="1"/>
    <col min="532" max="532" width="8.7109375" style="26" customWidth="1"/>
    <col min="533" max="533" width="9.28515625" style="26" customWidth="1"/>
    <col min="534" max="534" width="8.7109375" style="26" customWidth="1"/>
    <col min="535" max="535" width="9.28515625" style="26" customWidth="1"/>
    <col min="536" max="536" width="10.5703125" style="26" bestFit="1" customWidth="1"/>
    <col min="537" max="537" width="9.28515625" style="26" customWidth="1"/>
    <col min="538" max="538" width="8.7109375" style="26" customWidth="1"/>
    <col min="539" max="539" width="9.28515625" style="26" customWidth="1"/>
    <col min="540" max="540" width="8.7109375" style="26" customWidth="1"/>
    <col min="541" max="541" width="9.28515625" style="26" customWidth="1"/>
    <col min="542" max="542" width="8.7109375" style="26" customWidth="1"/>
    <col min="543" max="543" width="9.5703125" style="26" customWidth="1"/>
    <col min="544" max="544" width="10.5703125" style="26" bestFit="1" customWidth="1"/>
    <col min="545" max="545" width="9.28515625" style="26" customWidth="1"/>
    <col min="546" max="546" width="8.7109375" style="26" customWidth="1"/>
    <col min="547" max="547" width="9.28515625" style="26" customWidth="1"/>
    <col min="548" max="548" width="8.7109375" style="26" customWidth="1"/>
    <col min="549" max="549" width="9.28515625" style="26" customWidth="1"/>
    <col min="550" max="550" width="10.5703125" style="26" bestFit="1" customWidth="1"/>
    <col min="551" max="551" width="9.28515625" style="26" customWidth="1"/>
    <col min="552" max="552" width="10.5703125" style="26" bestFit="1" customWidth="1"/>
    <col min="553" max="780" width="9.140625" style="26"/>
    <col min="781" max="781" width="1.42578125" style="26" customWidth="1"/>
    <col min="782" max="782" width="36.5703125" style="26" bestFit="1" customWidth="1"/>
    <col min="783" max="783" width="1.42578125" style="26" customWidth="1"/>
    <col min="784" max="784" width="8.7109375" style="26" customWidth="1"/>
    <col min="785" max="785" width="9.28515625" style="26" customWidth="1"/>
    <col min="786" max="786" width="10.5703125" style="26" bestFit="1" customWidth="1"/>
    <col min="787" max="787" width="9.28515625" style="26" customWidth="1"/>
    <col min="788" max="788" width="8.7109375" style="26" customWidth="1"/>
    <col min="789" max="789" width="9.28515625" style="26" customWidth="1"/>
    <col min="790" max="790" width="8.7109375" style="26" customWidth="1"/>
    <col min="791" max="791" width="9.28515625" style="26" customWidth="1"/>
    <col min="792" max="792" width="10.5703125" style="26" bestFit="1" customWidth="1"/>
    <col min="793" max="793" width="9.28515625" style="26" customWidth="1"/>
    <col min="794" max="794" width="8.7109375" style="26" customWidth="1"/>
    <col min="795" max="795" width="9.28515625" style="26" customWidth="1"/>
    <col min="796" max="796" width="8.7109375" style="26" customWidth="1"/>
    <col min="797" max="797" width="9.28515625" style="26" customWidth="1"/>
    <col min="798" max="798" width="8.7109375" style="26" customWidth="1"/>
    <col min="799" max="799" width="9.5703125" style="26" customWidth="1"/>
    <col min="800" max="800" width="10.5703125" style="26" bestFit="1" customWidth="1"/>
    <col min="801" max="801" width="9.28515625" style="26" customWidth="1"/>
    <col min="802" max="802" width="8.7109375" style="26" customWidth="1"/>
    <col min="803" max="803" width="9.28515625" style="26" customWidth="1"/>
    <col min="804" max="804" width="8.7109375" style="26" customWidth="1"/>
    <col min="805" max="805" width="9.28515625" style="26" customWidth="1"/>
    <col min="806" max="806" width="10.5703125" style="26" bestFit="1" customWidth="1"/>
    <col min="807" max="807" width="9.28515625" style="26" customWidth="1"/>
    <col min="808" max="808" width="10.5703125" style="26" bestFit="1" customWidth="1"/>
    <col min="809" max="1036" width="9.140625" style="26"/>
    <col min="1037" max="1037" width="1.42578125" style="26" customWidth="1"/>
    <col min="1038" max="1038" width="36.5703125" style="26" bestFit="1" customWidth="1"/>
    <col min="1039" max="1039" width="1.42578125" style="26" customWidth="1"/>
    <col min="1040" max="1040" width="8.7109375" style="26" customWidth="1"/>
    <col min="1041" max="1041" width="9.28515625" style="26" customWidth="1"/>
    <col min="1042" max="1042" width="10.5703125" style="26" bestFit="1" customWidth="1"/>
    <col min="1043" max="1043" width="9.28515625" style="26" customWidth="1"/>
    <col min="1044" max="1044" width="8.7109375" style="26" customWidth="1"/>
    <col min="1045" max="1045" width="9.28515625" style="26" customWidth="1"/>
    <col min="1046" max="1046" width="8.7109375" style="26" customWidth="1"/>
    <col min="1047" max="1047" width="9.28515625" style="26" customWidth="1"/>
    <col min="1048" max="1048" width="10.5703125" style="26" bestFit="1" customWidth="1"/>
    <col min="1049" max="1049" width="9.28515625" style="26" customWidth="1"/>
    <col min="1050" max="1050" width="8.7109375" style="26" customWidth="1"/>
    <col min="1051" max="1051" width="9.28515625" style="26" customWidth="1"/>
    <col min="1052" max="1052" width="8.7109375" style="26" customWidth="1"/>
    <col min="1053" max="1053" width="9.28515625" style="26" customWidth="1"/>
    <col min="1054" max="1054" width="8.7109375" style="26" customWidth="1"/>
    <col min="1055" max="1055" width="9.5703125" style="26" customWidth="1"/>
    <col min="1056" max="1056" width="10.5703125" style="26" bestFit="1" customWidth="1"/>
    <col min="1057" max="1057" width="9.28515625" style="26" customWidth="1"/>
    <col min="1058" max="1058" width="8.7109375" style="26" customWidth="1"/>
    <col min="1059" max="1059" width="9.28515625" style="26" customWidth="1"/>
    <col min="1060" max="1060" width="8.7109375" style="26" customWidth="1"/>
    <col min="1061" max="1061" width="9.28515625" style="26" customWidth="1"/>
    <col min="1062" max="1062" width="10.5703125" style="26" bestFit="1" customWidth="1"/>
    <col min="1063" max="1063" width="9.28515625" style="26" customWidth="1"/>
    <col min="1064" max="1064" width="10.5703125" style="26" bestFit="1" customWidth="1"/>
    <col min="1065" max="1292" width="9.140625" style="26"/>
    <col min="1293" max="1293" width="1.42578125" style="26" customWidth="1"/>
    <col min="1294" max="1294" width="36.5703125" style="26" bestFit="1" customWidth="1"/>
    <col min="1295" max="1295" width="1.42578125" style="26" customWidth="1"/>
    <col min="1296" max="1296" width="8.7109375" style="26" customWidth="1"/>
    <col min="1297" max="1297" width="9.28515625" style="26" customWidth="1"/>
    <col min="1298" max="1298" width="10.5703125" style="26" bestFit="1" customWidth="1"/>
    <col min="1299" max="1299" width="9.28515625" style="26" customWidth="1"/>
    <col min="1300" max="1300" width="8.7109375" style="26" customWidth="1"/>
    <col min="1301" max="1301" width="9.28515625" style="26" customWidth="1"/>
    <col min="1302" max="1302" width="8.7109375" style="26" customWidth="1"/>
    <col min="1303" max="1303" width="9.28515625" style="26" customWidth="1"/>
    <col min="1304" max="1304" width="10.5703125" style="26" bestFit="1" customWidth="1"/>
    <col min="1305" max="1305" width="9.28515625" style="26" customWidth="1"/>
    <col min="1306" max="1306" width="8.7109375" style="26" customWidth="1"/>
    <col min="1307" max="1307" width="9.28515625" style="26" customWidth="1"/>
    <col min="1308" max="1308" width="8.7109375" style="26" customWidth="1"/>
    <col min="1309" max="1309" width="9.28515625" style="26" customWidth="1"/>
    <col min="1310" max="1310" width="8.7109375" style="26" customWidth="1"/>
    <col min="1311" max="1311" width="9.5703125" style="26" customWidth="1"/>
    <col min="1312" max="1312" width="10.5703125" style="26" bestFit="1" customWidth="1"/>
    <col min="1313" max="1313" width="9.28515625" style="26" customWidth="1"/>
    <col min="1314" max="1314" width="8.7109375" style="26" customWidth="1"/>
    <col min="1315" max="1315" width="9.28515625" style="26" customWidth="1"/>
    <col min="1316" max="1316" width="8.7109375" style="26" customWidth="1"/>
    <col min="1317" max="1317" width="9.28515625" style="26" customWidth="1"/>
    <col min="1318" max="1318" width="10.5703125" style="26" bestFit="1" customWidth="1"/>
    <col min="1319" max="1319" width="9.28515625" style="26" customWidth="1"/>
    <col min="1320" max="1320" width="10.5703125" style="26" bestFit="1" customWidth="1"/>
    <col min="1321" max="1548" width="9.140625" style="26"/>
    <col min="1549" max="1549" width="1.42578125" style="26" customWidth="1"/>
    <col min="1550" max="1550" width="36.5703125" style="26" bestFit="1" customWidth="1"/>
    <col min="1551" max="1551" width="1.42578125" style="26" customWidth="1"/>
    <col min="1552" max="1552" width="8.7109375" style="26" customWidth="1"/>
    <col min="1553" max="1553" width="9.28515625" style="26" customWidth="1"/>
    <col min="1554" max="1554" width="10.5703125" style="26" bestFit="1" customWidth="1"/>
    <col min="1555" max="1555" width="9.28515625" style="26" customWidth="1"/>
    <col min="1556" max="1556" width="8.7109375" style="26" customWidth="1"/>
    <col min="1557" max="1557" width="9.28515625" style="26" customWidth="1"/>
    <col min="1558" max="1558" width="8.7109375" style="26" customWidth="1"/>
    <col min="1559" max="1559" width="9.28515625" style="26" customWidth="1"/>
    <col min="1560" max="1560" width="10.5703125" style="26" bestFit="1" customWidth="1"/>
    <col min="1561" max="1561" width="9.28515625" style="26" customWidth="1"/>
    <col min="1562" max="1562" width="8.7109375" style="26" customWidth="1"/>
    <col min="1563" max="1563" width="9.28515625" style="26" customWidth="1"/>
    <col min="1564" max="1564" width="8.7109375" style="26" customWidth="1"/>
    <col min="1565" max="1565" width="9.28515625" style="26" customWidth="1"/>
    <col min="1566" max="1566" width="8.7109375" style="26" customWidth="1"/>
    <col min="1567" max="1567" width="9.5703125" style="26" customWidth="1"/>
    <col min="1568" max="1568" width="10.5703125" style="26" bestFit="1" customWidth="1"/>
    <col min="1569" max="1569" width="9.28515625" style="26" customWidth="1"/>
    <col min="1570" max="1570" width="8.7109375" style="26" customWidth="1"/>
    <col min="1571" max="1571" width="9.28515625" style="26" customWidth="1"/>
    <col min="1572" max="1572" width="8.7109375" style="26" customWidth="1"/>
    <col min="1573" max="1573" width="9.28515625" style="26" customWidth="1"/>
    <col min="1574" max="1574" width="10.5703125" style="26" bestFit="1" customWidth="1"/>
    <col min="1575" max="1575" width="9.28515625" style="26" customWidth="1"/>
    <col min="1576" max="1576" width="10.5703125" style="26" bestFit="1" customWidth="1"/>
    <col min="1577" max="1804" width="9.140625" style="26"/>
    <col min="1805" max="1805" width="1.42578125" style="26" customWidth="1"/>
    <col min="1806" max="1806" width="36.5703125" style="26" bestFit="1" customWidth="1"/>
    <col min="1807" max="1807" width="1.42578125" style="26" customWidth="1"/>
    <col min="1808" max="1808" width="8.7109375" style="26" customWidth="1"/>
    <col min="1809" max="1809" width="9.28515625" style="26" customWidth="1"/>
    <col min="1810" max="1810" width="10.5703125" style="26" bestFit="1" customWidth="1"/>
    <col min="1811" max="1811" width="9.28515625" style="26" customWidth="1"/>
    <col min="1812" max="1812" width="8.7109375" style="26" customWidth="1"/>
    <col min="1813" max="1813" width="9.28515625" style="26" customWidth="1"/>
    <col min="1814" max="1814" width="8.7109375" style="26" customWidth="1"/>
    <col min="1815" max="1815" width="9.28515625" style="26" customWidth="1"/>
    <col min="1816" max="1816" width="10.5703125" style="26" bestFit="1" customWidth="1"/>
    <col min="1817" max="1817" width="9.28515625" style="26" customWidth="1"/>
    <col min="1818" max="1818" width="8.7109375" style="26" customWidth="1"/>
    <col min="1819" max="1819" width="9.28515625" style="26" customWidth="1"/>
    <col min="1820" max="1820" width="8.7109375" style="26" customWidth="1"/>
    <col min="1821" max="1821" width="9.28515625" style="26" customWidth="1"/>
    <col min="1822" max="1822" width="8.7109375" style="26" customWidth="1"/>
    <col min="1823" max="1823" width="9.5703125" style="26" customWidth="1"/>
    <col min="1824" max="1824" width="10.5703125" style="26" bestFit="1" customWidth="1"/>
    <col min="1825" max="1825" width="9.28515625" style="26" customWidth="1"/>
    <col min="1826" max="1826" width="8.7109375" style="26" customWidth="1"/>
    <col min="1827" max="1827" width="9.28515625" style="26" customWidth="1"/>
    <col min="1828" max="1828" width="8.7109375" style="26" customWidth="1"/>
    <col min="1829" max="1829" width="9.28515625" style="26" customWidth="1"/>
    <col min="1830" max="1830" width="10.5703125" style="26" bestFit="1" customWidth="1"/>
    <col min="1831" max="1831" width="9.28515625" style="26" customWidth="1"/>
    <col min="1832" max="1832" width="10.5703125" style="26" bestFit="1" customWidth="1"/>
    <col min="1833" max="2060" width="9.140625" style="26"/>
    <col min="2061" max="2061" width="1.42578125" style="26" customWidth="1"/>
    <col min="2062" max="2062" width="36.5703125" style="26" bestFit="1" customWidth="1"/>
    <col min="2063" max="2063" width="1.42578125" style="26" customWidth="1"/>
    <col min="2064" max="2064" width="8.7109375" style="26" customWidth="1"/>
    <col min="2065" max="2065" width="9.28515625" style="26" customWidth="1"/>
    <col min="2066" max="2066" width="10.5703125" style="26" bestFit="1" customWidth="1"/>
    <col min="2067" max="2067" width="9.28515625" style="26" customWidth="1"/>
    <col min="2068" max="2068" width="8.7109375" style="26" customWidth="1"/>
    <col min="2069" max="2069" width="9.28515625" style="26" customWidth="1"/>
    <col min="2070" max="2070" width="8.7109375" style="26" customWidth="1"/>
    <col min="2071" max="2071" width="9.28515625" style="26" customWidth="1"/>
    <col min="2072" max="2072" width="10.5703125" style="26" bestFit="1" customWidth="1"/>
    <col min="2073" max="2073" width="9.28515625" style="26" customWidth="1"/>
    <col min="2074" max="2074" width="8.7109375" style="26" customWidth="1"/>
    <col min="2075" max="2075" width="9.28515625" style="26" customWidth="1"/>
    <col min="2076" max="2076" width="8.7109375" style="26" customWidth="1"/>
    <col min="2077" max="2077" width="9.28515625" style="26" customWidth="1"/>
    <col min="2078" max="2078" width="8.7109375" style="26" customWidth="1"/>
    <col min="2079" max="2079" width="9.5703125" style="26" customWidth="1"/>
    <col min="2080" max="2080" width="10.5703125" style="26" bestFit="1" customWidth="1"/>
    <col min="2081" max="2081" width="9.28515625" style="26" customWidth="1"/>
    <col min="2082" max="2082" width="8.7109375" style="26" customWidth="1"/>
    <col min="2083" max="2083" width="9.28515625" style="26" customWidth="1"/>
    <col min="2084" max="2084" width="8.7109375" style="26" customWidth="1"/>
    <col min="2085" max="2085" width="9.28515625" style="26" customWidth="1"/>
    <col min="2086" max="2086" width="10.5703125" style="26" bestFit="1" customWidth="1"/>
    <col min="2087" max="2087" width="9.28515625" style="26" customWidth="1"/>
    <col min="2088" max="2088" width="10.5703125" style="26" bestFit="1" customWidth="1"/>
    <col min="2089" max="2316" width="9.140625" style="26"/>
    <col min="2317" max="2317" width="1.42578125" style="26" customWidth="1"/>
    <col min="2318" max="2318" width="36.5703125" style="26" bestFit="1" customWidth="1"/>
    <col min="2319" max="2319" width="1.42578125" style="26" customWidth="1"/>
    <col min="2320" max="2320" width="8.7109375" style="26" customWidth="1"/>
    <col min="2321" max="2321" width="9.28515625" style="26" customWidth="1"/>
    <col min="2322" max="2322" width="10.5703125" style="26" bestFit="1" customWidth="1"/>
    <col min="2323" max="2323" width="9.28515625" style="26" customWidth="1"/>
    <col min="2324" max="2324" width="8.7109375" style="26" customWidth="1"/>
    <col min="2325" max="2325" width="9.28515625" style="26" customWidth="1"/>
    <col min="2326" max="2326" width="8.7109375" style="26" customWidth="1"/>
    <col min="2327" max="2327" width="9.28515625" style="26" customWidth="1"/>
    <col min="2328" max="2328" width="10.5703125" style="26" bestFit="1" customWidth="1"/>
    <col min="2329" max="2329" width="9.28515625" style="26" customWidth="1"/>
    <col min="2330" max="2330" width="8.7109375" style="26" customWidth="1"/>
    <col min="2331" max="2331" width="9.28515625" style="26" customWidth="1"/>
    <col min="2332" max="2332" width="8.7109375" style="26" customWidth="1"/>
    <col min="2333" max="2333" width="9.28515625" style="26" customWidth="1"/>
    <col min="2334" max="2334" width="8.7109375" style="26" customWidth="1"/>
    <col min="2335" max="2335" width="9.5703125" style="26" customWidth="1"/>
    <col min="2336" max="2336" width="10.5703125" style="26" bestFit="1" customWidth="1"/>
    <col min="2337" max="2337" width="9.28515625" style="26" customWidth="1"/>
    <col min="2338" max="2338" width="8.7109375" style="26" customWidth="1"/>
    <col min="2339" max="2339" width="9.28515625" style="26" customWidth="1"/>
    <col min="2340" max="2340" width="8.7109375" style="26" customWidth="1"/>
    <col min="2341" max="2341" width="9.28515625" style="26" customWidth="1"/>
    <col min="2342" max="2342" width="10.5703125" style="26" bestFit="1" customWidth="1"/>
    <col min="2343" max="2343" width="9.28515625" style="26" customWidth="1"/>
    <col min="2344" max="2344" width="10.5703125" style="26" bestFit="1" customWidth="1"/>
    <col min="2345" max="2572" width="9.140625" style="26"/>
    <col min="2573" max="2573" width="1.42578125" style="26" customWidth="1"/>
    <col min="2574" max="2574" width="36.5703125" style="26" bestFit="1" customWidth="1"/>
    <col min="2575" max="2575" width="1.42578125" style="26" customWidth="1"/>
    <col min="2576" max="2576" width="8.7109375" style="26" customWidth="1"/>
    <col min="2577" max="2577" width="9.28515625" style="26" customWidth="1"/>
    <col min="2578" max="2578" width="10.5703125" style="26" bestFit="1" customWidth="1"/>
    <col min="2579" max="2579" width="9.28515625" style="26" customWidth="1"/>
    <col min="2580" max="2580" width="8.7109375" style="26" customWidth="1"/>
    <col min="2581" max="2581" width="9.28515625" style="26" customWidth="1"/>
    <col min="2582" max="2582" width="8.7109375" style="26" customWidth="1"/>
    <col min="2583" max="2583" width="9.28515625" style="26" customWidth="1"/>
    <col min="2584" max="2584" width="10.5703125" style="26" bestFit="1" customWidth="1"/>
    <col min="2585" max="2585" width="9.28515625" style="26" customWidth="1"/>
    <col min="2586" max="2586" width="8.7109375" style="26" customWidth="1"/>
    <col min="2587" max="2587" width="9.28515625" style="26" customWidth="1"/>
    <col min="2588" max="2588" width="8.7109375" style="26" customWidth="1"/>
    <col min="2589" max="2589" width="9.28515625" style="26" customWidth="1"/>
    <col min="2590" max="2590" width="8.7109375" style="26" customWidth="1"/>
    <col min="2591" max="2591" width="9.5703125" style="26" customWidth="1"/>
    <col min="2592" max="2592" width="10.5703125" style="26" bestFit="1" customWidth="1"/>
    <col min="2593" max="2593" width="9.28515625" style="26" customWidth="1"/>
    <col min="2594" max="2594" width="8.7109375" style="26" customWidth="1"/>
    <col min="2595" max="2595" width="9.28515625" style="26" customWidth="1"/>
    <col min="2596" max="2596" width="8.7109375" style="26" customWidth="1"/>
    <col min="2597" max="2597" width="9.28515625" style="26" customWidth="1"/>
    <col min="2598" max="2598" width="10.5703125" style="26" bestFit="1" customWidth="1"/>
    <col min="2599" max="2599" width="9.28515625" style="26" customWidth="1"/>
    <col min="2600" max="2600" width="10.5703125" style="26" bestFit="1" customWidth="1"/>
    <col min="2601" max="2828" width="9.140625" style="26"/>
    <col min="2829" max="2829" width="1.42578125" style="26" customWidth="1"/>
    <col min="2830" max="2830" width="36.5703125" style="26" bestFit="1" customWidth="1"/>
    <col min="2831" max="2831" width="1.42578125" style="26" customWidth="1"/>
    <col min="2832" max="2832" width="8.7109375" style="26" customWidth="1"/>
    <col min="2833" max="2833" width="9.28515625" style="26" customWidth="1"/>
    <col min="2834" max="2834" width="10.5703125" style="26" bestFit="1" customWidth="1"/>
    <col min="2835" max="2835" width="9.28515625" style="26" customWidth="1"/>
    <col min="2836" max="2836" width="8.7109375" style="26" customWidth="1"/>
    <col min="2837" max="2837" width="9.28515625" style="26" customWidth="1"/>
    <col min="2838" max="2838" width="8.7109375" style="26" customWidth="1"/>
    <col min="2839" max="2839" width="9.28515625" style="26" customWidth="1"/>
    <col min="2840" max="2840" width="10.5703125" style="26" bestFit="1" customWidth="1"/>
    <col min="2841" max="2841" width="9.28515625" style="26" customWidth="1"/>
    <col min="2842" max="2842" width="8.7109375" style="26" customWidth="1"/>
    <col min="2843" max="2843" width="9.28515625" style="26" customWidth="1"/>
    <col min="2844" max="2844" width="8.7109375" style="26" customWidth="1"/>
    <col min="2845" max="2845" width="9.28515625" style="26" customWidth="1"/>
    <col min="2846" max="2846" width="8.7109375" style="26" customWidth="1"/>
    <col min="2847" max="2847" width="9.5703125" style="26" customWidth="1"/>
    <col min="2848" max="2848" width="10.5703125" style="26" bestFit="1" customWidth="1"/>
    <col min="2849" max="2849" width="9.28515625" style="26" customWidth="1"/>
    <col min="2850" max="2850" width="8.7109375" style="26" customWidth="1"/>
    <col min="2851" max="2851" width="9.28515625" style="26" customWidth="1"/>
    <col min="2852" max="2852" width="8.7109375" style="26" customWidth="1"/>
    <col min="2853" max="2853" width="9.28515625" style="26" customWidth="1"/>
    <col min="2854" max="2854" width="10.5703125" style="26" bestFit="1" customWidth="1"/>
    <col min="2855" max="2855" width="9.28515625" style="26" customWidth="1"/>
    <col min="2856" max="2856" width="10.5703125" style="26" bestFit="1" customWidth="1"/>
    <col min="2857" max="3084" width="9.140625" style="26"/>
    <col min="3085" max="3085" width="1.42578125" style="26" customWidth="1"/>
    <col min="3086" max="3086" width="36.5703125" style="26" bestFit="1" customWidth="1"/>
    <col min="3087" max="3087" width="1.42578125" style="26" customWidth="1"/>
    <col min="3088" max="3088" width="8.7109375" style="26" customWidth="1"/>
    <col min="3089" max="3089" width="9.28515625" style="26" customWidth="1"/>
    <col min="3090" max="3090" width="10.5703125" style="26" bestFit="1" customWidth="1"/>
    <col min="3091" max="3091" width="9.28515625" style="26" customWidth="1"/>
    <col min="3092" max="3092" width="8.7109375" style="26" customWidth="1"/>
    <col min="3093" max="3093" width="9.28515625" style="26" customWidth="1"/>
    <col min="3094" max="3094" width="8.7109375" style="26" customWidth="1"/>
    <col min="3095" max="3095" width="9.28515625" style="26" customWidth="1"/>
    <col min="3096" max="3096" width="10.5703125" style="26" bestFit="1" customWidth="1"/>
    <col min="3097" max="3097" width="9.28515625" style="26" customWidth="1"/>
    <col min="3098" max="3098" width="8.7109375" style="26" customWidth="1"/>
    <col min="3099" max="3099" width="9.28515625" style="26" customWidth="1"/>
    <col min="3100" max="3100" width="8.7109375" style="26" customWidth="1"/>
    <col min="3101" max="3101" width="9.28515625" style="26" customWidth="1"/>
    <col min="3102" max="3102" width="8.7109375" style="26" customWidth="1"/>
    <col min="3103" max="3103" width="9.5703125" style="26" customWidth="1"/>
    <col min="3104" max="3104" width="10.5703125" style="26" bestFit="1" customWidth="1"/>
    <col min="3105" max="3105" width="9.28515625" style="26" customWidth="1"/>
    <col min="3106" max="3106" width="8.7109375" style="26" customWidth="1"/>
    <col min="3107" max="3107" width="9.28515625" style="26" customWidth="1"/>
    <col min="3108" max="3108" width="8.7109375" style="26" customWidth="1"/>
    <col min="3109" max="3109" width="9.28515625" style="26" customWidth="1"/>
    <col min="3110" max="3110" width="10.5703125" style="26" bestFit="1" customWidth="1"/>
    <col min="3111" max="3111" width="9.28515625" style="26" customWidth="1"/>
    <col min="3112" max="3112" width="10.5703125" style="26" bestFit="1" customWidth="1"/>
    <col min="3113" max="3340" width="9.140625" style="26"/>
    <col min="3341" max="3341" width="1.42578125" style="26" customWidth="1"/>
    <col min="3342" max="3342" width="36.5703125" style="26" bestFit="1" customWidth="1"/>
    <col min="3343" max="3343" width="1.42578125" style="26" customWidth="1"/>
    <col min="3344" max="3344" width="8.7109375" style="26" customWidth="1"/>
    <col min="3345" max="3345" width="9.28515625" style="26" customWidth="1"/>
    <col min="3346" max="3346" width="10.5703125" style="26" bestFit="1" customWidth="1"/>
    <col min="3347" max="3347" width="9.28515625" style="26" customWidth="1"/>
    <col min="3348" max="3348" width="8.7109375" style="26" customWidth="1"/>
    <col min="3349" max="3349" width="9.28515625" style="26" customWidth="1"/>
    <col min="3350" max="3350" width="8.7109375" style="26" customWidth="1"/>
    <col min="3351" max="3351" width="9.28515625" style="26" customWidth="1"/>
    <col min="3352" max="3352" width="10.5703125" style="26" bestFit="1" customWidth="1"/>
    <col min="3353" max="3353" width="9.28515625" style="26" customWidth="1"/>
    <col min="3354" max="3354" width="8.7109375" style="26" customWidth="1"/>
    <col min="3355" max="3355" width="9.28515625" style="26" customWidth="1"/>
    <col min="3356" max="3356" width="8.7109375" style="26" customWidth="1"/>
    <col min="3357" max="3357" width="9.28515625" style="26" customWidth="1"/>
    <col min="3358" max="3358" width="8.7109375" style="26" customWidth="1"/>
    <col min="3359" max="3359" width="9.5703125" style="26" customWidth="1"/>
    <col min="3360" max="3360" width="10.5703125" style="26" bestFit="1" customWidth="1"/>
    <col min="3361" max="3361" width="9.28515625" style="26" customWidth="1"/>
    <col min="3362" max="3362" width="8.7109375" style="26" customWidth="1"/>
    <col min="3363" max="3363" width="9.28515625" style="26" customWidth="1"/>
    <col min="3364" max="3364" width="8.7109375" style="26" customWidth="1"/>
    <col min="3365" max="3365" width="9.28515625" style="26" customWidth="1"/>
    <col min="3366" max="3366" width="10.5703125" style="26" bestFit="1" customWidth="1"/>
    <col min="3367" max="3367" width="9.28515625" style="26" customWidth="1"/>
    <col min="3368" max="3368" width="10.5703125" style="26" bestFit="1" customWidth="1"/>
    <col min="3369" max="3596" width="9.140625" style="26"/>
    <col min="3597" max="3597" width="1.42578125" style="26" customWidth="1"/>
    <col min="3598" max="3598" width="36.5703125" style="26" bestFit="1" customWidth="1"/>
    <col min="3599" max="3599" width="1.42578125" style="26" customWidth="1"/>
    <col min="3600" max="3600" width="8.7109375" style="26" customWidth="1"/>
    <col min="3601" max="3601" width="9.28515625" style="26" customWidth="1"/>
    <col min="3602" max="3602" width="10.5703125" style="26" bestFit="1" customWidth="1"/>
    <col min="3603" max="3603" width="9.28515625" style="26" customWidth="1"/>
    <col min="3604" max="3604" width="8.7109375" style="26" customWidth="1"/>
    <col min="3605" max="3605" width="9.28515625" style="26" customWidth="1"/>
    <col min="3606" max="3606" width="8.7109375" style="26" customWidth="1"/>
    <col min="3607" max="3607" width="9.28515625" style="26" customWidth="1"/>
    <col min="3608" max="3608" width="10.5703125" style="26" bestFit="1" customWidth="1"/>
    <col min="3609" max="3609" width="9.28515625" style="26" customWidth="1"/>
    <col min="3610" max="3610" width="8.7109375" style="26" customWidth="1"/>
    <col min="3611" max="3611" width="9.28515625" style="26" customWidth="1"/>
    <col min="3612" max="3612" width="8.7109375" style="26" customWidth="1"/>
    <col min="3613" max="3613" width="9.28515625" style="26" customWidth="1"/>
    <col min="3614" max="3614" width="8.7109375" style="26" customWidth="1"/>
    <col min="3615" max="3615" width="9.5703125" style="26" customWidth="1"/>
    <col min="3616" max="3616" width="10.5703125" style="26" bestFit="1" customWidth="1"/>
    <col min="3617" max="3617" width="9.28515625" style="26" customWidth="1"/>
    <col min="3618" max="3618" width="8.7109375" style="26" customWidth="1"/>
    <col min="3619" max="3619" width="9.28515625" style="26" customWidth="1"/>
    <col min="3620" max="3620" width="8.7109375" style="26" customWidth="1"/>
    <col min="3621" max="3621" width="9.28515625" style="26" customWidth="1"/>
    <col min="3622" max="3622" width="10.5703125" style="26" bestFit="1" customWidth="1"/>
    <col min="3623" max="3623" width="9.28515625" style="26" customWidth="1"/>
    <col min="3624" max="3624" width="10.5703125" style="26" bestFit="1" customWidth="1"/>
    <col min="3625" max="3852" width="9.140625" style="26"/>
    <col min="3853" max="3853" width="1.42578125" style="26" customWidth="1"/>
    <col min="3854" max="3854" width="36.5703125" style="26" bestFit="1" customWidth="1"/>
    <col min="3855" max="3855" width="1.42578125" style="26" customWidth="1"/>
    <col min="3856" max="3856" width="8.7109375" style="26" customWidth="1"/>
    <col min="3857" max="3857" width="9.28515625" style="26" customWidth="1"/>
    <col min="3858" max="3858" width="10.5703125" style="26" bestFit="1" customWidth="1"/>
    <col min="3859" max="3859" width="9.28515625" style="26" customWidth="1"/>
    <col min="3860" max="3860" width="8.7109375" style="26" customWidth="1"/>
    <col min="3861" max="3861" width="9.28515625" style="26" customWidth="1"/>
    <col min="3862" max="3862" width="8.7109375" style="26" customWidth="1"/>
    <col min="3863" max="3863" width="9.28515625" style="26" customWidth="1"/>
    <col min="3864" max="3864" width="10.5703125" style="26" bestFit="1" customWidth="1"/>
    <col min="3865" max="3865" width="9.28515625" style="26" customWidth="1"/>
    <col min="3866" max="3866" width="8.7109375" style="26" customWidth="1"/>
    <col min="3867" max="3867" width="9.28515625" style="26" customWidth="1"/>
    <col min="3868" max="3868" width="8.7109375" style="26" customWidth="1"/>
    <col min="3869" max="3869" width="9.28515625" style="26" customWidth="1"/>
    <col min="3870" max="3870" width="8.7109375" style="26" customWidth="1"/>
    <col min="3871" max="3871" width="9.5703125" style="26" customWidth="1"/>
    <col min="3872" max="3872" width="10.5703125" style="26" bestFit="1" customWidth="1"/>
    <col min="3873" max="3873" width="9.28515625" style="26" customWidth="1"/>
    <col min="3874" max="3874" width="8.7109375" style="26" customWidth="1"/>
    <col min="3875" max="3875" width="9.28515625" style="26" customWidth="1"/>
    <col min="3876" max="3876" width="8.7109375" style="26" customWidth="1"/>
    <col min="3877" max="3877" width="9.28515625" style="26" customWidth="1"/>
    <col min="3878" max="3878" width="10.5703125" style="26" bestFit="1" customWidth="1"/>
    <col min="3879" max="3879" width="9.28515625" style="26" customWidth="1"/>
    <col min="3880" max="3880" width="10.5703125" style="26" bestFit="1" customWidth="1"/>
    <col min="3881" max="4108" width="9.140625" style="26"/>
    <col min="4109" max="4109" width="1.42578125" style="26" customWidth="1"/>
    <col min="4110" max="4110" width="36.5703125" style="26" bestFit="1" customWidth="1"/>
    <col min="4111" max="4111" width="1.42578125" style="26" customWidth="1"/>
    <col min="4112" max="4112" width="8.7109375" style="26" customWidth="1"/>
    <col min="4113" max="4113" width="9.28515625" style="26" customWidth="1"/>
    <col min="4114" max="4114" width="10.5703125" style="26" bestFit="1" customWidth="1"/>
    <col min="4115" max="4115" width="9.28515625" style="26" customWidth="1"/>
    <col min="4116" max="4116" width="8.7109375" style="26" customWidth="1"/>
    <col min="4117" max="4117" width="9.28515625" style="26" customWidth="1"/>
    <col min="4118" max="4118" width="8.7109375" style="26" customWidth="1"/>
    <col min="4119" max="4119" width="9.28515625" style="26" customWidth="1"/>
    <col min="4120" max="4120" width="10.5703125" style="26" bestFit="1" customWidth="1"/>
    <col min="4121" max="4121" width="9.28515625" style="26" customWidth="1"/>
    <col min="4122" max="4122" width="8.7109375" style="26" customWidth="1"/>
    <col min="4123" max="4123" width="9.28515625" style="26" customWidth="1"/>
    <col min="4124" max="4124" width="8.7109375" style="26" customWidth="1"/>
    <col min="4125" max="4125" width="9.28515625" style="26" customWidth="1"/>
    <col min="4126" max="4126" width="8.7109375" style="26" customWidth="1"/>
    <col min="4127" max="4127" width="9.5703125" style="26" customWidth="1"/>
    <col min="4128" max="4128" width="10.5703125" style="26" bestFit="1" customWidth="1"/>
    <col min="4129" max="4129" width="9.28515625" style="26" customWidth="1"/>
    <col min="4130" max="4130" width="8.7109375" style="26" customWidth="1"/>
    <col min="4131" max="4131" width="9.28515625" style="26" customWidth="1"/>
    <col min="4132" max="4132" width="8.7109375" style="26" customWidth="1"/>
    <col min="4133" max="4133" width="9.28515625" style="26" customWidth="1"/>
    <col min="4134" max="4134" width="10.5703125" style="26" bestFit="1" customWidth="1"/>
    <col min="4135" max="4135" width="9.28515625" style="26" customWidth="1"/>
    <col min="4136" max="4136" width="10.5703125" style="26" bestFit="1" customWidth="1"/>
    <col min="4137" max="4364" width="9.140625" style="26"/>
    <col min="4365" max="4365" width="1.42578125" style="26" customWidth="1"/>
    <col min="4366" max="4366" width="36.5703125" style="26" bestFit="1" customWidth="1"/>
    <col min="4367" max="4367" width="1.42578125" style="26" customWidth="1"/>
    <col min="4368" max="4368" width="8.7109375" style="26" customWidth="1"/>
    <col min="4369" max="4369" width="9.28515625" style="26" customWidth="1"/>
    <col min="4370" max="4370" width="10.5703125" style="26" bestFit="1" customWidth="1"/>
    <col min="4371" max="4371" width="9.28515625" style="26" customWidth="1"/>
    <col min="4372" max="4372" width="8.7109375" style="26" customWidth="1"/>
    <col min="4373" max="4373" width="9.28515625" style="26" customWidth="1"/>
    <col min="4374" max="4374" width="8.7109375" style="26" customWidth="1"/>
    <col min="4375" max="4375" width="9.28515625" style="26" customWidth="1"/>
    <col min="4376" max="4376" width="10.5703125" style="26" bestFit="1" customWidth="1"/>
    <col min="4377" max="4377" width="9.28515625" style="26" customWidth="1"/>
    <col min="4378" max="4378" width="8.7109375" style="26" customWidth="1"/>
    <col min="4379" max="4379" width="9.28515625" style="26" customWidth="1"/>
    <col min="4380" max="4380" width="8.7109375" style="26" customWidth="1"/>
    <col min="4381" max="4381" width="9.28515625" style="26" customWidth="1"/>
    <col min="4382" max="4382" width="8.7109375" style="26" customWidth="1"/>
    <col min="4383" max="4383" width="9.5703125" style="26" customWidth="1"/>
    <col min="4384" max="4384" width="10.5703125" style="26" bestFit="1" customWidth="1"/>
    <col min="4385" max="4385" width="9.28515625" style="26" customWidth="1"/>
    <col min="4386" max="4386" width="8.7109375" style="26" customWidth="1"/>
    <col min="4387" max="4387" width="9.28515625" style="26" customWidth="1"/>
    <col min="4388" max="4388" width="8.7109375" style="26" customWidth="1"/>
    <col min="4389" max="4389" width="9.28515625" style="26" customWidth="1"/>
    <col min="4390" max="4390" width="10.5703125" style="26" bestFit="1" customWidth="1"/>
    <col min="4391" max="4391" width="9.28515625" style="26" customWidth="1"/>
    <col min="4392" max="4392" width="10.5703125" style="26" bestFit="1" customWidth="1"/>
    <col min="4393" max="4620" width="9.140625" style="26"/>
    <col min="4621" max="4621" width="1.42578125" style="26" customWidth="1"/>
    <col min="4622" max="4622" width="36.5703125" style="26" bestFit="1" customWidth="1"/>
    <col min="4623" max="4623" width="1.42578125" style="26" customWidth="1"/>
    <col min="4624" max="4624" width="8.7109375" style="26" customWidth="1"/>
    <col min="4625" max="4625" width="9.28515625" style="26" customWidth="1"/>
    <col min="4626" max="4626" width="10.5703125" style="26" bestFit="1" customWidth="1"/>
    <col min="4627" max="4627" width="9.28515625" style="26" customWidth="1"/>
    <col min="4628" max="4628" width="8.7109375" style="26" customWidth="1"/>
    <col min="4629" max="4629" width="9.28515625" style="26" customWidth="1"/>
    <col min="4630" max="4630" width="8.7109375" style="26" customWidth="1"/>
    <col min="4631" max="4631" width="9.28515625" style="26" customWidth="1"/>
    <col min="4632" max="4632" width="10.5703125" style="26" bestFit="1" customWidth="1"/>
    <col min="4633" max="4633" width="9.28515625" style="26" customWidth="1"/>
    <col min="4634" max="4634" width="8.7109375" style="26" customWidth="1"/>
    <col min="4635" max="4635" width="9.28515625" style="26" customWidth="1"/>
    <col min="4636" max="4636" width="8.7109375" style="26" customWidth="1"/>
    <col min="4637" max="4637" width="9.28515625" style="26" customWidth="1"/>
    <col min="4638" max="4638" width="8.7109375" style="26" customWidth="1"/>
    <col min="4639" max="4639" width="9.5703125" style="26" customWidth="1"/>
    <col min="4640" max="4640" width="10.5703125" style="26" bestFit="1" customWidth="1"/>
    <col min="4641" max="4641" width="9.28515625" style="26" customWidth="1"/>
    <col min="4642" max="4642" width="8.7109375" style="26" customWidth="1"/>
    <col min="4643" max="4643" width="9.28515625" style="26" customWidth="1"/>
    <col min="4644" max="4644" width="8.7109375" style="26" customWidth="1"/>
    <col min="4645" max="4645" width="9.28515625" style="26" customWidth="1"/>
    <col min="4646" max="4646" width="10.5703125" style="26" bestFit="1" customWidth="1"/>
    <col min="4647" max="4647" width="9.28515625" style="26" customWidth="1"/>
    <col min="4648" max="4648" width="10.5703125" style="26" bestFit="1" customWidth="1"/>
    <col min="4649" max="4876" width="9.140625" style="26"/>
    <col min="4877" max="4877" width="1.42578125" style="26" customWidth="1"/>
    <col min="4878" max="4878" width="36.5703125" style="26" bestFit="1" customWidth="1"/>
    <col min="4879" max="4879" width="1.42578125" style="26" customWidth="1"/>
    <col min="4880" max="4880" width="8.7109375" style="26" customWidth="1"/>
    <col min="4881" max="4881" width="9.28515625" style="26" customWidth="1"/>
    <col min="4882" max="4882" width="10.5703125" style="26" bestFit="1" customWidth="1"/>
    <col min="4883" max="4883" width="9.28515625" style="26" customWidth="1"/>
    <col min="4884" max="4884" width="8.7109375" style="26" customWidth="1"/>
    <col min="4885" max="4885" width="9.28515625" style="26" customWidth="1"/>
    <col min="4886" max="4886" width="8.7109375" style="26" customWidth="1"/>
    <col min="4887" max="4887" width="9.28515625" style="26" customWidth="1"/>
    <col min="4888" max="4888" width="10.5703125" style="26" bestFit="1" customWidth="1"/>
    <col min="4889" max="4889" width="9.28515625" style="26" customWidth="1"/>
    <col min="4890" max="4890" width="8.7109375" style="26" customWidth="1"/>
    <col min="4891" max="4891" width="9.28515625" style="26" customWidth="1"/>
    <col min="4892" max="4892" width="8.7109375" style="26" customWidth="1"/>
    <col min="4893" max="4893" width="9.28515625" style="26" customWidth="1"/>
    <col min="4894" max="4894" width="8.7109375" style="26" customWidth="1"/>
    <col min="4895" max="4895" width="9.5703125" style="26" customWidth="1"/>
    <col min="4896" max="4896" width="10.5703125" style="26" bestFit="1" customWidth="1"/>
    <col min="4897" max="4897" width="9.28515625" style="26" customWidth="1"/>
    <col min="4898" max="4898" width="8.7109375" style="26" customWidth="1"/>
    <col min="4899" max="4899" width="9.28515625" style="26" customWidth="1"/>
    <col min="4900" max="4900" width="8.7109375" style="26" customWidth="1"/>
    <col min="4901" max="4901" width="9.28515625" style="26" customWidth="1"/>
    <col min="4902" max="4902" width="10.5703125" style="26" bestFit="1" customWidth="1"/>
    <col min="4903" max="4903" width="9.28515625" style="26" customWidth="1"/>
    <col min="4904" max="4904" width="10.5703125" style="26" bestFit="1" customWidth="1"/>
    <col min="4905" max="5132" width="9.140625" style="26"/>
    <col min="5133" max="5133" width="1.42578125" style="26" customWidth="1"/>
    <col min="5134" max="5134" width="36.5703125" style="26" bestFit="1" customWidth="1"/>
    <col min="5135" max="5135" width="1.42578125" style="26" customWidth="1"/>
    <col min="5136" max="5136" width="8.7109375" style="26" customWidth="1"/>
    <col min="5137" max="5137" width="9.28515625" style="26" customWidth="1"/>
    <col min="5138" max="5138" width="10.5703125" style="26" bestFit="1" customWidth="1"/>
    <col min="5139" max="5139" width="9.28515625" style="26" customWidth="1"/>
    <col min="5140" max="5140" width="8.7109375" style="26" customWidth="1"/>
    <col min="5141" max="5141" width="9.28515625" style="26" customWidth="1"/>
    <col min="5142" max="5142" width="8.7109375" style="26" customWidth="1"/>
    <col min="5143" max="5143" width="9.28515625" style="26" customWidth="1"/>
    <col min="5144" max="5144" width="10.5703125" style="26" bestFit="1" customWidth="1"/>
    <col min="5145" max="5145" width="9.28515625" style="26" customWidth="1"/>
    <col min="5146" max="5146" width="8.7109375" style="26" customWidth="1"/>
    <col min="5147" max="5147" width="9.28515625" style="26" customWidth="1"/>
    <col min="5148" max="5148" width="8.7109375" style="26" customWidth="1"/>
    <col min="5149" max="5149" width="9.28515625" style="26" customWidth="1"/>
    <col min="5150" max="5150" width="8.7109375" style="26" customWidth="1"/>
    <col min="5151" max="5151" width="9.5703125" style="26" customWidth="1"/>
    <col min="5152" max="5152" width="10.5703125" style="26" bestFit="1" customWidth="1"/>
    <col min="5153" max="5153" width="9.28515625" style="26" customWidth="1"/>
    <col min="5154" max="5154" width="8.7109375" style="26" customWidth="1"/>
    <col min="5155" max="5155" width="9.28515625" style="26" customWidth="1"/>
    <col min="5156" max="5156" width="8.7109375" style="26" customWidth="1"/>
    <col min="5157" max="5157" width="9.28515625" style="26" customWidth="1"/>
    <col min="5158" max="5158" width="10.5703125" style="26" bestFit="1" customWidth="1"/>
    <col min="5159" max="5159" width="9.28515625" style="26" customWidth="1"/>
    <col min="5160" max="5160" width="10.5703125" style="26" bestFit="1" customWidth="1"/>
    <col min="5161" max="5388" width="9.140625" style="26"/>
    <col min="5389" max="5389" width="1.42578125" style="26" customWidth="1"/>
    <col min="5390" max="5390" width="36.5703125" style="26" bestFit="1" customWidth="1"/>
    <col min="5391" max="5391" width="1.42578125" style="26" customWidth="1"/>
    <col min="5392" max="5392" width="8.7109375" style="26" customWidth="1"/>
    <col min="5393" max="5393" width="9.28515625" style="26" customWidth="1"/>
    <col min="5394" max="5394" width="10.5703125" style="26" bestFit="1" customWidth="1"/>
    <col min="5395" max="5395" width="9.28515625" style="26" customWidth="1"/>
    <col min="5396" max="5396" width="8.7109375" style="26" customWidth="1"/>
    <col min="5397" max="5397" width="9.28515625" style="26" customWidth="1"/>
    <col min="5398" max="5398" width="8.7109375" style="26" customWidth="1"/>
    <col min="5399" max="5399" width="9.28515625" style="26" customWidth="1"/>
    <col min="5400" max="5400" width="10.5703125" style="26" bestFit="1" customWidth="1"/>
    <col min="5401" max="5401" width="9.28515625" style="26" customWidth="1"/>
    <col min="5402" max="5402" width="8.7109375" style="26" customWidth="1"/>
    <col min="5403" max="5403" width="9.28515625" style="26" customWidth="1"/>
    <col min="5404" max="5404" width="8.7109375" style="26" customWidth="1"/>
    <col min="5405" max="5405" width="9.28515625" style="26" customWidth="1"/>
    <col min="5406" max="5406" width="8.7109375" style="26" customWidth="1"/>
    <col min="5407" max="5407" width="9.5703125" style="26" customWidth="1"/>
    <col min="5408" max="5408" width="10.5703125" style="26" bestFit="1" customWidth="1"/>
    <col min="5409" max="5409" width="9.28515625" style="26" customWidth="1"/>
    <col min="5410" max="5410" width="8.7109375" style="26" customWidth="1"/>
    <col min="5411" max="5411" width="9.28515625" style="26" customWidth="1"/>
    <col min="5412" max="5412" width="8.7109375" style="26" customWidth="1"/>
    <col min="5413" max="5413" width="9.28515625" style="26" customWidth="1"/>
    <col min="5414" max="5414" width="10.5703125" style="26" bestFit="1" customWidth="1"/>
    <col min="5415" max="5415" width="9.28515625" style="26" customWidth="1"/>
    <col min="5416" max="5416" width="10.5703125" style="26" bestFit="1" customWidth="1"/>
    <col min="5417" max="5644" width="9.140625" style="26"/>
    <col min="5645" max="5645" width="1.42578125" style="26" customWidth="1"/>
    <col min="5646" max="5646" width="36.5703125" style="26" bestFit="1" customWidth="1"/>
    <col min="5647" max="5647" width="1.42578125" style="26" customWidth="1"/>
    <col min="5648" max="5648" width="8.7109375" style="26" customWidth="1"/>
    <col min="5649" max="5649" width="9.28515625" style="26" customWidth="1"/>
    <col min="5650" max="5650" width="10.5703125" style="26" bestFit="1" customWidth="1"/>
    <col min="5651" max="5651" width="9.28515625" style="26" customWidth="1"/>
    <col min="5652" max="5652" width="8.7109375" style="26" customWidth="1"/>
    <col min="5653" max="5653" width="9.28515625" style="26" customWidth="1"/>
    <col min="5654" max="5654" width="8.7109375" style="26" customWidth="1"/>
    <col min="5655" max="5655" width="9.28515625" style="26" customWidth="1"/>
    <col min="5656" max="5656" width="10.5703125" style="26" bestFit="1" customWidth="1"/>
    <col min="5657" max="5657" width="9.28515625" style="26" customWidth="1"/>
    <col min="5658" max="5658" width="8.7109375" style="26" customWidth="1"/>
    <col min="5659" max="5659" width="9.28515625" style="26" customWidth="1"/>
    <col min="5660" max="5660" width="8.7109375" style="26" customWidth="1"/>
    <col min="5661" max="5661" width="9.28515625" style="26" customWidth="1"/>
    <col min="5662" max="5662" width="8.7109375" style="26" customWidth="1"/>
    <col min="5663" max="5663" width="9.5703125" style="26" customWidth="1"/>
    <col min="5664" max="5664" width="10.5703125" style="26" bestFit="1" customWidth="1"/>
    <col min="5665" max="5665" width="9.28515625" style="26" customWidth="1"/>
    <col min="5666" max="5666" width="8.7109375" style="26" customWidth="1"/>
    <col min="5667" max="5667" width="9.28515625" style="26" customWidth="1"/>
    <col min="5668" max="5668" width="8.7109375" style="26" customWidth="1"/>
    <col min="5669" max="5669" width="9.28515625" style="26" customWidth="1"/>
    <col min="5670" max="5670" width="10.5703125" style="26" bestFit="1" customWidth="1"/>
    <col min="5671" max="5671" width="9.28515625" style="26" customWidth="1"/>
    <col min="5672" max="5672" width="10.5703125" style="26" bestFit="1" customWidth="1"/>
    <col min="5673" max="5900" width="9.140625" style="26"/>
    <col min="5901" max="5901" width="1.42578125" style="26" customWidth="1"/>
    <col min="5902" max="5902" width="36.5703125" style="26" bestFit="1" customWidth="1"/>
    <col min="5903" max="5903" width="1.42578125" style="26" customWidth="1"/>
    <col min="5904" max="5904" width="8.7109375" style="26" customWidth="1"/>
    <col min="5905" max="5905" width="9.28515625" style="26" customWidth="1"/>
    <col min="5906" max="5906" width="10.5703125" style="26" bestFit="1" customWidth="1"/>
    <col min="5907" max="5907" width="9.28515625" style="26" customWidth="1"/>
    <col min="5908" max="5908" width="8.7109375" style="26" customWidth="1"/>
    <col min="5909" max="5909" width="9.28515625" style="26" customWidth="1"/>
    <col min="5910" max="5910" width="8.7109375" style="26" customWidth="1"/>
    <col min="5911" max="5911" width="9.28515625" style="26" customWidth="1"/>
    <col min="5912" max="5912" width="10.5703125" style="26" bestFit="1" customWidth="1"/>
    <col min="5913" max="5913" width="9.28515625" style="26" customWidth="1"/>
    <col min="5914" max="5914" width="8.7109375" style="26" customWidth="1"/>
    <col min="5915" max="5915" width="9.28515625" style="26" customWidth="1"/>
    <col min="5916" max="5916" width="8.7109375" style="26" customWidth="1"/>
    <col min="5917" max="5917" width="9.28515625" style="26" customWidth="1"/>
    <col min="5918" max="5918" width="8.7109375" style="26" customWidth="1"/>
    <col min="5919" max="5919" width="9.5703125" style="26" customWidth="1"/>
    <col min="5920" max="5920" width="10.5703125" style="26" bestFit="1" customWidth="1"/>
    <col min="5921" max="5921" width="9.28515625" style="26" customWidth="1"/>
    <col min="5922" max="5922" width="8.7109375" style="26" customWidth="1"/>
    <col min="5923" max="5923" width="9.28515625" style="26" customWidth="1"/>
    <col min="5924" max="5924" width="8.7109375" style="26" customWidth="1"/>
    <col min="5925" max="5925" width="9.28515625" style="26" customWidth="1"/>
    <col min="5926" max="5926" width="10.5703125" style="26" bestFit="1" customWidth="1"/>
    <col min="5927" max="5927" width="9.28515625" style="26" customWidth="1"/>
    <col min="5928" max="5928" width="10.5703125" style="26" bestFit="1" customWidth="1"/>
    <col min="5929" max="6156" width="9.140625" style="26"/>
    <col min="6157" max="6157" width="1.42578125" style="26" customWidth="1"/>
    <col min="6158" max="6158" width="36.5703125" style="26" bestFit="1" customWidth="1"/>
    <col min="6159" max="6159" width="1.42578125" style="26" customWidth="1"/>
    <col min="6160" max="6160" width="8.7109375" style="26" customWidth="1"/>
    <col min="6161" max="6161" width="9.28515625" style="26" customWidth="1"/>
    <col min="6162" max="6162" width="10.5703125" style="26" bestFit="1" customWidth="1"/>
    <col min="6163" max="6163" width="9.28515625" style="26" customWidth="1"/>
    <col min="6164" max="6164" width="8.7109375" style="26" customWidth="1"/>
    <col min="6165" max="6165" width="9.28515625" style="26" customWidth="1"/>
    <col min="6166" max="6166" width="8.7109375" style="26" customWidth="1"/>
    <col min="6167" max="6167" width="9.28515625" style="26" customWidth="1"/>
    <col min="6168" max="6168" width="10.5703125" style="26" bestFit="1" customWidth="1"/>
    <col min="6169" max="6169" width="9.28515625" style="26" customWidth="1"/>
    <col min="6170" max="6170" width="8.7109375" style="26" customWidth="1"/>
    <col min="6171" max="6171" width="9.28515625" style="26" customWidth="1"/>
    <col min="6172" max="6172" width="8.7109375" style="26" customWidth="1"/>
    <col min="6173" max="6173" width="9.28515625" style="26" customWidth="1"/>
    <col min="6174" max="6174" width="8.7109375" style="26" customWidth="1"/>
    <col min="6175" max="6175" width="9.5703125" style="26" customWidth="1"/>
    <col min="6176" max="6176" width="10.5703125" style="26" bestFit="1" customWidth="1"/>
    <col min="6177" max="6177" width="9.28515625" style="26" customWidth="1"/>
    <col min="6178" max="6178" width="8.7109375" style="26" customWidth="1"/>
    <col min="6179" max="6179" width="9.28515625" style="26" customWidth="1"/>
    <col min="6180" max="6180" width="8.7109375" style="26" customWidth="1"/>
    <col min="6181" max="6181" width="9.28515625" style="26" customWidth="1"/>
    <col min="6182" max="6182" width="10.5703125" style="26" bestFit="1" customWidth="1"/>
    <col min="6183" max="6183" width="9.28515625" style="26" customWidth="1"/>
    <col min="6184" max="6184" width="10.5703125" style="26" bestFit="1" customWidth="1"/>
    <col min="6185" max="6412" width="9.140625" style="26"/>
    <col min="6413" max="6413" width="1.42578125" style="26" customWidth="1"/>
    <col min="6414" max="6414" width="36.5703125" style="26" bestFit="1" customWidth="1"/>
    <col min="6415" max="6415" width="1.42578125" style="26" customWidth="1"/>
    <col min="6416" max="6416" width="8.7109375" style="26" customWidth="1"/>
    <col min="6417" max="6417" width="9.28515625" style="26" customWidth="1"/>
    <col min="6418" max="6418" width="10.5703125" style="26" bestFit="1" customWidth="1"/>
    <col min="6419" max="6419" width="9.28515625" style="26" customWidth="1"/>
    <col min="6420" max="6420" width="8.7109375" style="26" customWidth="1"/>
    <col min="6421" max="6421" width="9.28515625" style="26" customWidth="1"/>
    <col min="6422" max="6422" width="8.7109375" style="26" customWidth="1"/>
    <col min="6423" max="6423" width="9.28515625" style="26" customWidth="1"/>
    <col min="6424" max="6424" width="10.5703125" style="26" bestFit="1" customWidth="1"/>
    <col min="6425" max="6425" width="9.28515625" style="26" customWidth="1"/>
    <col min="6426" max="6426" width="8.7109375" style="26" customWidth="1"/>
    <col min="6427" max="6427" width="9.28515625" style="26" customWidth="1"/>
    <col min="6428" max="6428" width="8.7109375" style="26" customWidth="1"/>
    <col min="6429" max="6429" width="9.28515625" style="26" customWidth="1"/>
    <col min="6430" max="6430" width="8.7109375" style="26" customWidth="1"/>
    <col min="6431" max="6431" width="9.5703125" style="26" customWidth="1"/>
    <col min="6432" max="6432" width="10.5703125" style="26" bestFit="1" customWidth="1"/>
    <col min="6433" max="6433" width="9.28515625" style="26" customWidth="1"/>
    <col min="6434" max="6434" width="8.7109375" style="26" customWidth="1"/>
    <col min="6435" max="6435" width="9.28515625" style="26" customWidth="1"/>
    <col min="6436" max="6436" width="8.7109375" style="26" customWidth="1"/>
    <col min="6437" max="6437" width="9.28515625" style="26" customWidth="1"/>
    <col min="6438" max="6438" width="10.5703125" style="26" bestFit="1" customWidth="1"/>
    <col min="6439" max="6439" width="9.28515625" style="26" customWidth="1"/>
    <col min="6440" max="6440" width="10.5703125" style="26" bestFit="1" customWidth="1"/>
    <col min="6441" max="6668" width="9.140625" style="26"/>
    <col min="6669" max="6669" width="1.42578125" style="26" customWidth="1"/>
    <col min="6670" max="6670" width="36.5703125" style="26" bestFit="1" customWidth="1"/>
    <col min="6671" max="6671" width="1.42578125" style="26" customWidth="1"/>
    <col min="6672" max="6672" width="8.7109375" style="26" customWidth="1"/>
    <col min="6673" max="6673" width="9.28515625" style="26" customWidth="1"/>
    <col min="6674" max="6674" width="10.5703125" style="26" bestFit="1" customWidth="1"/>
    <col min="6675" max="6675" width="9.28515625" style="26" customWidth="1"/>
    <col min="6676" max="6676" width="8.7109375" style="26" customWidth="1"/>
    <col min="6677" max="6677" width="9.28515625" style="26" customWidth="1"/>
    <col min="6678" max="6678" width="8.7109375" style="26" customWidth="1"/>
    <col min="6679" max="6679" width="9.28515625" style="26" customWidth="1"/>
    <col min="6680" max="6680" width="10.5703125" style="26" bestFit="1" customWidth="1"/>
    <col min="6681" max="6681" width="9.28515625" style="26" customWidth="1"/>
    <col min="6682" max="6682" width="8.7109375" style="26" customWidth="1"/>
    <col min="6683" max="6683" width="9.28515625" style="26" customWidth="1"/>
    <col min="6684" max="6684" width="8.7109375" style="26" customWidth="1"/>
    <col min="6685" max="6685" width="9.28515625" style="26" customWidth="1"/>
    <col min="6686" max="6686" width="8.7109375" style="26" customWidth="1"/>
    <col min="6687" max="6687" width="9.5703125" style="26" customWidth="1"/>
    <col min="6688" max="6688" width="10.5703125" style="26" bestFit="1" customWidth="1"/>
    <col min="6689" max="6689" width="9.28515625" style="26" customWidth="1"/>
    <col min="6690" max="6690" width="8.7109375" style="26" customWidth="1"/>
    <col min="6691" max="6691" width="9.28515625" style="26" customWidth="1"/>
    <col min="6692" max="6692" width="8.7109375" style="26" customWidth="1"/>
    <col min="6693" max="6693" width="9.28515625" style="26" customWidth="1"/>
    <col min="6694" max="6694" width="10.5703125" style="26" bestFit="1" customWidth="1"/>
    <col min="6695" max="6695" width="9.28515625" style="26" customWidth="1"/>
    <col min="6696" max="6696" width="10.5703125" style="26" bestFit="1" customWidth="1"/>
    <col min="6697" max="6924" width="9.140625" style="26"/>
    <col min="6925" max="6925" width="1.42578125" style="26" customWidth="1"/>
    <col min="6926" max="6926" width="36.5703125" style="26" bestFit="1" customWidth="1"/>
    <col min="6927" max="6927" width="1.42578125" style="26" customWidth="1"/>
    <col min="6928" max="6928" width="8.7109375" style="26" customWidth="1"/>
    <col min="6929" max="6929" width="9.28515625" style="26" customWidth="1"/>
    <col min="6930" max="6930" width="10.5703125" style="26" bestFit="1" customWidth="1"/>
    <col min="6931" max="6931" width="9.28515625" style="26" customWidth="1"/>
    <col min="6932" max="6932" width="8.7109375" style="26" customWidth="1"/>
    <col min="6933" max="6933" width="9.28515625" style="26" customWidth="1"/>
    <col min="6934" max="6934" width="8.7109375" style="26" customWidth="1"/>
    <col min="6935" max="6935" width="9.28515625" style="26" customWidth="1"/>
    <col min="6936" max="6936" width="10.5703125" style="26" bestFit="1" customWidth="1"/>
    <col min="6937" max="6937" width="9.28515625" style="26" customWidth="1"/>
    <col min="6938" max="6938" width="8.7109375" style="26" customWidth="1"/>
    <col min="6939" max="6939" width="9.28515625" style="26" customWidth="1"/>
    <col min="6940" max="6940" width="8.7109375" style="26" customWidth="1"/>
    <col min="6941" max="6941" width="9.28515625" style="26" customWidth="1"/>
    <col min="6942" max="6942" width="8.7109375" style="26" customWidth="1"/>
    <col min="6943" max="6943" width="9.5703125" style="26" customWidth="1"/>
    <col min="6944" max="6944" width="10.5703125" style="26" bestFit="1" customWidth="1"/>
    <col min="6945" max="6945" width="9.28515625" style="26" customWidth="1"/>
    <col min="6946" max="6946" width="8.7109375" style="26" customWidth="1"/>
    <col min="6947" max="6947" width="9.28515625" style="26" customWidth="1"/>
    <col min="6948" max="6948" width="8.7109375" style="26" customWidth="1"/>
    <col min="6949" max="6949" width="9.28515625" style="26" customWidth="1"/>
    <col min="6950" max="6950" width="10.5703125" style="26" bestFit="1" customWidth="1"/>
    <col min="6951" max="6951" width="9.28515625" style="26" customWidth="1"/>
    <col min="6952" max="6952" width="10.5703125" style="26" bestFit="1" customWidth="1"/>
    <col min="6953" max="7180" width="9.140625" style="26"/>
    <col min="7181" max="7181" width="1.42578125" style="26" customWidth="1"/>
    <col min="7182" max="7182" width="36.5703125" style="26" bestFit="1" customWidth="1"/>
    <col min="7183" max="7183" width="1.42578125" style="26" customWidth="1"/>
    <col min="7184" max="7184" width="8.7109375" style="26" customWidth="1"/>
    <col min="7185" max="7185" width="9.28515625" style="26" customWidth="1"/>
    <col min="7186" max="7186" width="10.5703125" style="26" bestFit="1" customWidth="1"/>
    <col min="7187" max="7187" width="9.28515625" style="26" customWidth="1"/>
    <col min="7188" max="7188" width="8.7109375" style="26" customWidth="1"/>
    <col min="7189" max="7189" width="9.28515625" style="26" customWidth="1"/>
    <col min="7190" max="7190" width="8.7109375" style="26" customWidth="1"/>
    <col min="7191" max="7191" width="9.28515625" style="26" customWidth="1"/>
    <col min="7192" max="7192" width="10.5703125" style="26" bestFit="1" customWidth="1"/>
    <col min="7193" max="7193" width="9.28515625" style="26" customWidth="1"/>
    <col min="7194" max="7194" width="8.7109375" style="26" customWidth="1"/>
    <col min="7195" max="7195" width="9.28515625" style="26" customWidth="1"/>
    <col min="7196" max="7196" width="8.7109375" style="26" customWidth="1"/>
    <col min="7197" max="7197" width="9.28515625" style="26" customWidth="1"/>
    <col min="7198" max="7198" width="8.7109375" style="26" customWidth="1"/>
    <col min="7199" max="7199" width="9.5703125" style="26" customWidth="1"/>
    <col min="7200" max="7200" width="10.5703125" style="26" bestFit="1" customWidth="1"/>
    <col min="7201" max="7201" width="9.28515625" style="26" customWidth="1"/>
    <col min="7202" max="7202" width="8.7109375" style="26" customWidth="1"/>
    <col min="7203" max="7203" width="9.28515625" style="26" customWidth="1"/>
    <col min="7204" max="7204" width="8.7109375" style="26" customWidth="1"/>
    <col min="7205" max="7205" width="9.28515625" style="26" customWidth="1"/>
    <col min="7206" max="7206" width="10.5703125" style="26" bestFit="1" customWidth="1"/>
    <col min="7207" max="7207" width="9.28515625" style="26" customWidth="1"/>
    <col min="7208" max="7208" width="10.5703125" style="26" bestFit="1" customWidth="1"/>
    <col min="7209" max="7436" width="9.140625" style="26"/>
    <col min="7437" max="7437" width="1.42578125" style="26" customWidth="1"/>
    <col min="7438" max="7438" width="36.5703125" style="26" bestFit="1" customWidth="1"/>
    <col min="7439" max="7439" width="1.42578125" style="26" customWidth="1"/>
    <col min="7440" max="7440" width="8.7109375" style="26" customWidth="1"/>
    <col min="7441" max="7441" width="9.28515625" style="26" customWidth="1"/>
    <col min="7442" max="7442" width="10.5703125" style="26" bestFit="1" customWidth="1"/>
    <col min="7443" max="7443" width="9.28515625" style="26" customWidth="1"/>
    <col min="7444" max="7444" width="8.7109375" style="26" customWidth="1"/>
    <col min="7445" max="7445" width="9.28515625" style="26" customWidth="1"/>
    <col min="7446" max="7446" width="8.7109375" style="26" customWidth="1"/>
    <col min="7447" max="7447" width="9.28515625" style="26" customWidth="1"/>
    <col min="7448" max="7448" width="10.5703125" style="26" bestFit="1" customWidth="1"/>
    <col min="7449" max="7449" width="9.28515625" style="26" customWidth="1"/>
    <col min="7450" max="7450" width="8.7109375" style="26" customWidth="1"/>
    <col min="7451" max="7451" width="9.28515625" style="26" customWidth="1"/>
    <col min="7452" max="7452" width="8.7109375" style="26" customWidth="1"/>
    <col min="7453" max="7453" width="9.28515625" style="26" customWidth="1"/>
    <col min="7454" max="7454" width="8.7109375" style="26" customWidth="1"/>
    <col min="7455" max="7455" width="9.5703125" style="26" customWidth="1"/>
    <col min="7456" max="7456" width="10.5703125" style="26" bestFit="1" customWidth="1"/>
    <col min="7457" max="7457" width="9.28515625" style="26" customWidth="1"/>
    <col min="7458" max="7458" width="8.7109375" style="26" customWidth="1"/>
    <col min="7459" max="7459" width="9.28515625" style="26" customWidth="1"/>
    <col min="7460" max="7460" width="8.7109375" style="26" customWidth="1"/>
    <col min="7461" max="7461" width="9.28515625" style="26" customWidth="1"/>
    <col min="7462" max="7462" width="10.5703125" style="26" bestFit="1" customWidth="1"/>
    <col min="7463" max="7463" width="9.28515625" style="26" customWidth="1"/>
    <col min="7464" max="7464" width="10.5703125" style="26" bestFit="1" customWidth="1"/>
    <col min="7465" max="7692" width="9.140625" style="26"/>
    <col min="7693" max="7693" width="1.42578125" style="26" customWidth="1"/>
    <col min="7694" max="7694" width="36.5703125" style="26" bestFit="1" customWidth="1"/>
    <col min="7695" max="7695" width="1.42578125" style="26" customWidth="1"/>
    <col min="7696" max="7696" width="8.7109375" style="26" customWidth="1"/>
    <col min="7697" max="7697" width="9.28515625" style="26" customWidth="1"/>
    <col min="7698" max="7698" width="10.5703125" style="26" bestFit="1" customWidth="1"/>
    <col min="7699" max="7699" width="9.28515625" style="26" customWidth="1"/>
    <col min="7700" max="7700" width="8.7109375" style="26" customWidth="1"/>
    <col min="7701" max="7701" width="9.28515625" style="26" customWidth="1"/>
    <col min="7702" max="7702" width="8.7109375" style="26" customWidth="1"/>
    <col min="7703" max="7703" width="9.28515625" style="26" customWidth="1"/>
    <col min="7704" max="7704" width="10.5703125" style="26" bestFit="1" customWidth="1"/>
    <col min="7705" max="7705" width="9.28515625" style="26" customWidth="1"/>
    <col min="7706" max="7706" width="8.7109375" style="26" customWidth="1"/>
    <col min="7707" max="7707" width="9.28515625" style="26" customWidth="1"/>
    <col min="7708" max="7708" width="8.7109375" style="26" customWidth="1"/>
    <col min="7709" max="7709" width="9.28515625" style="26" customWidth="1"/>
    <col min="7710" max="7710" width="8.7109375" style="26" customWidth="1"/>
    <col min="7711" max="7711" width="9.5703125" style="26" customWidth="1"/>
    <col min="7712" max="7712" width="10.5703125" style="26" bestFit="1" customWidth="1"/>
    <col min="7713" max="7713" width="9.28515625" style="26" customWidth="1"/>
    <col min="7714" max="7714" width="8.7109375" style="26" customWidth="1"/>
    <col min="7715" max="7715" width="9.28515625" style="26" customWidth="1"/>
    <col min="7716" max="7716" width="8.7109375" style="26" customWidth="1"/>
    <col min="7717" max="7717" width="9.28515625" style="26" customWidth="1"/>
    <col min="7718" max="7718" width="10.5703125" style="26" bestFit="1" customWidth="1"/>
    <col min="7719" max="7719" width="9.28515625" style="26" customWidth="1"/>
    <col min="7720" max="7720" width="10.5703125" style="26" bestFit="1" customWidth="1"/>
    <col min="7721" max="7948" width="9.140625" style="26"/>
    <col min="7949" max="7949" width="1.42578125" style="26" customWidth="1"/>
    <col min="7950" max="7950" width="36.5703125" style="26" bestFit="1" customWidth="1"/>
    <col min="7951" max="7951" width="1.42578125" style="26" customWidth="1"/>
    <col min="7952" max="7952" width="8.7109375" style="26" customWidth="1"/>
    <col min="7953" max="7953" width="9.28515625" style="26" customWidth="1"/>
    <col min="7954" max="7954" width="10.5703125" style="26" bestFit="1" customWidth="1"/>
    <col min="7955" max="7955" width="9.28515625" style="26" customWidth="1"/>
    <col min="7956" max="7956" width="8.7109375" style="26" customWidth="1"/>
    <col min="7957" max="7957" width="9.28515625" style="26" customWidth="1"/>
    <col min="7958" max="7958" width="8.7109375" style="26" customWidth="1"/>
    <col min="7959" max="7959" width="9.28515625" style="26" customWidth="1"/>
    <col min="7960" max="7960" width="10.5703125" style="26" bestFit="1" customWidth="1"/>
    <col min="7961" max="7961" width="9.28515625" style="26" customWidth="1"/>
    <col min="7962" max="7962" width="8.7109375" style="26" customWidth="1"/>
    <col min="7963" max="7963" width="9.28515625" style="26" customWidth="1"/>
    <col min="7964" max="7964" width="8.7109375" style="26" customWidth="1"/>
    <col min="7965" max="7965" width="9.28515625" style="26" customWidth="1"/>
    <col min="7966" max="7966" width="8.7109375" style="26" customWidth="1"/>
    <col min="7967" max="7967" width="9.5703125" style="26" customWidth="1"/>
    <col min="7968" max="7968" width="10.5703125" style="26" bestFit="1" customWidth="1"/>
    <col min="7969" max="7969" width="9.28515625" style="26" customWidth="1"/>
    <col min="7970" max="7970" width="8.7109375" style="26" customWidth="1"/>
    <col min="7971" max="7971" width="9.28515625" style="26" customWidth="1"/>
    <col min="7972" max="7972" width="8.7109375" style="26" customWidth="1"/>
    <col min="7973" max="7973" width="9.28515625" style="26" customWidth="1"/>
    <col min="7974" max="7974" width="10.5703125" style="26" bestFit="1" customWidth="1"/>
    <col min="7975" max="7975" width="9.28515625" style="26" customWidth="1"/>
    <col min="7976" max="7976" width="10.5703125" style="26" bestFit="1" customWidth="1"/>
    <col min="7977" max="8204" width="9.140625" style="26"/>
    <col min="8205" max="8205" width="1.42578125" style="26" customWidth="1"/>
    <col min="8206" max="8206" width="36.5703125" style="26" bestFit="1" customWidth="1"/>
    <col min="8207" max="8207" width="1.42578125" style="26" customWidth="1"/>
    <col min="8208" max="8208" width="8.7109375" style="26" customWidth="1"/>
    <col min="8209" max="8209" width="9.28515625" style="26" customWidth="1"/>
    <col min="8210" max="8210" width="10.5703125" style="26" bestFit="1" customWidth="1"/>
    <col min="8211" max="8211" width="9.28515625" style="26" customWidth="1"/>
    <col min="8212" max="8212" width="8.7109375" style="26" customWidth="1"/>
    <col min="8213" max="8213" width="9.28515625" style="26" customWidth="1"/>
    <col min="8214" max="8214" width="8.7109375" style="26" customWidth="1"/>
    <col min="8215" max="8215" width="9.28515625" style="26" customWidth="1"/>
    <col min="8216" max="8216" width="10.5703125" style="26" bestFit="1" customWidth="1"/>
    <col min="8217" max="8217" width="9.28515625" style="26" customWidth="1"/>
    <col min="8218" max="8218" width="8.7109375" style="26" customWidth="1"/>
    <col min="8219" max="8219" width="9.28515625" style="26" customWidth="1"/>
    <col min="8220" max="8220" width="8.7109375" style="26" customWidth="1"/>
    <col min="8221" max="8221" width="9.28515625" style="26" customWidth="1"/>
    <col min="8222" max="8222" width="8.7109375" style="26" customWidth="1"/>
    <col min="8223" max="8223" width="9.5703125" style="26" customWidth="1"/>
    <col min="8224" max="8224" width="10.5703125" style="26" bestFit="1" customWidth="1"/>
    <col min="8225" max="8225" width="9.28515625" style="26" customWidth="1"/>
    <col min="8226" max="8226" width="8.7109375" style="26" customWidth="1"/>
    <col min="8227" max="8227" width="9.28515625" style="26" customWidth="1"/>
    <col min="8228" max="8228" width="8.7109375" style="26" customWidth="1"/>
    <col min="8229" max="8229" width="9.28515625" style="26" customWidth="1"/>
    <col min="8230" max="8230" width="10.5703125" style="26" bestFit="1" customWidth="1"/>
    <col min="8231" max="8231" width="9.28515625" style="26" customWidth="1"/>
    <col min="8232" max="8232" width="10.5703125" style="26" bestFit="1" customWidth="1"/>
    <col min="8233" max="8460" width="9.140625" style="26"/>
    <col min="8461" max="8461" width="1.42578125" style="26" customWidth="1"/>
    <col min="8462" max="8462" width="36.5703125" style="26" bestFit="1" customWidth="1"/>
    <col min="8463" max="8463" width="1.42578125" style="26" customWidth="1"/>
    <col min="8464" max="8464" width="8.7109375" style="26" customWidth="1"/>
    <col min="8465" max="8465" width="9.28515625" style="26" customWidth="1"/>
    <col min="8466" max="8466" width="10.5703125" style="26" bestFit="1" customWidth="1"/>
    <col min="8467" max="8467" width="9.28515625" style="26" customWidth="1"/>
    <col min="8468" max="8468" width="8.7109375" style="26" customWidth="1"/>
    <col min="8469" max="8469" width="9.28515625" style="26" customWidth="1"/>
    <col min="8470" max="8470" width="8.7109375" style="26" customWidth="1"/>
    <col min="8471" max="8471" width="9.28515625" style="26" customWidth="1"/>
    <col min="8472" max="8472" width="10.5703125" style="26" bestFit="1" customWidth="1"/>
    <col min="8473" max="8473" width="9.28515625" style="26" customWidth="1"/>
    <col min="8474" max="8474" width="8.7109375" style="26" customWidth="1"/>
    <col min="8475" max="8475" width="9.28515625" style="26" customWidth="1"/>
    <col min="8476" max="8476" width="8.7109375" style="26" customWidth="1"/>
    <col min="8477" max="8477" width="9.28515625" style="26" customWidth="1"/>
    <col min="8478" max="8478" width="8.7109375" style="26" customWidth="1"/>
    <col min="8479" max="8479" width="9.5703125" style="26" customWidth="1"/>
    <col min="8480" max="8480" width="10.5703125" style="26" bestFit="1" customWidth="1"/>
    <col min="8481" max="8481" width="9.28515625" style="26" customWidth="1"/>
    <col min="8482" max="8482" width="8.7109375" style="26" customWidth="1"/>
    <col min="8483" max="8483" width="9.28515625" style="26" customWidth="1"/>
    <col min="8484" max="8484" width="8.7109375" style="26" customWidth="1"/>
    <col min="8485" max="8485" width="9.28515625" style="26" customWidth="1"/>
    <col min="8486" max="8486" width="10.5703125" style="26" bestFit="1" customWidth="1"/>
    <col min="8487" max="8487" width="9.28515625" style="26" customWidth="1"/>
    <col min="8488" max="8488" width="10.5703125" style="26" bestFit="1" customWidth="1"/>
    <col min="8489" max="8716" width="9.140625" style="26"/>
    <col min="8717" max="8717" width="1.42578125" style="26" customWidth="1"/>
    <col min="8718" max="8718" width="36.5703125" style="26" bestFit="1" customWidth="1"/>
    <col min="8719" max="8719" width="1.42578125" style="26" customWidth="1"/>
    <col min="8720" max="8720" width="8.7109375" style="26" customWidth="1"/>
    <col min="8721" max="8721" width="9.28515625" style="26" customWidth="1"/>
    <col min="8722" max="8722" width="10.5703125" style="26" bestFit="1" customWidth="1"/>
    <col min="8723" max="8723" width="9.28515625" style="26" customWidth="1"/>
    <col min="8724" max="8724" width="8.7109375" style="26" customWidth="1"/>
    <col min="8725" max="8725" width="9.28515625" style="26" customWidth="1"/>
    <col min="8726" max="8726" width="8.7109375" style="26" customWidth="1"/>
    <col min="8727" max="8727" width="9.28515625" style="26" customWidth="1"/>
    <col min="8728" max="8728" width="10.5703125" style="26" bestFit="1" customWidth="1"/>
    <col min="8729" max="8729" width="9.28515625" style="26" customWidth="1"/>
    <col min="8730" max="8730" width="8.7109375" style="26" customWidth="1"/>
    <col min="8731" max="8731" width="9.28515625" style="26" customWidth="1"/>
    <col min="8732" max="8732" width="8.7109375" style="26" customWidth="1"/>
    <col min="8733" max="8733" width="9.28515625" style="26" customWidth="1"/>
    <col min="8734" max="8734" width="8.7109375" style="26" customWidth="1"/>
    <col min="8735" max="8735" width="9.5703125" style="26" customWidth="1"/>
    <col min="8736" max="8736" width="10.5703125" style="26" bestFit="1" customWidth="1"/>
    <col min="8737" max="8737" width="9.28515625" style="26" customWidth="1"/>
    <col min="8738" max="8738" width="8.7109375" style="26" customWidth="1"/>
    <col min="8739" max="8739" width="9.28515625" style="26" customWidth="1"/>
    <col min="8740" max="8740" width="8.7109375" style="26" customWidth="1"/>
    <col min="8741" max="8741" width="9.28515625" style="26" customWidth="1"/>
    <col min="8742" max="8742" width="10.5703125" style="26" bestFit="1" customWidth="1"/>
    <col min="8743" max="8743" width="9.28515625" style="26" customWidth="1"/>
    <col min="8744" max="8744" width="10.5703125" style="26" bestFit="1" customWidth="1"/>
    <col min="8745" max="8972" width="9.140625" style="26"/>
    <col min="8973" max="8973" width="1.42578125" style="26" customWidth="1"/>
    <col min="8974" max="8974" width="36.5703125" style="26" bestFit="1" customWidth="1"/>
    <col min="8975" max="8975" width="1.42578125" style="26" customWidth="1"/>
    <col min="8976" max="8976" width="8.7109375" style="26" customWidth="1"/>
    <col min="8977" max="8977" width="9.28515625" style="26" customWidth="1"/>
    <col min="8978" max="8978" width="10.5703125" style="26" bestFit="1" customWidth="1"/>
    <col min="8979" max="8979" width="9.28515625" style="26" customWidth="1"/>
    <col min="8980" max="8980" width="8.7109375" style="26" customWidth="1"/>
    <col min="8981" max="8981" width="9.28515625" style="26" customWidth="1"/>
    <col min="8982" max="8982" width="8.7109375" style="26" customWidth="1"/>
    <col min="8983" max="8983" width="9.28515625" style="26" customWidth="1"/>
    <col min="8984" max="8984" width="10.5703125" style="26" bestFit="1" customWidth="1"/>
    <col min="8985" max="8985" width="9.28515625" style="26" customWidth="1"/>
    <col min="8986" max="8986" width="8.7109375" style="26" customWidth="1"/>
    <col min="8987" max="8987" width="9.28515625" style="26" customWidth="1"/>
    <col min="8988" max="8988" width="8.7109375" style="26" customWidth="1"/>
    <col min="8989" max="8989" width="9.28515625" style="26" customWidth="1"/>
    <col min="8990" max="8990" width="8.7109375" style="26" customWidth="1"/>
    <col min="8991" max="8991" width="9.5703125" style="26" customWidth="1"/>
    <col min="8992" max="8992" width="10.5703125" style="26" bestFit="1" customWidth="1"/>
    <col min="8993" max="8993" width="9.28515625" style="26" customWidth="1"/>
    <col min="8994" max="8994" width="8.7109375" style="26" customWidth="1"/>
    <col min="8995" max="8995" width="9.28515625" style="26" customWidth="1"/>
    <col min="8996" max="8996" width="8.7109375" style="26" customWidth="1"/>
    <col min="8997" max="8997" width="9.28515625" style="26" customWidth="1"/>
    <col min="8998" max="8998" width="10.5703125" style="26" bestFit="1" customWidth="1"/>
    <col min="8999" max="8999" width="9.28515625" style="26" customWidth="1"/>
    <col min="9000" max="9000" width="10.5703125" style="26" bestFit="1" customWidth="1"/>
    <col min="9001" max="9228" width="9.140625" style="26"/>
    <col min="9229" max="9229" width="1.42578125" style="26" customWidth="1"/>
    <col min="9230" max="9230" width="36.5703125" style="26" bestFit="1" customWidth="1"/>
    <col min="9231" max="9231" width="1.42578125" style="26" customWidth="1"/>
    <col min="9232" max="9232" width="8.7109375" style="26" customWidth="1"/>
    <col min="9233" max="9233" width="9.28515625" style="26" customWidth="1"/>
    <col min="9234" max="9234" width="10.5703125" style="26" bestFit="1" customWidth="1"/>
    <col min="9235" max="9235" width="9.28515625" style="26" customWidth="1"/>
    <col min="9236" max="9236" width="8.7109375" style="26" customWidth="1"/>
    <col min="9237" max="9237" width="9.28515625" style="26" customWidth="1"/>
    <col min="9238" max="9238" width="8.7109375" style="26" customWidth="1"/>
    <col min="9239" max="9239" width="9.28515625" style="26" customWidth="1"/>
    <col min="9240" max="9240" width="10.5703125" style="26" bestFit="1" customWidth="1"/>
    <col min="9241" max="9241" width="9.28515625" style="26" customWidth="1"/>
    <col min="9242" max="9242" width="8.7109375" style="26" customWidth="1"/>
    <col min="9243" max="9243" width="9.28515625" style="26" customWidth="1"/>
    <col min="9244" max="9244" width="8.7109375" style="26" customWidth="1"/>
    <col min="9245" max="9245" width="9.28515625" style="26" customWidth="1"/>
    <col min="9246" max="9246" width="8.7109375" style="26" customWidth="1"/>
    <col min="9247" max="9247" width="9.5703125" style="26" customWidth="1"/>
    <col min="9248" max="9248" width="10.5703125" style="26" bestFit="1" customWidth="1"/>
    <col min="9249" max="9249" width="9.28515625" style="26" customWidth="1"/>
    <col min="9250" max="9250" width="8.7109375" style="26" customWidth="1"/>
    <col min="9251" max="9251" width="9.28515625" style="26" customWidth="1"/>
    <col min="9252" max="9252" width="8.7109375" style="26" customWidth="1"/>
    <col min="9253" max="9253" width="9.28515625" style="26" customWidth="1"/>
    <col min="9254" max="9254" width="10.5703125" style="26" bestFit="1" customWidth="1"/>
    <col min="9255" max="9255" width="9.28515625" style="26" customWidth="1"/>
    <col min="9256" max="9256" width="10.5703125" style="26" bestFit="1" customWidth="1"/>
    <col min="9257" max="9484" width="9.140625" style="26"/>
    <col min="9485" max="9485" width="1.42578125" style="26" customWidth="1"/>
    <col min="9486" max="9486" width="36.5703125" style="26" bestFit="1" customWidth="1"/>
    <col min="9487" max="9487" width="1.42578125" style="26" customWidth="1"/>
    <col min="9488" max="9488" width="8.7109375" style="26" customWidth="1"/>
    <col min="9489" max="9489" width="9.28515625" style="26" customWidth="1"/>
    <col min="9490" max="9490" width="10.5703125" style="26" bestFit="1" customWidth="1"/>
    <col min="9491" max="9491" width="9.28515625" style="26" customWidth="1"/>
    <col min="9492" max="9492" width="8.7109375" style="26" customWidth="1"/>
    <col min="9493" max="9493" width="9.28515625" style="26" customWidth="1"/>
    <col min="9494" max="9494" width="8.7109375" style="26" customWidth="1"/>
    <col min="9495" max="9495" width="9.28515625" style="26" customWidth="1"/>
    <col min="9496" max="9496" width="10.5703125" style="26" bestFit="1" customWidth="1"/>
    <col min="9497" max="9497" width="9.28515625" style="26" customWidth="1"/>
    <col min="9498" max="9498" width="8.7109375" style="26" customWidth="1"/>
    <col min="9499" max="9499" width="9.28515625" style="26" customWidth="1"/>
    <col min="9500" max="9500" width="8.7109375" style="26" customWidth="1"/>
    <col min="9501" max="9501" width="9.28515625" style="26" customWidth="1"/>
    <col min="9502" max="9502" width="8.7109375" style="26" customWidth="1"/>
    <col min="9503" max="9503" width="9.5703125" style="26" customWidth="1"/>
    <col min="9504" max="9504" width="10.5703125" style="26" bestFit="1" customWidth="1"/>
    <col min="9505" max="9505" width="9.28515625" style="26" customWidth="1"/>
    <col min="9506" max="9506" width="8.7109375" style="26" customWidth="1"/>
    <col min="9507" max="9507" width="9.28515625" style="26" customWidth="1"/>
    <col min="9508" max="9508" width="8.7109375" style="26" customWidth="1"/>
    <col min="9509" max="9509" width="9.28515625" style="26" customWidth="1"/>
    <col min="9510" max="9510" width="10.5703125" style="26" bestFit="1" customWidth="1"/>
    <col min="9511" max="9511" width="9.28515625" style="26" customWidth="1"/>
    <col min="9512" max="9512" width="10.5703125" style="26" bestFit="1" customWidth="1"/>
    <col min="9513" max="9740" width="9.140625" style="26"/>
    <col min="9741" max="9741" width="1.42578125" style="26" customWidth="1"/>
    <col min="9742" max="9742" width="36.5703125" style="26" bestFit="1" customWidth="1"/>
    <col min="9743" max="9743" width="1.42578125" style="26" customWidth="1"/>
    <col min="9744" max="9744" width="8.7109375" style="26" customWidth="1"/>
    <col min="9745" max="9745" width="9.28515625" style="26" customWidth="1"/>
    <col min="9746" max="9746" width="10.5703125" style="26" bestFit="1" customWidth="1"/>
    <col min="9747" max="9747" width="9.28515625" style="26" customWidth="1"/>
    <col min="9748" max="9748" width="8.7109375" style="26" customWidth="1"/>
    <col min="9749" max="9749" width="9.28515625" style="26" customWidth="1"/>
    <col min="9750" max="9750" width="8.7109375" style="26" customWidth="1"/>
    <col min="9751" max="9751" width="9.28515625" style="26" customWidth="1"/>
    <col min="9752" max="9752" width="10.5703125" style="26" bestFit="1" customWidth="1"/>
    <col min="9753" max="9753" width="9.28515625" style="26" customWidth="1"/>
    <col min="9754" max="9754" width="8.7109375" style="26" customWidth="1"/>
    <col min="9755" max="9755" width="9.28515625" style="26" customWidth="1"/>
    <col min="9756" max="9756" width="8.7109375" style="26" customWidth="1"/>
    <col min="9757" max="9757" width="9.28515625" style="26" customWidth="1"/>
    <col min="9758" max="9758" width="8.7109375" style="26" customWidth="1"/>
    <col min="9759" max="9759" width="9.5703125" style="26" customWidth="1"/>
    <col min="9760" max="9760" width="10.5703125" style="26" bestFit="1" customWidth="1"/>
    <col min="9761" max="9761" width="9.28515625" style="26" customWidth="1"/>
    <col min="9762" max="9762" width="8.7109375" style="26" customWidth="1"/>
    <col min="9763" max="9763" width="9.28515625" style="26" customWidth="1"/>
    <col min="9764" max="9764" width="8.7109375" style="26" customWidth="1"/>
    <col min="9765" max="9765" width="9.28515625" style="26" customWidth="1"/>
    <col min="9766" max="9766" width="10.5703125" style="26" bestFit="1" customWidth="1"/>
    <col min="9767" max="9767" width="9.28515625" style="26" customWidth="1"/>
    <col min="9768" max="9768" width="10.5703125" style="26" bestFit="1" customWidth="1"/>
    <col min="9769" max="9996" width="9.140625" style="26"/>
    <col min="9997" max="9997" width="1.42578125" style="26" customWidth="1"/>
    <col min="9998" max="9998" width="36.5703125" style="26" bestFit="1" customWidth="1"/>
    <col min="9999" max="9999" width="1.42578125" style="26" customWidth="1"/>
    <col min="10000" max="10000" width="8.7109375" style="26" customWidth="1"/>
    <col min="10001" max="10001" width="9.28515625" style="26" customWidth="1"/>
    <col min="10002" max="10002" width="10.5703125" style="26" bestFit="1" customWidth="1"/>
    <col min="10003" max="10003" width="9.28515625" style="26" customWidth="1"/>
    <col min="10004" max="10004" width="8.7109375" style="26" customWidth="1"/>
    <col min="10005" max="10005" width="9.28515625" style="26" customWidth="1"/>
    <col min="10006" max="10006" width="8.7109375" style="26" customWidth="1"/>
    <col min="10007" max="10007" width="9.28515625" style="26" customWidth="1"/>
    <col min="10008" max="10008" width="10.5703125" style="26" bestFit="1" customWidth="1"/>
    <col min="10009" max="10009" width="9.28515625" style="26" customWidth="1"/>
    <col min="10010" max="10010" width="8.7109375" style="26" customWidth="1"/>
    <col min="10011" max="10011" width="9.28515625" style="26" customWidth="1"/>
    <col min="10012" max="10012" width="8.7109375" style="26" customWidth="1"/>
    <col min="10013" max="10013" width="9.28515625" style="26" customWidth="1"/>
    <col min="10014" max="10014" width="8.7109375" style="26" customWidth="1"/>
    <col min="10015" max="10015" width="9.5703125" style="26" customWidth="1"/>
    <col min="10016" max="10016" width="10.5703125" style="26" bestFit="1" customWidth="1"/>
    <col min="10017" max="10017" width="9.28515625" style="26" customWidth="1"/>
    <col min="10018" max="10018" width="8.7109375" style="26" customWidth="1"/>
    <col min="10019" max="10019" width="9.28515625" style="26" customWidth="1"/>
    <col min="10020" max="10020" width="8.7109375" style="26" customWidth="1"/>
    <col min="10021" max="10021" width="9.28515625" style="26" customWidth="1"/>
    <col min="10022" max="10022" width="10.5703125" style="26" bestFit="1" customWidth="1"/>
    <col min="10023" max="10023" width="9.28515625" style="26" customWidth="1"/>
    <col min="10024" max="10024" width="10.5703125" style="26" bestFit="1" customWidth="1"/>
    <col min="10025" max="10252" width="9.140625" style="26"/>
    <col min="10253" max="10253" width="1.42578125" style="26" customWidth="1"/>
    <col min="10254" max="10254" width="36.5703125" style="26" bestFit="1" customWidth="1"/>
    <col min="10255" max="10255" width="1.42578125" style="26" customWidth="1"/>
    <col min="10256" max="10256" width="8.7109375" style="26" customWidth="1"/>
    <col min="10257" max="10257" width="9.28515625" style="26" customWidth="1"/>
    <col min="10258" max="10258" width="10.5703125" style="26" bestFit="1" customWidth="1"/>
    <col min="10259" max="10259" width="9.28515625" style="26" customWidth="1"/>
    <col min="10260" max="10260" width="8.7109375" style="26" customWidth="1"/>
    <col min="10261" max="10261" width="9.28515625" style="26" customWidth="1"/>
    <col min="10262" max="10262" width="8.7109375" style="26" customWidth="1"/>
    <col min="10263" max="10263" width="9.28515625" style="26" customWidth="1"/>
    <col min="10264" max="10264" width="10.5703125" style="26" bestFit="1" customWidth="1"/>
    <col min="10265" max="10265" width="9.28515625" style="26" customWidth="1"/>
    <col min="10266" max="10266" width="8.7109375" style="26" customWidth="1"/>
    <col min="10267" max="10267" width="9.28515625" style="26" customWidth="1"/>
    <col min="10268" max="10268" width="8.7109375" style="26" customWidth="1"/>
    <col min="10269" max="10269" width="9.28515625" style="26" customWidth="1"/>
    <col min="10270" max="10270" width="8.7109375" style="26" customWidth="1"/>
    <col min="10271" max="10271" width="9.5703125" style="26" customWidth="1"/>
    <col min="10272" max="10272" width="10.5703125" style="26" bestFit="1" customWidth="1"/>
    <col min="10273" max="10273" width="9.28515625" style="26" customWidth="1"/>
    <col min="10274" max="10274" width="8.7109375" style="26" customWidth="1"/>
    <col min="10275" max="10275" width="9.28515625" style="26" customWidth="1"/>
    <col min="10276" max="10276" width="8.7109375" style="26" customWidth="1"/>
    <col min="10277" max="10277" width="9.28515625" style="26" customWidth="1"/>
    <col min="10278" max="10278" width="10.5703125" style="26" bestFit="1" customWidth="1"/>
    <col min="10279" max="10279" width="9.28515625" style="26" customWidth="1"/>
    <col min="10280" max="10280" width="10.5703125" style="26" bestFit="1" customWidth="1"/>
    <col min="10281" max="10508" width="9.140625" style="26"/>
    <col min="10509" max="10509" width="1.42578125" style="26" customWidth="1"/>
    <col min="10510" max="10510" width="36.5703125" style="26" bestFit="1" customWidth="1"/>
    <col min="10511" max="10511" width="1.42578125" style="26" customWidth="1"/>
    <col min="10512" max="10512" width="8.7109375" style="26" customWidth="1"/>
    <col min="10513" max="10513" width="9.28515625" style="26" customWidth="1"/>
    <col min="10514" max="10514" width="10.5703125" style="26" bestFit="1" customWidth="1"/>
    <col min="10515" max="10515" width="9.28515625" style="26" customWidth="1"/>
    <col min="10516" max="10516" width="8.7109375" style="26" customWidth="1"/>
    <col min="10517" max="10517" width="9.28515625" style="26" customWidth="1"/>
    <col min="10518" max="10518" width="8.7109375" style="26" customWidth="1"/>
    <col min="10519" max="10519" width="9.28515625" style="26" customWidth="1"/>
    <col min="10520" max="10520" width="10.5703125" style="26" bestFit="1" customWidth="1"/>
    <col min="10521" max="10521" width="9.28515625" style="26" customWidth="1"/>
    <col min="10522" max="10522" width="8.7109375" style="26" customWidth="1"/>
    <col min="10523" max="10523" width="9.28515625" style="26" customWidth="1"/>
    <col min="10524" max="10524" width="8.7109375" style="26" customWidth="1"/>
    <col min="10525" max="10525" width="9.28515625" style="26" customWidth="1"/>
    <col min="10526" max="10526" width="8.7109375" style="26" customWidth="1"/>
    <col min="10527" max="10527" width="9.5703125" style="26" customWidth="1"/>
    <col min="10528" max="10528" width="10.5703125" style="26" bestFit="1" customWidth="1"/>
    <col min="10529" max="10529" width="9.28515625" style="26" customWidth="1"/>
    <col min="10530" max="10530" width="8.7109375" style="26" customWidth="1"/>
    <col min="10531" max="10531" width="9.28515625" style="26" customWidth="1"/>
    <col min="10532" max="10532" width="8.7109375" style="26" customWidth="1"/>
    <col min="10533" max="10533" width="9.28515625" style="26" customWidth="1"/>
    <col min="10534" max="10534" width="10.5703125" style="26" bestFit="1" customWidth="1"/>
    <col min="10535" max="10535" width="9.28515625" style="26" customWidth="1"/>
    <col min="10536" max="10536" width="10.5703125" style="26" bestFit="1" customWidth="1"/>
    <col min="10537" max="10764" width="9.140625" style="26"/>
    <col min="10765" max="10765" width="1.42578125" style="26" customWidth="1"/>
    <col min="10766" max="10766" width="36.5703125" style="26" bestFit="1" customWidth="1"/>
    <col min="10767" max="10767" width="1.42578125" style="26" customWidth="1"/>
    <col min="10768" max="10768" width="8.7109375" style="26" customWidth="1"/>
    <col min="10769" max="10769" width="9.28515625" style="26" customWidth="1"/>
    <col min="10770" max="10770" width="10.5703125" style="26" bestFit="1" customWidth="1"/>
    <col min="10771" max="10771" width="9.28515625" style="26" customWidth="1"/>
    <col min="10772" max="10772" width="8.7109375" style="26" customWidth="1"/>
    <col min="10773" max="10773" width="9.28515625" style="26" customWidth="1"/>
    <col min="10774" max="10774" width="8.7109375" style="26" customWidth="1"/>
    <col min="10775" max="10775" width="9.28515625" style="26" customWidth="1"/>
    <col min="10776" max="10776" width="10.5703125" style="26" bestFit="1" customWidth="1"/>
    <col min="10777" max="10777" width="9.28515625" style="26" customWidth="1"/>
    <col min="10778" max="10778" width="8.7109375" style="26" customWidth="1"/>
    <col min="10779" max="10779" width="9.28515625" style="26" customWidth="1"/>
    <col min="10780" max="10780" width="8.7109375" style="26" customWidth="1"/>
    <col min="10781" max="10781" width="9.28515625" style="26" customWidth="1"/>
    <col min="10782" max="10782" width="8.7109375" style="26" customWidth="1"/>
    <col min="10783" max="10783" width="9.5703125" style="26" customWidth="1"/>
    <col min="10784" max="10784" width="10.5703125" style="26" bestFit="1" customWidth="1"/>
    <col min="10785" max="10785" width="9.28515625" style="26" customWidth="1"/>
    <col min="10786" max="10786" width="8.7109375" style="26" customWidth="1"/>
    <col min="10787" max="10787" width="9.28515625" style="26" customWidth="1"/>
    <col min="10788" max="10788" width="8.7109375" style="26" customWidth="1"/>
    <col min="10789" max="10789" width="9.28515625" style="26" customWidth="1"/>
    <col min="10790" max="10790" width="10.5703125" style="26" bestFit="1" customWidth="1"/>
    <col min="10791" max="10791" width="9.28515625" style="26" customWidth="1"/>
    <col min="10792" max="10792" width="10.5703125" style="26" bestFit="1" customWidth="1"/>
    <col min="10793" max="11020" width="9.140625" style="26"/>
    <col min="11021" max="11021" width="1.42578125" style="26" customWidth="1"/>
    <col min="11022" max="11022" width="36.5703125" style="26" bestFit="1" customWidth="1"/>
    <col min="11023" max="11023" width="1.42578125" style="26" customWidth="1"/>
    <col min="11024" max="11024" width="8.7109375" style="26" customWidth="1"/>
    <col min="11025" max="11025" width="9.28515625" style="26" customWidth="1"/>
    <col min="11026" max="11026" width="10.5703125" style="26" bestFit="1" customWidth="1"/>
    <col min="11027" max="11027" width="9.28515625" style="26" customWidth="1"/>
    <col min="11028" max="11028" width="8.7109375" style="26" customWidth="1"/>
    <col min="11029" max="11029" width="9.28515625" style="26" customWidth="1"/>
    <col min="11030" max="11030" width="8.7109375" style="26" customWidth="1"/>
    <col min="11031" max="11031" width="9.28515625" style="26" customWidth="1"/>
    <col min="11032" max="11032" width="10.5703125" style="26" bestFit="1" customWidth="1"/>
    <col min="11033" max="11033" width="9.28515625" style="26" customWidth="1"/>
    <col min="11034" max="11034" width="8.7109375" style="26" customWidth="1"/>
    <col min="11035" max="11035" width="9.28515625" style="26" customWidth="1"/>
    <col min="11036" max="11036" width="8.7109375" style="26" customWidth="1"/>
    <col min="11037" max="11037" width="9.28515625" style="26" customWidth="1"/>
    <col min="11038" max="11038" width="8.7109375" style="26" customWidth="1"/>
    <col min="11039" max="11039" width="9.5703125" style="26" customWidth="1"/>
    <col min="11040" max="11040" width="10.5703125" style="26" bestFit="1" customWidth="1"/>
    <col min="11041" max="11041" width="9.28515625" style="26" customWidth="1"/>
    <col min="11042" max="11042" width="8.7109375" style="26" customWidth="1"/>
    <col min="11043" max="11043" width="9.28515625" style="26" customWidth="1"/>
    <col min="11044" max="11044" width="8.7109375" style="26" customWidth="1"/>
    <col min="11045" max="11045" width="9.28515625" style="26" customWidth="1"/>
    <col min="11046" max="11046" width="10.5703125" style="26" bestFit="1" customWidth="1"/>
    <col min="11047" max="11047" width="9.28515625" style="26" customWidth="1"/>
    <col min="11048" max="11048" width="10.5703125" style="26" bestFit="1" customWidth="1"/>
    <col min="11049" max="11276" width="9.140625" style="26"/>
    <col min="11277" max="11277" width="1.42578125" style="26" customWidth="1"/>
    <col min="11278" max="11278" width="36.5703125" style="26" bestFit="1" customWidth="1"/>
    <col min="11279" max="11279" width="1.42578125" style="26" customWidth="1"/>
    <col min="11280" max="11280" width="8.7109375" style="26" customWidth="1"/>
    <col min="11281" max="11281" width="9.28515625" style="26" customWidth="1"/>
    <col min="11282" max="11282" width="10.5703125" style="26" bestFit="1" customWidth="1"/>
    <col min="11283" max="11283" width="9.28515625" style="26" customWidth="1"/>
    <col min="11284" max="11284" width="8.7109375" style="26" customWidth="1"/>
    <col min="11285" max="11285" width="9.28515625" style="26" customWidth="1"/>
    <col min="11286" max="11286" width="8.7109375" style="26" customWidth="1"/>
    <col min="11287" max="11287" width="9.28515625" style="26" customWidth="1"/>
    <col min="11288" max="11288" width="10.5703125" style="26" bestFit="1" customWidth="1"/>
    <col min="11289" max="11289" width="9.28515625" style="26" customWidth="1"/>
    <col min="11290" max="11290" width="8.7109375" style="26" customWidth="1"/>
    <col min="11291" max="11291" width="9.28515625" style="26" customWidth="1"/>
    <col min="11292" max="11292" width="8.7109375" style="26" customWidth="1"/>
    <col min="11293" max="11293" width="9.28515625" style="26" customWidth="1"/>
    <col min="11294" max="11294" width="8.7109375" style="26" customWidth="1"/>
    <col min="11295" max="11295" width="9.5703125" style="26" customWidth="1"/>
    <col min="11296" max="11296" width="10.5703125" style="26" bestFit="1" customWidth="1"/>
    <col min="11297" max="11297" width="9.28515625" style="26" customWidth="1"/>
    <col min="11298" max="11298" width="8.7109375" style="26" customWidth="1"/>
    <col min="11299" max="11299" width="9.28515625" style="26" customWidth="1"/>
    <col min="11300" max="11300" width="8.7109375" style="26" customWidth="1"/>
    <col min="11301" max="11301" width="9.28515625" style="26" customWidth="1"/>
    <col min="11302" max="11302" width="10.5703125" style="26" bestFit="1" customWidth="1"/>
    <col min="11303" max="11303" width="9.28515625" style="26" customWidth="1"/>
    <col min="11304" max="11304" width="10.5703125" style="26" bestFit="1" customWidth="1"/>
    <col min="11305" max="11532" width="9.140625" style="26"/>
    <col min="11533" max="11533" width="1.42578125" style="26" customWidth="1"/>
    <col min="11534" max="11534" width="36.5703125" style="26" bestFit="1" customWidth="1"/>
    <col min="11535" max="11535" width="1.42578125" style="26" customWidth="1"/>
    <col min="11536" max="11536" width="8.7109375" style="26" customWidth="1"/>
    <col min="11537" max="11537" width="9.28515625" style="26" customWidth="1"/>
    <col min="11538" max="11538" width="10.5703125" style="26" bestFit="1" customWidth="1"/>
    <col min="11539" max="11539" width="9.28515625" style="26" customWidth="1"/>
    <col min="11540" max="11540" width="8.7109375" style="26" customWidth="1"/>
    <col min="11541" max="11541" width="9.28515625" style="26" customWidth="1"/>
    <col min="11542" max="11542" width="8.7109375" style="26" customWidth="1"/>
    <col min="11543" max="11543" width="9.28515625" style="26" customWidth="1"/>
    <col min="11544" max="11544" width="10.5703125" style="26" bestFit="1" customWidth="1"/>
    <col min="11545" max="11545" width="9.28515625" style="26" customWidth="1"/>
    <col min="11546" max="11546" width="8.7109375" style="26" customWidth="1"/>
    <col min="11547" max="11547" width="9.28515625" style="26" customWidth="1"/>
    <col min="11548" max="11548" width="8.7109375" style="26" customWidth="1"/>
    <col min="11549" max="11549" width="9.28515625" style="26" customWidth="1"/>
    <col min="11550" max="11550" width="8.7109375" style="26" customWidth="1"/>
    <col min="11551" max="11551" width="9.5703125" style="26" customWidth="1"/>
    <col min="11552" max="11552" width="10.5703125" style="26" bestFit="1" customWidth="1"/>
    <col min="11553" max="11553" width="9.28515625" style="26" customWidth="1"/>
    <col min="11554" max="11554" width="8.7109375" style="26" customWidth="1"/>
    <col min="11555" max="11555" width="9.28515625" style="26" customWidth="1"/>
    <col min="11556" max="11556" width="8.7109375" style="26" customWidth="1"/>
    <col min="11557" max="11557" width="9.28515625" style="26" customWidth="1"/>
    <col min="11558" max="11558" width="10.5703125" style="26" bestFit="1" customWidth="1"/>
    <col min="11559" max="11559" width="9.28515625" style="26" customWidth="1"/>
    <col min="11560" max="11560" width="10.5703125" style="26" bestFit="1" customWidth="1"/>
    <col min="11561" max="11788" width="9.140625" style="26"/>
    <col min="11789" max="11789" width="1.42578125" style="26" customWidth="1"/>
    <col min="11790" max="11790" width="36.5703125" style="26" bestFit="1" customWidth="1"/>
    <col min="11791" max="11791" width="1.42578125" style="26" customWidth="1"/>
    <col min="11792" max="11792" width="8.7109375" style="26" customWidth="1"/>
    <col min="11793" max="11793" width="9.28515625" style="26" customWidth="1"/>
    <col min="11794" max="11794" width="10.5703125" style="26" bestFit="1" customWidth="1"/>
    <col min="11795" max="11795" width="9.28515625" style="26" customWidth="1"/>
    <col min="11796" max="11796" width="8.7109375" style="26" customWidth="1"/>
    <col min="11797" max="11797" width="9.28515625" style="26" customWidth="1"/>
    <col min="11798" max="11798" width="8.7109375" style="26" customWidth="1"/>
    <col min="11799" max="11799" width="9.28515625" style="26" customWidth="1"/>
    <col min="11800" max="11800" width="10.5703125" style="26" bestFit="1" customWidth="1"/>
    <col min="11801" max="11801" width="9.28515625" style="26" customWidth="1"/>
    <col min="11802" max="11802" width="8.7109375" style="26" customWidth="1"/>
    <col min="11803" max="11803" width="9.28515625" style="26" customWidth="1"/>
    <col min="11804" max="11804" width="8.7109375" style="26" customWidth="1"/>
    <col min="11805" max="11805" width="9.28515625" style="26" customWidth="1"/>
    <col min="11806" max="11806" width="8.7109375" style="26" customWidth="1"/>
    <col min="11807" max="11807" width="9.5703125" style="26" customWidth="1"/>
    <col min="11808" max="11808" width="10.5703125" style="26" bestFit="1" customWidth="1"/>
    <col min="11809" max="11809" width="9.28515625" style="26" customWidth="1"/>
    <col min="11810" max="11810" width="8.7109375" style="26" customWidth="1"/>
    <col min="11811" max="11811" width="9.28515625" style="26" customWidth="1"/>
    <col min="11812" max="11812" width="8.7109375" style="26" customWidth="1"/>
    <col min="11813" max="11813" width="9.28515625" style="26" customWidth="1"/>
    <col min="11814" max="11814" width="10.5703125" style="26" bestFit="1" customWidth="1"/>
    <col min="11815" max="11815" width="9.28515625" style="26" customWidth="1"/>
    <col min="11816" max="11816" width="10.5703125" style="26" bestFit="1" customWidth="1"/>
    <col min="11817" max="12044" width="9.140625" style="26"/>
    <col min="12045" max="12045" width="1.42578125" style="26" customWidth="1"/>
    <col min="12046" max="12046" width="36.5703125" style="26" bestFit="1" customWidth="1"/>
    <col min="12047" max="12047" width="1.42578125" style="26" customWidth="1"/>
    <col min="12048" max="12048" width="8.7109375" style="26" customWidth="1"/>
    <col min="12049" max="12049" width="9.28515625" style="26" customWidth="1"/>
    <col min="12050" max="12050" width="10.5703125" style="26" bestFit="1" customWidth="1"/>
    <col min="12051" max="12051" width="9.28515625" style="26" customWidth="1"/>
    <col min="12052" max="12052" width="8.7109375" style="26" customWidth="1"/>
    <col min="12053" max="12053" width="9.28515625" style="26" customWidth="1"/>
    <col min="12054" max="12054" width="8.7109375" style="26" customWidth="1"/>
    <col min="12055" max="12055" width="9.28515625" style="26" customWidth="1"/>
    <col min="12056" max="12056" width="10.5703125" style="26" bestFit="1" customWidth="1"/>
    <col min="12057" max="12057" width="9.28515625" style="26" customWidth="1"/>
    <col min="12058" max="12058" width="8.7109375" style="26" customWidth="1"/>
    <col min="12059" max="12059" width="9.28515625" style="26" customWidth="1"/>
    <col min="12060" max="12060" width="8.7109375" style="26" customWidth="1"/>
    <col min="12061" max="12061" width="9.28515625" style="26" customWidth="1"/>
    <col min="12062" max="12062" width="8.7109375" style="26" customWidth="1"/>
    <col min="12063" max="12063" width="9.5703125" style="26" customWidth="1"/>
    <col min="12064" max="12064" width="10.5703125" style="26" bestFit="1" customWidth="1"/>
    <col min="12065" max="12065" width="9.28515625" style="26" customWidth="1"/>
    <col min="12066" max="12066" width="8.7109375" style="26" customWidth="1"/>
    <col min="12067" max="12067" width="9.28515625" style="26" customWidth="1"/>
    <col min="12068" max="12068" width="8.7109375" style="26" customWidth="1"/>
    <col min="12069" max="12069" width="9.28515625" style="26" customWidth="1"/>
    <col min="12070" max="12070" width="10.5703125" style="26" bestFit="1" customWidth="1"/>
    <col min="12071" max="12071" width="9.28515625" style="26" customWidth="1"/>
    <col min="12072" max="12072" width="10.5703125" style="26" bestFit="1" customWidth="1"/>
    <col min="12073" max="12300" width="9.140625" style="26"/>
    <col min="12301" max="12301" width="1.42578125" style="26" customWidth="1"/>
    <col min="12302" max="12302" width="36.5703125" style="26" bestFit="1" customWidth="1"/>
    <col min="12303" max="12303" width="1.42578125" style="26" customWidth="1"/>
    <col min="12304" max="12304" width="8.7109375" style="26" customWidth="1"/>
    <col min="12305" max="12305" width="9.28515625" style="26" customWidth="1"/>
    <col min="12306" max="12306" width="10.5703125" style="26" bestFit="1" customWidth="1"/>
    <col min="12307" max="12307" width="9.28515625" style="26" customWidth="1"/>
    <col min="12308" max="12308" width="8.7109375" style="26" customWidth="1"/>
    <col min="12309" max="12309" width="9.28515625" style="26" customWidth="1"/>
    <col min="12310" max="12310" width="8.7109375" style="26" customWidth="1"/>
    <col min="12311" max="12311" width="9.28515625" style="26" customWidth="1"/>
    <col min="12312" max="12312" width="10.5703125" style="26" bestFit="1" customWidth="1"/>
    <col min="12313" max="12313" width="9.28515625" style="26" customWidth="1"/>
    <col min="12314" max="12314" width="8.7109375" style="26" customWidth="1"/>
    <col min="12315" max="12315" width="9.28515625" style="26" customWidth="1"/>
    <col min="12316" max="12316" width="8.7109375" style="26" customWidth="1"/>
    <col min="12317" max="12317" width="9.28515625" style="26" customWidth="1"/>
    <col min="12318" max="12318" width="8.7109375" style="26" customWidth="1"/>
    <col min="12319" max="12319" width="9.5703125" style="26" customWidth="1"/>
    <col min="12320" max="12320" width="10.5703125" style="26" bestFit="1" customWidth="1"/>
    <col min="12321" max="12321" width="9.28515625" style="26" customWidth="1"/>
    <col min="12322" max="12322" width="8.7109375" style="26" customWidth="1"/>
    <col min="12323" max="12323" width="9.28515625" style="26" customWidth="1"/>
    <col min="12324" max="12324" width="8.7109375" style="26" customWidth="1"/>
    <col min="12325" max="12325" width="9.28515625" style="26" customWidth="1"/>
    <col min="12326" max="12326" width="10.5703125" style="26" bestFit="1" customWidth="1"/>
    <col min="12327" max="12327" width="9.28515625" style="26" customWidth="1"/>
    <col min="12328" max="12328" width="10.5703125" style="26" bestFit="1" customWidth="1"/>
    <col min="12329" max="12556" width="9.140625" style="26"/>
    <col min="12557" max="12557" width="1.42578125" style="26" customWidth="1"/>
    <col min="12558" max="12558" width="36.5703125" style="26" bestFit="1" customWidth="1"/>
    <col min="12559" max="12559" width="1.42578125" style="26" customWidth="1"/>
    <col min="12560" max="12560" width="8.7109375" style="26" customWidth="1"/>
    <col min="12561" max="12561" width="9.28515625" style="26" customWidth="1"/>
    <col min="12562" max="12562" width="10.5703125" style="26" bestFit="1" customWidth="1"/>
    <col min="12563" max="12563" width="9.28515625" style="26" customWidth="1"/>
    <col min="12564" max="12564" width="8.7109375" style="26" customWidth="1"/>
    <col min="12565" max="12565" width="9.28515625" style="26" customWidth="1"/>
    <col min="12566" max="12566" width="8.7109375" style="26" customWidth="1"/>
    <col min="12567" max="12567" width="9.28515625" style="26" customWidth="1"/>
    <col min="12568" max="12568" width="10.5703125" style="26" bestFit="1" customWidth="1"/>
    <col min="12569" max="12569" width="9.28515625" style="26" customWidth="1"/>
    <col min="12570" max="12570" width="8.7109375" style="26" customWidth="1"/>
    <col min="12571" max="12571" width="9.28515625" style="26" customWidth="1"/>
    <col min="12572" max="12572" width="8.7109375" style="26" customWidth="1"/>
    <col min="12573" max="12573" width="9.28515625" style="26" customWidth="1"/>
    <col min="12574" max="12574" width="8.7109375" style="26" customWidth="1"/>
    <col min="12575" max="12575" width="9.5703125" style="26" customWidth="1"/>
    <col min="12576" max="12576" width="10.5703125" style="26" bestFit="1" customWidth="1"/>
    <col min="12577" max="12577" width="9.28515625" style="26" customWidth="1"/>
    <col min="12578" max="12578" width="8.7109375" style="26" customWidth="1"/>
    <col min="12579" max="12579" width="9.28515625" style="26" customWidth="1"/>
    <col min="12580" max="12580" width="8.7109375" style="26" customWidth="1"/>
    <col min="12581" max="12581" width="9.28515625" style="26" customWidth="1"/>
    <col min="12582" max="12582" width="10.5703125" style="26" bestFit="1" customWidth="1"/>
    <col min="12583" max="12583" width="9.28515625" style="26" customWidth="1"/>
    <col min="12584" max="12584" width="10.5703125" style="26" bestFit="1" customWidth="1"/>
    <col min="12585" max="12812" width="9.140625" style="26"/>
    <col min="12813" max="12813" width="1.42578125" style="26" customWidth="1"/>
    <col min="12814" max="12814" width="36.5703125" style="26" bestFit="1" customWidth="1"/>
    <col min="12815" max="12815" width="1.42578125" style="26" customWidth="1"/>
    <col min="12816" max="12816" width="8.7109375" style="26" customWidth="1"/>
    <col min="12817" max="12817" width="9.28515625" style="26" customWidth="1"/>
    <col min="12818" max="12818" width="10.5703125" style="26" bestFit="1" customWidth="1"/>
    <col min="12819" max="12819" width="9.28515625" style="26" customWidth="1"/>
    <col min="12820" max="12820" width="8.7109375" style="26" customWidth="1"/>
    <col min="12821" max="12821" width="9.28515625" style="26" customWidth="1"/>
    <col min="12822" max="12822" width="8.7109375" style="26" customWidth="1"/>
    <col min="12823" max="12823" width="9.28515625" style="26" customWidth="1"/>
    <col min="12824" max="12824" width="10.5703125" style="26" bestFit="1" customWidth="1"/>
    <col min="12825" max="12825" width="9.28515625" style="26" customWidth="1"/>
    <col min="12826" max="12826" width="8.7109375" style="26" customWidth="1"/>
    <col min="12827" max="12827" width="9.28515625" style="26" customWidth="1"/>
    <col min="12828" max="12828" width="8.7109375" style="26" customWidth="1"/>
    <col min="12829" max="12829" width="9.28515625" style="26" customWidth="1"/>
    <col min="12830" max="12830" width="8.7109375" style="26" customWidth="1"/>
    <col min="12831" max="12831" width="9.5703125" style="26" customWidth="1"/>
    <col min="12832" max="12832" width="10.5703125" style="26" bestFit="1" customWidth="1"/>
    <col min="12833" max="12833" width="9.28515625" style="26" customWidth="1"/>
    <col min="12834" max="12834" width="8.7109375" style="26" customWidth="1"/>
    <col min="12835" max="12835" width="9.28515625" style="26" customWidth="1"/>
    <col min="12836" max="12836" width="8.7109375" style="26" customWidth="1"/>
    <col min="12837" max="12837" width="9.28515625" style="26" customWidth="1"/>
    <col min="12838" max="12838" width="10.5703125" style="26" bestFit="1" customWidth="1"/>
    <col min="12839" max="12839" width="9.28515625" style="26" customWidth="1"/>
    <col min="12840" max="12840" width="10.5703125" style="26" bestFit="1" customWidth="1"/>
    <col min="12841" max="13068" width="9.140625" style="26"/>
    <col min="13069" max="13069" width="1.42578125" style="26" customWidth="1"/>
    <col min="13070" max="13070" width="36.5703125" style="26" bestFit="1" customWidth="1"/>
    <col min="13071" max="13071" width="1.42578125" style="26" customWidth="1"/>
    <col min="13072" max="13072" width="8.7109375" style="26" customWidth="1"/>
    <col min="13073" max="13073" width="9.28515625" style="26" customWidth="1"/>
    <col min="13074" max="13074" width="10.5703125" style="26" bestFit="1" customWidth="1"/>
    <col min="13075" max="13075" width="9.28515625" style="26" customWidth="1"/>
    <col min="13076" max="13076" width="8.7109375" style="26" customWidth="1"/>
    <col min="13077" max="13077" width="9.28515625" style="26" customWidth="1"/>
    <col min="13078" max="13078" width="8.7109375" style="26" customWidth="1"/>
    <col min="13079" max="13079" width="9.28515625" style="26" customWidth="1"/>
    <col min="13080" max="13080" width="10.5703125" style="26" bestFit="1" customWidth="1"/>
    <col min="13081" max="13081" width="9.28515625" style="26" customWidth="1"/>
    <col min="13082" max="13082" width="8.7109375" style="26" customWidth="1"/>
    <col min="13083" max="13083" width="9.28515625" style="26" customWidth="1"/>
    <col min="13084" max="13084" width="8.7109375" style="26" customWidth="1"/>
    <col min="13085" max="13085" width="9.28515625" style="26" customWidth="1"/>
    <col min="13086" max="13086" width="8.7109375" style="26" customWidth="1"/>
    <col min="13087" max="13087" width="9.5703125" style="26" customWidth="1"/>
    <col min="13088" max="13088" width="10.5703125" style="26" bestFit="1" customWidth="1"/>
    <col min="13089" max="13089" width="9.28515625" style="26" customWidth="1"/>
    <col min="13090" max="13090" width="8.7109375" style="26" customWidth="1"/>
    <col min="13091" max="13091" width="9.28515625" style="26" customWidth="1"/>
    <col min="13092" max="13092" width="8.7109375" style="26" customWidth="1"/>
    <col min="13093" max="13093" width="9.28515625" style="26" customWidth="1"/>
    <col min="13094" max="13094" width="10.5703125" style="26" bestFit="1" customWidth="1"/>
    <col min="13095" max="13095" width="9.28515625" style="26" customWidth="1"/>
    <col min="13096" max="13096" width="10.5703125" style="26" bestFit="1" customWidth="1"/>
    <col min="13097" max="13324" width="9.140625" style="26"/>
    <col min="13325" max="13325" width="1.42578125" style="26" customWidth="1"/>
    <col min="13326" max="13326" width="36.5703125" style="26" bestFit="1" customWidth="1"/>
    <col min="13327" max="13327" width="1.42578125" style="26" customWidth="1"/>
    <col min="13328" max="13328" width="8.7109375" style="26" customWidth="1"/>
    <col min="13329" max="13329" width="9.28515625" style="26" customWidth="1"/>
    <col min="13330" max="13330" width="10.5703125" style="26" bestFit="1" customWidth="1"/>
    <col min="13331" max="13331" width="9.28515625" style="26" customWidth="1"/>
    <col min="13332" max="13332" width="8.7109375" style="26" customWidth="1"/>
    <col min="13333" max="13333" width="9.28515625" style="26" customWidth="1"/>
    <col min="13334" max="13334" width="8.7109375" style="26" customWidth="1"/>
    <col min="13335" max="13335" width="9.28515625" style="26" customWidth="1"/>
    <col min="13336" max="13336" width="10.5703125" style="26" bestFit="1" customWidth="1"/>
    <col min="13337" max="13337" width="9.28515625" style="26" customWidth="1"/>
    <col min="13338" max="13338" width="8.7109375" style="26" customWidth="1"/>
    <col min="13339" max="13339" width="9.28515625" style="26" customWidth="1"/>
    <col min="13340" max="13340" width="8.7109375" style="26" customWidth="1"/>
    <col min="13341" max="13341" width="9.28515625" style="26" customWidth="1"/>
    <col min="13342" max="13342" width="8.7109375" style="26" customWidth="1"/>
    <col min="13343" max="13343" width="9.5703125" style="26" customWidth="1"/>
    <col min="13344" max="13344" width="10.5703125" style="26" bestFit="1" customWidth="1"/>
    <col min="13345" max="13345" width="9.28515625" style="26" customWidth="1"/>
    <col min="13346" max="13346" width="8.7109375" style="26" customWidth="1"/>
    <col min="13347" max="13347" width="9.28515625" style="26" customWidth="1"/>
    <col min="13348" max="13348" width="8.7109375" style="26" customWidth="1"/>
    <col min="13349" max="13349" width="9.28515625" style="26" customWidth="1"/>
    <col min="13350" max="13350" width="10.5703125" style="26" bestFit="1" customWidth="1"/>
    <col min="13351" max="13351" width="9.28515625" style="26" customWidth="1"/>
    <col min="13352" max="13352" width="10.5703125" style="26" bestFit="1" customWidth="1"/>
    <col min="13353" max="13580" width="9.140625" style="26"/>
    <col min="13581" max="13581" width="1.42578125" style="26" customWidth="1"/>
    <col min="13582" max="13582" width="36.5703125" style="26" bestFit="1" customWidth="1"/>
    <col min="13583" max="13583" width="1.42578125" style="26" customWidth="1"/>
    <col min="13584" max="13584" width="8.7109375" style="26" customWidth="1"/>
    <col min="13585" max="13585" width="9.28515625" style="26" customWidth="1"/>
    <col min="13586" max="13586" width="10.5703125" style="26" bestFit="1" customWidth="1"/>
    <col min="13587" max="13587" width="9.28515625" style="26" customWidth="1"/>
    <col min="13588" max="13588" width="8.7109375" style="26" customWidth="1"/>
    <col min="13589" max="13589" width="9.28515625" style="26" customWidth="1"/>
    <col min="13590" max="13590" width="8.7109375" style="26" customWidth="1"/>
    <col min="13591" max="13591" width="9.28515625" style="26" customWidth="1"/>
    <col min="13592" max="13592" width="10.5703125" style="26" bestFit="1" customWidth="1"/>
    <col min="13593" max="13593" width="9.28515625" style="26" customWidth="1"/>
    <col min="13594" max="13594" width="8.7109375" style="26" customWidth="1"/>
    <col min="13595" max="13595" width="9.28515625" style="26" customWidth="1"/>
    <col min="13596" max="13596" width="8.7109375" style="26" customWidth="1"/>
    <col min="13597" max="13597" width="9.28515625" style="26" customWidth="1"/>
    <col min="13598" max="13598" width="8.7109375" style="26" customWidth="1"/>
    <col min="13599" max="13599" width="9.5703125" style="26" customWidth="1"/>
    <col min="13600" max="13600" width="10.5703125" style="26" bestFit="1" customWidth="1"/>
    <col min="13601" max="13601" width="9.28515625" style="26" customWidth="1"/>
    <col min="13602" max="13602" width="8.7109375" style="26" customWidth="1"/>
    <col min="13603" max="13603" width="9.28515625" style="26" customWidth="1"/>
    <col min="13604" max="13604" width="8.7109375" style="26" customWidth="1"/>
    <col min="13605" max="13605" width="9.28515625" style="26" customWidth="1"/>
    <col min="13606" max="13606" width="10.5703125" style="26" bestFit="1" customWidth="1"/>
    <col min="13607" max="13607" width="9.28515625" style="26" customWidth="1"/>
    <col min="13608" max="13608" width="10.5703125" style="26" bestFit="1" customWidth="1"/>
    <col min="13609" max="13836" width="9.140625" style="26"/>
    <col min="13837" max="13837" width="1.42578125" style="26" customWidth="1"/>
    <col min="13838" max="13838" width="36.5703125" style="26" bestFit="1" customWidth="1"/>
    <col min="13839" max="13839" width="1.42578125" style="26" customWidth="1"/>
    <col min="13840" max="13840" width="8.7109375" style="26" customWidth="1"/>
    <col min="13841" max="13841" width="9.28515625" style="26" customWidth="1"/>
    <col min="13842" max="13842" width="10.5703125" style="26" bestFit="1" customWidth="1"/>
    <col min="13843" max="13843" width="9.28515625" style="26" customWidth="1"/>
    <col min="13844" max="13844" width="8.7109375" style="26" customWidth="1"/>
    <col min="13845" max="13845" width="9.28515625" style="26" customWidth="1"/>
    <col min="13846" max="13846" width="8.7109375" style="26" customWidth="1"/>
    <col min="13847" max="13847" width="9.28515625" style="26" customWidth="1"/>
    <col min="13848" max="13848" width="10.5703125" style="26" bestFit="1" customWidth="1"/>
    <col min="13849" max="13849" width="9.28515625" style="26" customWidth="1"/>
    <col min="13850" max="13850" width="8.7109375" style="26" customWidth="1"/>
    <col min="13851" max="13851" width="9.28515625" style="26" customWidth="1"/>
    <col min="13852" max="13852" width="8.7109375" style="26" customWidth="1"/>
    <col min="13853" max="13853" width="9.28515625" style="26" customWidth="1"/>
    <col min="13854" max="13854" width="8.7109375" style="26" customWidth="1"/>
    <col min="13855" max="13855" width="9.5703125" style="26" customWidth="1"/>
    <col min="13856" max="13856" width="10.5703125" style="26" bestFit="1" customWidth="1"/>
    <col min="13857" max="13857" width="9.28515625" style="26" customWidth="1"/>
    <col min="13858" max="13858" width="8.7109375" style="26" customWidth="1"/>
    <col min="13859" max="13859" width="9.28515625" style="26" customWidth="1"/>
    <col min="13860" max="13860" width="8.7109375" style="26" customWidth="1"/>
    <col min="13861" max="13861" width="9.28515625" style="26" customWidth="1"/>
    <col min="13862" max="13862" width="10.5703125" style="26" bestFit="1" customWidth="1"/>
    <col min="13863" max="13863" width="9.28515625" style="26" customWidth="1"/>
    <col min="13864" max="13864" width="10.5703125" style="26" bestFit="1" customWidth="1"/>
    <col min="13865" max="14092" width="9.140625" style="26"/>
    <col min="14093" max="14093" width="1.42578125" style="26" customWidth="1"/>
    <col min="14094" max="14094" width="36.5703125" style="26" bestFit="1" customWidth="1"/>
    <col min="14095" max="14095" width="1.42578125" style="26" customWidth="1"/>
    <col min="14096" max="14096" width="8.7109375" style="26" customWidth="1"/>
    <col min="14097" max="14097" width="9.28515625" style="26" customWidth="1"/>
    <col min="14098" max="14098" width="10.5703125" style="26" bestFit="1" customWidth="1"/>
    <col min="14099" max="14099" width="9.28515625" style="26" customWidth="1"/>
    <col min="14100" max="14100" width="8.7109375" style="26" customWidth="1"/>
    <col min="14101" max="14101" width="9.28515625" style="26" customWidth="1"/>
    <col min="14102" max="14102" width="8.7109375" style="26" customWidth="1"/>
    <col min="14103" max="14103" width="9.28515625" style="26" customWidth="1"/>
    <col min="14104" max="14104" width="10.5703125" style="26" bestFit="1" customWidth="1"/>
    <col min="14105" max="14105" width="9.28515625" style="26" customWidth="1"/>
    <col min="14106" max="14106" width="8.7109375" style="26" customWidth="1"/>
    <col min="14107" max="14107" width="9.28515625" style="26" customWidth="1"/>
    <col min="14108" max="14108" width="8.7109375" style="26" customWidth="1"/>
    <col min="14109" max="14109" width="9.28515625" style="26" customWidth="1"/>
    <col min="14110" max="14110" width="8.7109375" style="26" customWidth="1"/>
    <col min="14111" max="14111" width="9.5703125" style="26" customWidth="1"/>
    <col min="14112" max="14112" width="10.5703125" style="26" bestFit="1" customWidth="1"/>
    <col min="14113" max="14113" width="9.28515625" style="26" customWidth="1"/>
    <col min="14114" max="14114" width="8.7109375" style="26" customWidth="1"/>
    <col min="14115" max="14115" width="9.28515625" style="26" customWidth="1"/>
    <col min="14116" max="14116" width="8.7109375" style="26" customWidth="1"/>
    <col min="14117" max="14117" width="9.28515625" style="26" customWidth="1"/>
    <col min="14118" max="14118" width="10.5703125" style="26" bestFit="1" customWidth="1"/>
    <col min="14119" max="14119" width="9.28515625" style="26" customWidth="1"/>
    <col min="14120" max="14120" width="10.5703125" style="26" bestFit="1" customWidth="1"/>
    <col min="14121" max="14348" width="9.140625" style="26"/>
    <col min="14349" max="14349" width="1.42578125" style="26" customWidth="1"/>
    <col min="14350" max="14350" width="36.5703125" style="26" bestFit="1" customWidth="1"/>
    <col min="14351" max="14351" width="1.42578125" style="26" customWidth="1"/>
    <col min="14352" max="14352" width="8.7109375" style="26" customWidth="1"/>
    <col min="14353" max="14353" width="9.28515625" style="26" customWidth="1"/>
    <col min="14354" max="14354" width="10.5703125" style="26" bestFit="1" customWidth="1"/>
    <col min="14355" max="14355" width="9.28515625" style="26" customWidth="1"/>
    <col min="14356" max="14356" width="8.7109375" style="26" customWidth="1"/>
    <col min="14357" max="14357" width="9.28515625" style="26" customWidth="1"/>
    <col min="14358" max="14358" width="8.7109375" style="26" customWidth="1"/>
    <col min="14359" max="14359" width="9.28515625" style="26" customWidth="1"/>
    <col min="14360" max="14360" width="10.5703125" style="26" bestFit="1" customWidth="1"/>
    <col min="14361" max="14361" width="9.28515625" style="26" customWidth="1"/>
    <col min="14362" max="14362" width="8.7109375" style="26" customWidth="1"/>
    <col min="14363" max="14363" width="9.28515625" style="26" customWidth="1"/>
    <col min="14364" max="14364" width="8.7109375" style="26" customWidth="1"/>
    <col min="14365" max="14365" width="9.28515625" style="26" customWidth="1"/>
    <col min="14366" max="14366" width="8.7109375" style="26" customWidth="1"/>
    <col min="14367" max="14367" width="9.5703125" style="26" customWidth="1"/>
    <col min="14368" max="14368" width="10.5703125" style="26" bestFit="1" customWidth="1"/>
    <col min="14369" max="14369" width="9.28515625" style="26" customWidth="1"/>
    <col min="14370" max="14370" width="8.7109375" style="26" customWidth="1"/>
    <col min="14371" max="14371" width="9.28515625" style="26" customWidth="1"/>
    <col min="14372" max="14372" width="8.7109375" style="26" customWidth="1"/>
    <col min="14373" max="14373" width="9.28515625" style="26" customWidth="1"/>
    <col min="14374" max="14374" width="10.5703125" style="26" bestFit="1" customWidth="1"/>
    <col min="14375" max="14375" width="9.28515625" style="26" customWidth="1"/>
    <col min="14376" max="14376" width="10.5703125" style="26" bestFit="1" customWidth="1"/>
    <col min="14377" max="14604" width="9.140625" style="26"/>
    <col min="14605" max="14605" width="1.42578125" style="26" customWidth="1"/>
    <col min="14606" max="14606" width="36.5703125" style="26" bestFit="1" customWidth="1"/>
    <col min="14607" max="14607" width="1.42578125" style="26" customWidth="1"/>
    <col min="14608" max="14608" width="8.7109375" style="26" customWidth="1"/>
    <col min="14609" max="14609" width="9.28515625" style="26" customWidth="1"/>
    <col min="14610" max="14610" width="10.5703125" style="26" bestFit="1" customWidth="1"/>
    <col min="14611" max="14611" width="9.28515625" style="26" customWidth="1"/>
    <col min="14612" max="14612" width="8.7109375" style="26" customWidth="1"/>
    <col min="14613" max="14613" width="9.28515625" style="26" customWidth="1"/>
    <col min="14614" max="14614" width="8.7109375" style="26" customWidth="1"/>
    <col min="14615" max="14615" width="9.28515625" style="26" customWidth="1"/>
    <col min="14616" max="14616" width="10.5703125" style="26" bestFit="1" customWidth="1"/>
    <col min="14617" max="14617" width="9.28515625" style="26" customWidth="1"/>
    <col min="14618" max="14618" width="8.7109375" style="26" customWidth="1"/>
    <col min="14619" max="14619" width="9.28515625" style="26" customWidth="1"/>
    <col min="14620" max="14620" width="8.7109375" style="26" customWidth="1"/>
    <col min="14621" max="14621" width="9.28515625" style="26" customWidth="1"/>
    <col min="14622" max="14622" width="8.7109375" style="26" customWidth="1"/>
    <col min="14623" max="14623" width="9.5703125" style="26" customWidth="1"/>
    <col min="14624" max="14624" width="10.5703125" style="26" bestFit="1" customWidth="1"/>
    <col min="14625" max="14625" width="9.28515625" style="26" customWidth="1"/>
    <col min="14626" max="14626" width="8.7109375" style="26" customWidth="1"/>
    <col min="14627" max="14627" width="9.28515625" style="26" customWidth="1"/>
    <col min="14628" max="14628" width="8.7109375" style="26" customWidth="1"/>
    <col min="14629" max="14629" width="9.28515625" style="26" customWidth="1"/>
    <col min="14630" max="14630" width="10.5703125" style="26" bestFit="1" customWidth="1"/>
    <col min="14631" max="14631" width="9.28515625" style="26" customWidth="1"/>
    <col min="14632" max="14632" width="10.5703125" style="26" bestFit="1" customWidth="1"/>
    <col min="14633" max="14860" width="9.140625" style="26"/>
    <col min="14861" max="14861" width="1.42578125" style="26" customWidth="1"/>
    <col min="14862" max="14862" width="36.5703125" style="26" bestFit="1" customWidth="1"/>
    <col min="14863" max="14863" width="1.42578125" style="26" customWidth="1"/>
    <col min="14864" max="14864" width="8.7109375" style="26" customWidth="1"/>
    <col min="14865" max="14865" width="9.28515625" style="26" customWidth="1"/>
    <col min="14866" max="14866" width="10.5703125" style="26" bestFit="1" customWidth="1"/>
    <col min="14867" max="14867" width="9.28515625" style="26" customWidth="1"/>
    <col min="14868" max="14868" width="8.7109375" style="26" customWidth="1"/>
    <col min="14869" max="14869" width="9.28515625" style="26" customWidth="1"/>
    <col min="14870" max="14870" width="8.7109375" style="26" customWidth="1"/>
    <col min="14871" max="14871" width="9.28515625" style="26" customWidth="1"/>
    <col min="14872" max="14872" width="10.5703125" style="26" bestFit="1" customWidth="1"/>
    <col min="14873" max="14873" width="9.28515625" style="26" customWidth="1"/>
    <col min="14874" max="14874" width="8.7109375" style="26" customWidth="1"/>
    <col min="14875" max="14875" width="9.28515625" style="26" customWidth="1"/>
    <col min="14876" max="14876" width="8.7109375" style="26" customWidth="1"/>
    <col min="14877" max="14877" width="9.28515625" style="26" customWidth="1"/>
    <col min="14878" max="14878" width="8.7109375" style="26" customWidth="1"/>
    <col min="14879" max="14879" width="9.5703125" style="26" customWidth="1"/>
    <col min="14880" max="14880" width="10.5703125" style="26" bestFit="1" customWidth="1"/>
    <col min="14881" max="14881" width="9.28515625" style="26" customWidth="1"/>
    <col min="14882" max="14882" width="8.7109375" style="26" customWidth="1"/>
    <col min="14883" max="14883" width="9.28515625" style="26" customWidth="1"/>
    <col min="14884" max="14884" width="8.7109375" style="26" customWidth="1"/>
    <col min="14885" max="14885" width="9.28515625" style="26" customWidth="1"/>
    <col min="14886" max="14886" width="10.5703125" style="26" bestFit="1" customWidth="1"/>
    <col min="14887" max="14887" width="9.28515625" style="26" customWidth="1"/>
    <col min="14888" max="14888" width="10.5703125" style="26" bestFit="1" customWidth="1"/>
    <col min="14889" max="15116" width="9.140625" style="26"/>
    <col min="15117" max="15117" width="1.42578125" style="26" customWidth="1"/>
    <col min="15118" max="15118" width="36.5703125" style="26" bestFit="1" customWidth="1"/>
    <col min="15119" max="15119" width="1.42578125" style="26" customWidth="1"/>
    <col min="15120" max="15120" width="8.7109375" style="26" customWidth="1"/>
    <col min="15121" max="15121" width="9.28515625" style="26" customWidth="1"/>
    <col min="15122" max="15122" width="10.5703125" style="26" bestFit="1" customWidth="1"/>
    <col min="15123" max="15123" width="9.28515625" style="26" customWidth="1"/>
    <col min="15124" max="15124" width="8.7109375" style="26" customWidth="1"/>
    <col min="15125" max="15125" width="9.28515625" style="26" customWidth="1"/>
    <col min="15126" max="15126" width="8.7109375" style="26" customWidth="1"/>
    <col min="15127" max="15127" width="9.28515625" style="26" customWidth="1"/>
    <col min="15128" max="15128" width="10.5703125" style="26" bestFit="1" customWidth="1"/>
    <col min="15129" max="15129" width="9.28515625" style="26" customWidth="1"/>
    <col min="15130" max="15130" width="8.7109375" style="26" customWidth="1"/>
    <col min="15131" max="15131" width="9.28515625" style="26" customWidth="1"/>
    <col min="15132" max="15132" width="8.7109375" style="26" customWidth="1"/>
    <col min="15133" max="15133" width="9.28515625" style="26" customWidth="1"/>
    <col min="15134" max="15134" width="8.7109375" style="26" customWidth="1"/>
    <col min="15135" max="15135" width="9.5703125" style="26" customWidth="1"/>
    <col min="15136" max="15136" width="10.5703125" style="26" bestFit="1" customWidth="1"/>
    <col min="15137" max="15137" width="9.28515625" style="26" customWidth="1"/>
    <col min="15138" max="15138" width="8.7109375" style="26" customWidth="1"/>
    <col min="15139" max="15139" width="9.28515625" style="26" customWidth="1"/>
    <col min="15140" max="15140" width="8.7109375" style="26" customWidth="1"/>
    <col min="15141" max="15141" width="9.28515625" style="26" customWidth="1"/>
    <col min="15142" max="15142" width="10.5703125" style="26" bestFit="1" customWidth="1"/>
    <col min="15143" max="15143" width="9.28515625" style="26" customWidth="1"/>
    <col min="15144" max="15144" width="10.5703125" style="26" bestFit="1" customWidth="1"/>
    <col min="15145" max="15372" width="9.140625" style="26"/>
    <col min="15373" max="15373" width="1.42578125" style="26" customWidth="1"/>
    <col min="15374" max="15374" width="36.5703125" style="26" bestFit="1" customWidth="1"/>
    <col min="15375" max="15375" width="1.42578125" style="26" customWidth="1"/>
    <col min="15376" max="15376" width="8.7109375" style="26" customWidth="1"/>
    <col min="15377" max="15377" width="9.28515625" style="26" customWidth="1"/>
    <col min="15378" max="15378" width="10.5703125" style="26" bestFit="1" customWidth="1"/>
    <col min="15379" max="15379" width="9.28515625" style="26" customWidth="1"/>
    <col min="15380" max="15380" width="8.7109375" style="26" customWidth="1"/>
    <col min="15381" max="15381" width="9.28515625" style="26" customWidth="1"/>
    <col min="15382" max="15382" width="8.7109375" style="26" customWidth="1"/>
    <col min="15383" max="15383" width="9.28515625" style="26" customWidth="1"/>
    <col min="15384" max="15384" width="10.5703125" style="26" bestFit="1" customWidth="1"/>
    <col min="15385" max="15385" width="9.28515625" style="26" customWidth="1"/>
    <col min="15386" max="15386" width="8.7109375" style="26" customWidth="1"/>
    <col min="15387" max="15387" width="9.28515625" style="26" customWidth="1"/>
    <col min="15388" max="15388" width="8.7109375" style="26" customWidth="1"/>
    <col min="15389" max="15389" width="9.28515625" style="26" customWidth="1"/>
    <col min="15390" max="15390" width="8.7109375" style="26" customWidth="1"/>
    <col min="15391" max="15391" width="9.5703125" style="26" customWidth="1"/>
    <col min="15392" max="15392" width="10.5703125" style="26" bestFit="1" customWidth="1"/>
    <col min="15393" max="15393" width="9.28515625" style="26" customWidth="1"/>
    <col min="15394" max="15394" width="8.7109375" style="26" customWidth="1"/>
    <col min="15395" max="15395" width="9.28515625" style="26" customWidth="1"/>
    <col min="15396" max="15396" width="8.7109375" style="26" customWidth="1"/>
    <col min="15397" max="15397" width="9.28515625" style="26" customWidth="1"/>
    <col min="15398" max="15398" width="10.5703125" style="26" bestFit="1" customWidth="1"/>
    <col min="15399" max="15399" width="9.28515625" style="26" customWidth="1"/>
    <col min="15400" max="15400" width="10.5703125" style="26" bestFit="1" customWidth="1"/>
    <col min="15401" max="15628" width="9.140625" style="26"/>
    <col min="15629" max="15629" width="1.42578125" style="26" customWidth="1"/>
    <col min="15630" max="15630" width="36.5703125" style="26" bestFit="1" customWidth="1"/>
    <col min="15631" max="15631" width="1.42578125" style="26" customWidth="1"/>
    <col min="15632" max="15632" width="8.7109375" style="26" customWidth="1"/>
    <col min="15633" max="15633" width="9.28515625" style="26" customWidth="1"/>
    <col min="15634" max="15634" width="10.5703125" style="26" bestFit="1" customWidth="1"/>
    <col min="15635" max="15635" width="9.28515625" style="26" customWidth="1"/>
    <col min="15636" max="15636" width="8.7109375" style="26" customWidth="1"/>
    <col min="15637" max="15637" width="9.28515625" style="26" customWidth="1"/>
    <col min="15638" max="15638" width="8.7109375" style="26" customWidth="1"/>
    <col min="15639" max="15639" width="9.28515625" style="26" customWidth="1"/>
    <col min="15640" max="15640" width="10.5703125" style="26" bestFit="1" customWidth="1"/>
    <col min="15641" max="15641" width="9.28515625" style="26" customWidth="1"/>
    <col min="15642" max="15642" width="8.7109375" style="26" customWidth="1"/>
    <col min="15643" max="15643" width="9.28515625" style="26" customWidth="1"/>
    <col min="15644" max="15644" width="8.7109375" style="26" customWidth="1"/>
    <col min="15645" max="15645" width="9.28515625" style="26" customWidth="1"/>
    <col min="15646" max="15646" width="8.7109375" style="26" customWidth="1"/>
    <col min="15647" max="15647" width="9.5703125" style="26" customWidth="1"/>
    <col min="15648" max="15648" width="10.5703125" style="26" bestFit="1" customWidth="1"/>
    <col min="15649" max="15649" width="9.28515625" style="26" customWidth="1"/>
    <col min="15650" max="15650" width="8.7109375" style="26" customWidth="1"/>
    <col min="15651" max="15651" width="9.28515625" style="26" customWidth="1"/>
    <col min="15652" max="15652" width="8.7109375" style="26" customWidth="1"/>
    <col min="15653" max="15653" width="9.28515625" style="26" customWidth="1"/>
    <col min="15654" max="15654" width="10.5703125" style="26" bestFit="1" customWidth="1"/>
    <col min="15655" max="15655" width="9.28515625" style="26" customWidth="1"/>
    <col min="15656" max="15656" width="10.5703125" style="26" bestFit="1" customWidth="1"/>
    <col min="15657" max="15884" width="9.140625" style="26"/>
    <col min="15885" max="15885" width="1.42578125" style="26" customWidth="1"/>
    <col min="15886" max="15886" width="36.5703125" style="26" bestFit="1" customWidth="1"/>
    <col min="15887" max="15887" width="1.42578125" style="26" customWidth="1"/>
    <col min="15888" max="15888" width="8.7109375" style="26" customWidth="1"/>
    <col min="15889" max="15889" width="9.28515625" style="26" customWidth="1"/>
    <col min="15890" max="15890" width="10.5703125" style="26" bestFit="1" customWidth="1"/>
    <col min="15891" max="15891" width="9.28515625" style="26" customWidth="1"/>
    <col min="15892" max="15892" width="8.7109375" style="26" customWidth="1"/>
    <col min="15893" max="15893" width="9.28515625" style="26" customWidth="1"/>
    <col min="15894" max="15894" width="8.7109375" style="26" customWidth="1"/>
    <col min="15895" max="15895" width="9.28515625" style="26" customWidth="1"/>
    <col min="15896" max="15896" width="10.5703125" style="26" bestFit="1" customWidth="1"/>
    <col min="15897" max="15897" width="9.28515625" style="26" customWidth="1"/>
    <col min="15898" max="15898" width="8.7109375" style="26" customWidth="1"/>
    <col min="15899" max="15899" width="9.28515625" style="26" customWidth="1"/>
    <col min="15900" max="15900" width="8.7109375" style="26" customWidth="1"/>
    <col min="15901" max="15901" width="9.28515625" style="26" customWidth="1"/>
    <col min="15902" max="15902" width="8.7109375" style="26" customWidth="1"/>
    <col min="15903" max="15903" width="9.5703125" style="26" customWidth="1"/>
    <col min="15904" max="15904" width="10.5703125" style="26" bestFit="1" customWidth="1"/>
    <col min="15905" max="15905" width="9.28515625" style="26" customWidth="1"/>
    <col min="15906" max="15906" width="8.7109375" style="26" customWidth="1"/>
    <col min="15907" max="15907" width="9.28515625" style="26" customWidth="1"/>
    <col min="15908" max="15908" width="8.7109375" style="26" customWidth="1"/>
    <col min="15909" max="15909" width="9.28515625" style="26" customWidth="1"/>
    <col min="15910" max="15910" width="10.5703125" style="26" bestFit="1" customWidth="1"/>
    <col min="15911" max="15911" width="9.28515625" style="26" customWidth="1"/>
    <col min="15912" max="15912" width="10.5703125" style="26" bestFit="1" customWidth="1"/>
    <col min="15913" max="16140" width="9.140625" style="26"/>
    <col min="16141" max="16141" width="1.42578125" style="26" customWidth="1"/>
    <col min="16142" max="16142" width="36.5703125" style="26" bestFit="1" customWidth="1"/>
    <col min="16143" max="16143" width="1.42578125" style="26" customWidth="1"/>
    <col min="16144" max="16144" width="8.7109375" style="26" customWidth="1"/>
    <col min="16145" max="16145" width="9.28515625" style="26" customWidth="1"/>
    <col min="16146" max="16146" width="10.5703125" style="26" bestFit="1" customWidth="1"/>
    <col min="16147" max="16147" width="9.28515625" style="26" customWidth="1"/>
    <col min="16148" max="16148" width="8.7109375" style="26" customWidth="1"/>
    <col min="16149" max="16149" width="9.28515625" style="26" customWidth="1"/>
    <col min="16150" max="16150" width="8.7109375" style="26" customWidth="1"/>
    <col min="16151" max="16151" width="9.28515625" style="26" customWidth="1"/>
    <col min="16152" max="16152" width="10.5703125" style="26" bestFit="1" customWidth="1"/>
    <col min="16153" max="16153" width="9.28515625" style="26" customWidth="1"/>
    <col min="16154" max="16154" width="8.7109375" style="26" customWidth="1"/>
    <col min="16155" max="16155" width="9.28515625" style="26" customWidth="1"/>
    <col min="16156" max="16156" width="8.7109375" style="26" customWidth="1"/>
    <col min="16157" max="16157" width="9.28515625" style="26" customWidth="1"/>
    <col min="16158" max="16158" width="8.7109375" style="26" customWidth="1"/>
    <col min="16159" max="16159" width="9.5703125" style="26" customWidth="1"/>
    <col min="16160" max="16160" width="10.5703125" style="26" bestFit="1" customWidth="1"/>
    <col min="16161" max="16161" width="9.28515625" style="26" customWidth="1"/>
    <col min="16162" max="16162" width="8.7109375" style="26" customWidth="1"/>
    <col min="16163" max="16163" width="9.28515625" style="26" customWidth="1"/>
    <col min="16164" max="16164" width="8.7109375" style="26" customWidth="1"/>
    <col min="16165" max="16165" width="9.28515625" style="26" customWidth="1"/>
    <col min="16166" max="16166" width="10.5703125" style="26" bestFit="1" customWidth="1"/>
    <col min="16167" max="16167" width="9.28515625" style="26" customWidth="1"/>
    <col min="16168" max="16168" width="10.5703125" style="26" bestFit="1" customWidth="1"/>
    <col min="16169" max="16384" width="9.140625" style="26"/>
  </cols>
  <sheetData>
    <row r="1" spans="1:46" s="50" customFormat="1" x14ac:dyDescent="0.25">
      <c r="A1" s="50" t="s">
        <v>73</v>
      </c>
    </row>
    <row r="2" spans="1:46" s="50" customFormat="1" x14ac:dyDescent="0.25">
      <c r="A2" s="50" t="s">
        <v>71</v>
      </c>
    </row>
    <row r="3" spans="1:46" s="51" customFormat="1" x14ac:dyDescent="0.25">
      <c r="A3" s="51" t="s">
        <v>72</v>
      </c>
    </row>
    <row r="6" spans="1:46" ht="60.75" customHeight="1" x14ac:dyDescent="0.2">
      <c r="D6" s="56" t="s">
        <v>123</v>
      </c>
      <c r="E6" s="56"/>
      <c r="F6" s="56" t="s">
        <v>74</v>
      </c>
      <c r="G6" s="56"/>
      <c r="H6" s="56" t="s">
        <v>75</v>
      </c>
      <c r="I6" s="56"/>
      <c r="J6" s="56" t="s">
        <v>76</v>
      </c>
      <c r="K6" s="56"/>
      <c r="L6" s="56" t="s">
        <v>77</v>
      </c>
      <c r="M6" s="56"/>
      <c r="N6" s="56" t="s">
        <v>78</v>
      </c>
      <c r="O6" s="56"/>
      <c r="P6" s="56" t="s">
        <v>79</v>
      </c>
      <c r="Q6" s="56"/>
      <c r="R6" s="56" t="s">
        <v>80</v>
      </c>
      <c r="S6" s="56"/>
      <c r="T6" s="56" t="s">
        <v>81</v>
      </c>
      <c r="U6" s="56"/>
      <c r="V6" s="56" t="s">
        <v>82</v>
      </c>
      <c r="W6" s="56"/>
      <c r="X6" s="56" t="s">
        <v>83</v>
      </c>
      <c r="Y6" s="56"/>
      <c r="Z6" s="56" t="s">
        <v>84</v>
      </c>
      <c r="AA6" s="56"/>
      <c r="AB6" s="56" t="s">
        <v>86</v>
      </c>
      <c r="AC6" s="56"/>
      <c r="AD6" s="56" t="s">
        <v>85</v>
      </c>
      <c r="AE6" s="56"/>
      <c r="AF6" s="56" t="s">
        <v>87</v>
      </c>
      <c r="AG6" s="56"/>
      <c r="AH6" s="56" t="s">
        <v>88</v>
      </c>
      <c r="AI6" s="56"/>
      <c r="AJ6" s="56" t="s">
        <v>89</v>
      </c>
      <c r="AK6" s="56"/>
      <c r="AL6" s="56" t="s">
        <v>90</v>
      </c>
      <c r="AM6" s="56"/>
      <c r="AN6" s="56" t="s">
        <v>91</v>
      </c>
      <c r="AO6" s="56"/>
    </row>
    <row r="7" spans="1:46" ht="25.5" x14ac:dyDescent="0.2">
      <c r="B7" s="27" t="s">
        <v>9</v>
      </c>
      <c r="D7" s="25" t="s">
        <v>70</v>
      </c>
      <c r="E7" s="25" t="s">
        <v>69</v>
      </c>
      <c r="F7" s="25" t="s">
        <v>70</v>
      </c>
      <c r="G7" s="25" t="s">
        <v>69</v>
      </c>
      <c r="H7" s="25" t="s">
        <v>70</v>
      </c>
      <c r="I7" s="25" t="s">
        <v>69</v>
      </c>
      <c r="J7" s="25" t="s">
        <v>70</v>
      </c>
      <c r="K7" s="25" t="s">
        <v>69</v>
      </c>
      <c r="L7" s="25" t="s">
        <v>70</v>
      </c>
      <c r="M7" s="25" t="s">
        <v>69</v>
      </c>
      <c r="N7" s="25" t="s">
        <v>70</v>
      </c>
      <c r="O7" s="25" t="s">
        <v>69</v>
      </c>
      <c r="P7" s="25" t="s">
        <v>70</v>
      </c>
      <c r="Q7" s="25" t="s">
        <v>69</v>
      </c>
      <c r="R7" s="25" t="s">
        <v>70</v>
      </c>
      <c r="S7" s="25" t="s">
        <v>69</v>
      </c>
      <c r="T7" s="25" t="s">
        <v>70</v>
      </c>
      <c r="U7" s="25" t="s">
        <v>69</v>
      </c>
      <c r="V7" s="25" t="s">
        <v>70</v>
      </c>
      <c r="W7" s="25" t="s">
        <v>69</v>
      </c>
      <c r="X7" s="25" t="s">
        <v>70</v>
      </c>
      <c r="Y7" s="25" t="s">
        <v>69</v>
      </c>
      <c r="Z7" s="25" t="s">
        <v>70</v>
      </c>
      <c r="AA7" s="25" t="s">
        <v>69</v>
      </c>
      <c r="AB7" s="25" t="s">
        <v>70</v>
      </c>
      <c r="AC7" s="25" t="s">
        <v>69</v>
      </c>
      <c r="AD7" s="25" t="s">
        <v>70</v>
      </c>
      <c r="AE7" s="25" t="s">
        <v>69</v>
      </c>
      <c r="AF7" s="25" t="s">
        <v>70</v>
      </c>
      <c r="AG7" s="25" t="s">
        <v>69</v>
      </c>
      <c r="AH7" s="25" t="s">
        <v>70</v>
      </c>
      <c r="AI7" s="25" t="s">
        <v>69</v>
      </c>
      <c r="AJ7" s="25" t="s">
        <v>70</v>
      </c>
      <c r="AK7" s="25" t="s">
        <v>69</v>
      </c>
      <c r="AL7" s="25" t="s">
        <v>70</v>
      </c>
      <c r="AM7" s="25" t="s">
        <v>69</v>
      </c>
      <c r="AN7" s="25" t="s">
        <v>70</v>
      </c>
      <c r="AO7" s="25" t="s">
        <v>69</v>
      </c>
    </row>
    <row r="8" spans="1:46" x14ac:dyDescent="0.2">
      <c r="B8" s="45"/>
      <c r="C8" s="45"/>
      <c r="D8" s="47" t="s">
        <v>67</v>
      </c>
      <c r="E8" s="47" t="s">
        <v>68</v>
      </c>
      <c r="F8" s="47" t="s">
        <v>67</v>
      </c>
      <c r="G8" s="47" t="s">
        <v>68</v>
      </c>
      <c r="H8" s="47" t="s">
        <v>67</v>
      </c>
      <c r="I8" s="47" t="s">
        <v>68</v>
      </c>
      <c r="J8" s="47" t="s">
        <v>67</v>
      </c>
      <c r="K8" s="47" t="s">
        <v>68</v>
      </c>
      <c r="L8" s="47" t="s">
        <v>67</v>
      </c>
      <c r="M8" s="47" t="s">
        <v>68</v>
      </c>
      <c r="N8" s="47" t="s">
        <v>67</v>
      </c>
      <c r="O8" s="47" t="s">
        <v>68</v>
      </c>
      <c r="P8" s="47" t="s">
        <v>67</v>
      </c>
      <c r="Q8" s="47" t="s">
        <v>68</v>
      </c>
      <c r="R8" s="47" t="s">
        <v>67</v>
      </c>
      <c r="S8" s="47" t="s">
        <v>68</v>
      </c>
      <c r="T8" s="47" t="s">
        <v>67</v>
      </c>
      <c r="U8" s="47" t="s">
        <v>68</v>
      </c>
      <c r="V8" s="47" t="s">
        <v>67</v>
      </c>
      <c r="W8" s="47" t="s">
        <v>68</v>
      </c>
      <c r="X8" s="47" t="s">
        <v>67</v>
      </c>
      <c r="Y8" s="47" t="s">
        <v>68</v>
      </c>
      <c r="Z8" s="47" t="s">
        <v>67</v>
      </c>
      <c r="AA8" s="47" t="s">
        <v>68</v>
      </c>
      <c r="AB8" s="47" t="s">
        <v>67</v>
      </c>
      <c r="AC8" s="47" t="s">
        <v>68</v>
      </c>
      <c r="AD8" s="47" t="s">
        <v>67</v>
      </c>
      <c r="AE8" s="47" t="s">
        <v>68</v>
      </c>
      <c r="AF8" s="47" t="s">
        <v>67</v>
      </c>
      <c r="AG8" s="47" t="s">
        <v>68</v>
      </c>
      <c r="AH8" s="47" t="s">
        <v>67</v>
      </c>
      <c r="AI8" s="47" t="s">
        <v>68</v>
      </c>
      <c r="AJ8" s="47" t="s">
        <v>67</v>
      </c>
      <c r="AK8" s="47" t="s">
        <v>68</v>
      </c>
      <c r="AL8" s="47" t="s">
        <v>67</v>
      </c>
      <c r="AM8" s="47" t="s">
        <v>68</v>
      </c>
      <c r="AN8" s="47" t="s">
        <v>67</v>
      </c>
      <c r="AO8" s="47" t="s">
        <v>68</v>
      </c>
    </row>
    <row r="9" spans="1:46" ht="18" customHeight="1" x14ac:dyDescent="0.25">
      <c r="B9" t="s">
        <v>92</v>
      </c>
      <c r="D9" s="52"/>
      <c r="E9" s="48">
        <f>E75</f>
        <v>2.5700340806634676</v>
      </c>
      <c r="F9" s="43">
        <f>+G9/$E9</f>
        <v>0</v>
      </c>
      <c r="G9" s="48">
        <f t="shared" ref="G9:G21" si="0">+G75-$E9</f>
        <v>0</v>
      </c>
      <c r="H9" s="43">
        <f t="shared" ref="H9:H21" si="1">+I9/$E9</f>
        <v>-8.8348422550374927E-4</v>
      </c>
      <c r="I9" s="48">
        <f t="shared" ref="I9:I21" si="2">+I75-$E9</f>
        <v>-2.2705845692732041E-3</v>
      </c>
      <c r="J9" s="43">
        <f t="shared" ref="J9:J21" si="3">+K9/$E9</f>
        <v>5.8411798711267629E-3</v>
      </c>
      <c r="K9" s="48">
        <f t="shared" ref="K9:K21" si="4">+K75-$E9</f>
        <v>1.5012031340081222E-2</v>
      </c>
      <c r="L9" s="43">
        <f t="shared" ref="L9:L21" si="5">+M9/$E9</f>
        <v>6.2199401511289559E-3</v>
      </c>
      <c r="M9" s="48">
        <f t="shared" ref="M9:M21" si="6">+M75-$E9</f>
        <v>1.5985458168088496E-2</v>
      </c>
      <c r="N9" s="43">
        <f t="shared" ref="N9:N21" si="7">+O9/$E9</f>
        <v>7.2242816298516794E-3</v>
      </c>
      <c r="O9" s="48">
        <f t="shared" ref="O9:O21" si="8">+O75-$E9</f>
        <v>1.8566649997029838E-2</v>
      </c>
      <c r="P9" s="43">
        <f t="shared" ref="P9:P21" si="9">+Q9/$E9</f>
        <v>5.2713733907840113E-3</v>
      </c>
      <c r="Q9" s="48">
        <f t="shared" ref="Q9:Q21" si="10">+Q75-$E9</f>
        <v>1.3547609266217453E-2</v>
      </c>
      <c r="R9" s="43">
        <f t="shared" ref="R9:R21" si="11">+S9/$E9</f>
        <v>5.2804990772697766E-3</v>
      </c>
      <c r="S9" s="48">
        <f t="shared" ref="S9:S21" si="12">+S75-$E9</f>
        <v>1.357106259149532E-2</v>
      </c>
      <c r="T9" s="43">
        <f t="shared" ref="T9:T21" si="13">+U9/$E9</f>
        <v>-3.0691064616366774E-2</v>
      </c>
      <c r="U9" s="48">
        <f t="shared" ref="U9:U21" si="14">+U75-$E9</f>
        <v>-7.8877082035907264E-2</v>
      </c>
      <c r="V9" s="43">
        <f t="shared" ref="V9:V21" si="15">+W9/$E9</f>
        <v>-3.0343615627878639E-2</v>
      </c>
      <c r="W9" s="48">
        <f t="shared" ref="W9:W21" si="16">+W75-$E9</f>
        <v>-7.7984126294200706E-2</v>
      </c>
      <c r="X9" s="43">
        <f t="shared" ref="X9:X21" si="17">+Y9/$E9</f>
        <v>-2.6999606964428571E-2</v>
      </c>
      <c r="Y9" s="48">
        <f t="shared" ref="Y9:Y21" si="18">+Y75-$E9</f>
        <v>-6.9389910063100135E-2</v>
      </c>
      <c r="Z9" s="43">
        <f t="shared" ref="Z9:Z21" si="19">+AA9/$E9</f>
        <v>-2.6999606964428571E-2</v>
      </c>
      <c r="AA9" s="48">
        <f t="shared" ref="AA9:AA21" si="20">+AA75-$E9</f>
        <v>-6.9389910063100135E-2</v>
      </c>
      <c r="AB9" s="43">
        <f t="shared" ref="AB9:AB21" si="21">+AC9/$E9</f>
        <v>-2.6999606964428571E-2</v>
      </c>
      <c r="AC9" s="48">
        <f t="shared" ref="AC9:AC21" si="22">+AC75-$E9</f>
        <v>-6.9389910063100135E-2</v>
      </c>
      <c r="AD9" s="43">
        <f t="shared" ref="AD9:AD21" si="23">+AE9/$E9</f>
        <v>-2.6999606964428571E-2</v>
      </c>
      <c r="AE9" s="48">
        <f t="shared" ref="AE9:AE21" si="24">+AE75-$E9</f>
        <v>-6.9389910063100135E-2</v>
      </c>
      <c r="AF9" s="43">
        <f t="shared" ref="AF9:AF21" si="25">+AG9/$E9</f>
        <v>-2.7755907061402671E-2</v>
      </c>
      <c r="AG9" s="48">
        <f t="shared" ref="AG9:AG21" si="26">+AG75-$E9</f>
        <v>-7.1333627087532658E-2</v>
      </c>
      <c r="AH9" s="43">
        <f t="shared" ref="AH9:AH21" si="27">+AI9/$E9</f>
        <v>-2.826718807539914E-2</v>
      </c>
      <c r="AI9" s="48">
        <f t="shared" ref="AI9:AI21" si="28">+AI75-$E9</f>
        <v>-7.2647636718299768E-2</v>
      </c>
      <c r="AJ9" s="43">
        <f t="shared" ref="AJ9:AJ21" si="29">+AK9/$E9</f>
        <v>3.8561614460637172E-4</v>
      </c>
      <c r="AK9" s="48">
        <f t="shared" ref="AK9:AK21" si="30">+AK75-$E9</f>
        <v>9.9104663369242729E-4</v>
      </c>
      <c r="AL9" s="43">
        <f t="shared" ref="AL9:AL21" si="31">+AM9/$E9</f>
        <v>-6.8372754403562533E-4</v>
      </c>
      <c r="AM9" s="48">
        <f t="shared" ref="AM9:AM21" si="32">+AM75-$E9</f>
        <v>-1.757203090059889E-3</v>
      </c>
      <c r="AN9" s="43">
        <f t="shared" ref="AN9:AN21" si="33">+AO9/$E9</f>
        <v>-9.992379234026144E-4</v>
      </c>
      <c r="AO9" s="48">
        <f t="shared" ref="AO9:AO21" si="34">+AO75-$E9</f>
        <v>-2.5680755178361103E-3</v>
      </c>
      <c r="AQ9" s="31"/>
      <c r="AS9" s="32"/>
      <c r="AT9" s="33"/>
    </row>
    <row r="10" spans="1:46" ht="18" customHeight="1" x14ac:dyDescent="0.25">
      <c r="B10" t="s">
        <v>93</v>
      </c>
      <c r="D10" s="52"/>
      <c r="E10" s="48">
        <f t="shared" ref="E10:E21" si="35">E76</f>
        <v>0.81882771972435275</v>
      </c>
      <c r="F10" s="43">
        <f t="shared" ref="F10:F21" si="36">+G10/$E10</f>
        <v>0</v>
      </c>
      <c r="G10" s="48">
        <f t="shared" si="0"/>
        <v>0</v>
      </c>
      <c r="H10" s="43">
        <f t="shared" si="1"/>
        <v>1.254221341709905E-2</v>
      </c>
      <c r="I10" s="48">
        <f t="shared" si="2"/>
        <v>1.0269912012619398E-2</v>
      </c>
      <c r="J10" s="43">
        <f t="shared" si="3"/>
        <v>1.6774098472785558E-2</v>
      </c>
      <c r="K10" s="48">
        <f t="shared" si="4"/>
        <v>1.3735096802902746E-2</v>
      </c>
      <c r="L10" s="43">
        <f t="shared" si="5"/>
        <v>5.0257148293775895E-4</v>
      </c>
      <c r="M10" s="48">
        <f t="shared" si="6"/>
        <v>4.1151946137241158E-4</v>
      </c>
      <c r="N10" s="43">
        <f t="shared" si="7"/>
        <v>4.7404702529497232E-5</v>
      </c>
      <c r="O10" s="48">
        <f t="shared" si="8"/>
        <v>3.8816284476439478E-5</v>
      </c>
      <c r="P10" s="43">
        <f t="shared" si="9"/>
        <v>1.0687878542202494E-2</v>
      </c>
      <c r="Q10" s="48">
        <f t="shared" si="10"/>
        <v>8.7515312154025082E-3</v>
      </c>
      <c r="R10" s="43">
        <f t="shared" si="11"/>
        <v>3.679500969506274E-2</v>
      </c>
      <c r="S10" s="48">
        <f t="shared" si="12"/>
        <v>3.0128773885843674E-2</v>
      </c>
      <c r="T10" s="43">
        <f t="shared" si="13"/>
        <v>1.7949050331137677E-2</v>
      </c>
      <c r="U10" s="48">
        <f t="shared" si="14"/>
        <v>1.4697179953863104E-2</v>
      </c>
      <c r="V10" s="43">
        <f t="shared" si="15"/>
        <v>1.3541408096430931E-2</v>
      </c>
      <c r="W10" s="48">
        <f t="shared" si="16"/>
        <v>1.1088080313457427E-2</v>
      </c>
      <c r="X10" s="43">
        <f t="shared" si="17"/>
        <v>-2.0184698825576258E-2</v>
      </c>
      <c r="Y10" s="48">
        <f t="shared" si="18"/>
        <v>-1.6527790912669427E-2</v>
      </c>
      <c r="Z10" s="43">
        <f t="shared" si="19"/>
        <v>-2.0184698825576258E-2</v>
      </c>
      <c r="AA10" s="48">
        <f t="shared" si="20"/>
        <v>-1.6527790912669427E-2</v>
      </c>
      <c r="AB10" s="43">
        <f t="shared" si="21"/>
        <v>-2.0184698825576258E-2</v>
      </c>
      <c r="AC10" s="48">
        <f t="shared" si="22"/>
        <v>-1.6527790912669427E-2</v>
      </c>
      <c r="AD10" s="43">
        <f t="shared" si="23"/>
        <v>-2.0184698825576258E-2</v>
      </c>
      <c r="AE10" s="48">
        <f t="shared" si="24"/>
        <v>-1.6527790912669427E-2</v>
      </c>
      <c r="AF10" s="43">
        <f t="shared" si="25"/>
        <v>8.9429239269442247E-3</v>
      </c>
      <c r="AG10" s="48">
        <f t="shared" si="26"/>
        <v>7.322714006768094E-3</v>
      </c>
      <c r="AH10" s="43">
        <f t="shared" si="27"/>
        <v>7.6033946482232271E-3</v>
      </c>
      <c r="AI10" s="48">
        <f t="shared" si="28"/>
        <v>6.2258703019689721E-3</v>
      </c>
      <c r="AJ10" s="43">
        <f t="shared" si="29"/>
        <v>5.1686755201847637E-2</v>
      </c>
      <c r="AK10" s="48">
        <f t="shared" si="30"/>
        <v>4.2322547901879726E-2</v>
      </c>
      <c r="AL10" s="43">
        <f t="shared" si="31"/>
        <v>2.9579905423315837E-2</v>
      </c>
      <c r="AM10" s="48">
        <f t="shared" si="32"/>
        <v>2.4220846507435723E-2</v>
      </c>
      <c r="AN10" s="43">
        <f t="shared" si="33"/>
        <v>2.8471269965571745E-2</v>
      </c>
      <c r="AO10" s="48">
        <f t="shared" si="34"/>
        <v>2.3313065063565563E-2</v>
      </c>
      <c r="AQ10" s="31"/>
      <c r="AS10" s="32"/>
      <c r="AT10" s="33"/>
    </row>
    <row r="11" spans="1:46" ht="18" customHeight="1" x14ac:dyDescent="0.25">
      <c r="B11" t="s">
        <v>94</v>
      </c>
      <c r="D11" s="52"/>
      <c r="E11" s="48">
        <f t="shared" si="35"/>
        <v>2.3644427935701278</v>
      </c>
      <c r="F11" s="43">
        <f t="shared" si="36"/>
        <v>0</v>
      </c>
      <c r="G11" s="48">
        <f t="shared" si="0"/>
        <v>0</v>
      </c>
      <c r="H11" s="43">
        <f t="shared" si="1"/>
        <v>-1.5527008800068371E-3</v>
      </c>
      <c r="I11" s="48">
        <f t="shared" si="2"/>
        <v>-3.6712724063021618E-3</v>
      </c>
      <c r="J11" s="43">
        <f t="shared" si="3"/>
        <v>5.4730808683264949E-3</v>
      </c>
      <c r="K11" s="48">
        <f t="shared" si="4"/>
        <v>1.2940786617741118E-2</v>
      </c>
      <c r="L11" s="43">
        <f t="shared" si="5"/>
        <v>8.342205184341726E-3</v>
      </c>
      <c r="M11" s="48">
        <f t="shared" si="6"/>
        <v>1.9724666930600154E-2</v>
      </c>
      <c r="N11" s="43">
        <f t="shared" si="7"/>
        <v>7.3669603220978272E-3</v>
      </c>
      <c r="O11" s="48">
        <f t="shared" si="8"/>
        <v>1.7418756244101274E-2</v>
      </c>
      <c r="P11" s="43">
        <f t="shared" si="9"/>
        <v>3.5680671969828413E-3</v>
      </c>
      <c r="Q11" s="48">
        <f t="shared" si="10"/>
        <v>8.4364907708800452E-3</v>
      </c>
      <c r="R11" s="43">
        <f t="shared" si="11"/>
        <v>-9.3499321976640279E-2</v>
      </c>
      <c r="S11" s="48">
        <f t="shared" si="12"/>
        <v>-0.22107379805136018</v>
      </c>
      <c r="T11" s="43">
        <f t="shared" si="13"/>
        <v>1.1979702360306369E-3</v>
      </c>
      <c r="U11" s="48">
        <f t="shared" si="14"/>
        <v>2.8325320914941443E-3</v>
      </c>
      <c r="V11" s="43">
        <f t="shared" si="15"/>
        <v>1.2925639456516141E-3</v>
      </c>
      <c r="W11" s="48">
        <f t="shared" si="16"/>
        <v>3.0561935065245294E-3</v>
      </c>
      <c r="X11" s="43">
        <f t="shared" si="17"/>
        <v>1.0351979949182652E-4</v>
      </c>
      <c r="Y11" s="48">
        <f t="shared" si="18"/>
        <v>2.4476664390027381E-4</v>
      </c>
      <c r="Z11" s="43">
        <f t="shared" si="19"/>
        <v>1.0351979949182652E-4</v>
      </c>
      <c r="AA11" s="48">
        <f t="shared" si="20"/>
        <v>2.4476664390027381E-4</v>
      </c>
      <c r="AB11" s="43">
        <f t="shared" si="21"/>
        <v>1.0351979949182652E-4</v>
      </c>
      <c r="AC11" s="48">
        <f t="shared" si="22"/>
        <v>2.4476664390027381E-4</v>
      </c>
      <c r="AD11" s="43">
        <f t="shared" si="23"/>
        <v>1.0351979949182652E-4</v>
      </c>
      <c r="AE11" s="48">
        <f t="shared" si="24"/>
        <v>2.4476664390027381E-4</v>
      </c>
      <c r="AF11" s="43">
        <f t="shared" si="25"/>
        <v>-4.9571428550051122E-4</v>
      </c>
      <c r="AG11" s="48">
        <f t="shared" si="26"/>
        <v>-1.1720880700214487E-3</v>
      </c>
      <c r="AH11" s="43">
        <f t="shared" si="27"/>
        <v>-1.1288611619148519E-3</v>
      </c>
      <c r="AI11" s="48">
        <f t="shared" si="28"/>
        <v>-2.6691276392307728E-3</v>
      </c>
      <c r="AJ11" s="43">
        <f t="shared" si="29"/>
        <v>1.2291447527795469E-2</v>
      </c>
      <c r="AK11" s="48">
        <f t="shared" si="30"/>
        <v>2.9062424529641362E-2</v>
      </c>
      <c r="AL11" s="43">
        <f t="shared" si="31"/>
        <v>6.0023288359709569E-3</v>
      </c>
      <c r="AM11" s="48">
        <f t="shared" si="32"/>
        <v>1.4192163160849702E-2</v>
      </c>
      <c r="AN11" s="43">
        <f t="shared" si="33"/>
        <v>5.5337859377977633E-3</v>
      </c>
      <c r="AO11" s="48">
        <f t="shared" si="34"/>
        <v>1.3084320281785633E-2</v>
      </c>
      <c r="AQ11" s="31"/>
      <c r="AS11" s="32"/>
      <c r="AT11" s="33"/>
    </row>
    <row r="12" spans="1:46" ht="18" customHeight="1" x14ac:dyDescent="0.25">
      <c r="B12" t="s">
        <v>95</v>
      </c>
      <c r="D12" s="52"/>
      <c r="E12" s="48">
        <f t="shared" si="35"/>
        <v>0.7535126040965644</v>
      </c>
      <c r="F12" s="43">
        <f t="shared" si="36"/>
        <v>0</v>
      </c>
      <c r="G12" s="48">
        <f t="shared" si="0"/>
        <v>0</v>
      </c>
      <c r="H12" s="43">
        <f t="shared" si="1"/>
        <v>1.4614196157928312E-2</v>
      </c>
      <c r="I12" s="48">
        <f t="shared" si="2"/>
        <v>1.1011981003738569E-2</v>
      </c>
      <c r="J12" s="43">
        <f t="shared" si="3"/>
        <v>1.9653329502085523E-2</v>
      </c>
      <c r="K12" s="48">
        <f t="shared" si="4"/>
        <v>1.4809031492284297E-2</v>
      </c>
      <c r="L12" s="43">
        <f t="shared" si="5"/>
        <v>3.6372848981831445E-4</v>
      </c>
      <c r="M12" s="48">
        <f t="shared" si="6"/>
        <v>2.7407400154710881E-4</v>
      </c>
      <c r="N12" s="43">
        <f t="shared" si="7"/>
        <v>-1.1462517127715259E-3</v>
      </c>
      <c r="O12" s="48">
        <f t="shared" si="8"/>
        <v>-8.6371511304061954E-4</v>
      </c>
      <c r="P12" s="43">
        <f t="shared" si="9"/>
        <v>1.1772784534649045E-2</v>
      </c>
      <c r="Q12" s="48">
        <f t="shared" si="10"/>
        <v>8.8709415321711615E-3</v>
      </c>
      <c r="R12" s="43">
        <f t="shared" si="11"/>
        <v>-7.759054273398713E-3</v>
      </c>
      <c r="S12" s="48">
        <f t="shared" si="12"/>
        <v>-5.8465451908752408E-3</v>
      </c>
      <c r="T12" s="43">
        <f t="shared" si="13"/>
        <v>4.9822258980567087E-2</v>
      </c>
      <c r="U12" s="48">
        <f t="shared" si="14"/>
        <v>3.754170010642055E-2</v>
      </c>
      <c r="V12" s="43">
        <f t="shared" si="15"/>
        <v>4.3432099921863213E-2</v>
      </c>
      <c r="W12" s="48">
        <f t="shared" si="16"/>
        <v>3.2726634713505343E-2</v>
      </c>
      <c r="X12" s="43">
        <f t="shared" si="17"/>
        <v>6.7846322165947192E-3</v>
      </c>
      <c r="Y12" s="48">
        <f t="shared" si="18"/>
        <v>5.112305889363733E-3</v>
      </c>
      <c r="Z12" s="43">
        <f t="shared" si="19"/>
        <v>6.7846322165947192E-3</v>
      </c>
      <c r="AA12" s="48">
        <f t="shared" si="20"/>
        <v>5.112305889363733E-3</v>
      </c>
      <c r="AB12" s="43">
        <f t="shared" si="21"/>
        <v>6.7846322165947192E-3</v>
      </c>
      <c r="AC12" s="48">
        <f t="shared" si="22"/>
        <v>5.112305889363733E-3</v>
      </c>
      <c r="AD12" s="43">
        <f t="shared" si="23"/>
        <v>6.7846322165947192E-3</v>
      </c>
      <c r="AE12" s="48">
        <f t="shared" si="24"/>
        <v>5.112305889363733E-3</v>
      </c>
      <c r="AF12" s="43">
        <f t="shared" si="25"/>
        <v>4.5534169484466321E-2</v>
      </c>
      <c r="AG12" s="48">
        <f t="shared" si="26"/>
        <v>3.4310570623614534E-2</v>
      </c>
      <c r="AH12" s="43">
        <f t="shared" si="27"/>
        <v>4.2955143815083745E-2</v>
      </c>
      <c r="AI12" s="48">
        <f t="shared" si="28"/>
        <v>3.2367242275446184E-2</v>
      </c>
      <c r="AJ12" s="43">
        <f t="shared" si="29"/>
        <v>9.1937124365498196E-2</v>
      </c>
      <c r="AK12" s="48">
        <f t="shared" si="30"/>
        <v>6.9275781993796248E-2</v>
      </c>
      <c r="AL12" s="43">
        <f t="shared" si="31"/>
        <v>6.804900371278344E-2</v>
      </c>
      <c r="AM12" s="48">
        <f t="shared" si="32"/>
        <v>5.1275781993796232E-2</v>
      </c>
      <c r="AN12" s="43">
        <f t="shared" si="33"/>
        <v>6.6719442679992455E-2</v>
      </c>
      <c r="AO12" s="48">
        <f t="shared" si="34"/>
        <v>5.0273940997672573E-2</v>
      </c>
      <c r="AQ12" s="31"/>
      <c r="AS12" s="32"/>
      <c r="AT12" s="33"/>
    </row>
    <row r="13" spans="1:46" ht="18" customHeight="1" x14ac:dyDescent="0.25">
      <c r="B13" t="s">
        <v>96</v>
      </c>
      <c r="D13" s="52"/>
      <c r="E13" s="48">
        <f t="shared" si="35"/>
        <v>2.3701430321432433</v>
      </c>
      <c r="F13" s="43">
        <f t="shared" si="36"/>
        <v>0</v>
      </c>
      <c r="G13" s="48">
        <f t="shared" si="0"/>
        <v>0</v>
      </c>
      <c r="H13" s="43">
        <f t="shared" si="1"/>
        <v>-9.1201064114622248E-4</v>
      </c>
      <c r="I13" s="48">
        <f t="shared" si="2"/>
        <v>-2.161595666353211E-3</v>
      </c>
      <c r="J13" s="43">
        <f t="shared" si="3"/>
        <v>-1.4631485253700447E-2</v>
      </c>
      <c r="K13" s="48">
        <f t="shared" si="4"/>
        <v>-3.467871282396473E-2</v>
      </c>
      <c r="L13" s="43">
        <f t="shared" si="5"/>
        <v>-1.1113404764153836E-2</v>
      </c>
      <c r="M13" s="48">
        <f t="shared" si="6"/>
        <v>-2.634035886514674E-2</v>
      </c>
      <c r="N13" s="43">
        <f t="shared" si="7"/>
        <v>-1.2585173868592885E-2</v>
      </c>
      <c r="O13" s="48">
        <f t="shared" si="8"/>
        <v>-2.9828662152956653E-2</v>
      </c>
      <c r="P13" s="43">
        <f t="shared" si="9"/>
        <v>-1.6570911895673696E-2</v>
      </c>
      <c r="Q13" s="48">
        <f t="shared" si="10"/>
        <v>-3.9275431365790592E-2</v>
      </c>
      <c r="R13" s="43">
        <f t="shared" si="11"/>
        <v>6.6490508559632934E-3</v>
      </c>
      <c r="S13" s="48">
        <f t="shared" si="12"/>
        <v>1.5759201556627467E-2</v>
      </c>
      <c r="T13" s="43">
        <f t="shared" si="13"/>
        <v>2.3068027869034165E-2</v>
      </c>
      <c r="U13" s="48">
        <f t="shared" si="14"/>
        <v>5.4674525519077477E-2</v>
      </c>
      <c r="V13" s="43">
        <f t="shared" si="15"/>
        <v>2.3222740627860141E-2</v>
      </c>
      <c r="W13" s="48">
        <f t="shared" si="16"/>
        <v>5.5041216886392519E-2</v>
      </c>
      <c r="X13" s="43">
        <f t="shared" si="17"/>
        <v>2.2989759741094851E-2</v>
      </c>
      <c r="Y13" s="48">
        <f t="shared" si="18"/>
        <v>5.4489018861003213E-2</v>
      </c>
      <c r="Z13" s="43">
        <f t="shared" si="19"/>
        <v>2.2989759741094851E-2</v>
      </c>
      <c r="AA13" s="48">
        <f t="shared" si="20"/>
        <v>5.4489018861003213E-2</v>
      </c>
      <c r="AB13" s="43">
        <f t="shared" si="21"/>
        <v>2.2989759741094851E-2</v>
      </c>
      <c r="AC13" s="48">
        <f t="shared" si="22"/>
        <v>5.4489018861003213E-2</v>
      </c>
      <c r="AD13" s="43">
        <f t="shared" si="23"/>
        <v>2.2989759741094851E-2</v>
      </c>
      <c r="AE13" s="48">
        <f t="shared" si="24"/>
        <v>5.4489018861003213E-2</v>
      </c>
      <c r="AF13" s="43">
        <f t="shared" si="25"/>
        <v>2.2861088513012821E-2</v>
      </c>
      <c r="AG13" s="48">
        <f t="shared" si="26"/>
        <v>5.4184049646327281E-2</v>
      </c>
      <c r="AH13" s="43">
        <f t="shared" si="27"/>
        <v>2.3578086052759337E-2</v>
      </c>
      <c r="AI13" s="48">
        <f t="shared" si="28"/>
        <v>5.5883436369221329E-2</v>
      </c>
      <c r="AJ13" s="43">
        <f t="shared" si="29"/>
        <v>0.10969142855329614</v>
      </c>
      <c r="AK13" s="48">
        <f t="shared" si="30"/>
        <v>0.25998437507143324</v>
      </c>
      <c r="AL13" s="43">
        <f t="shared" si="31"/>
        <v>0.10200250149755795</v>
      </c>
      <c r="AM13" s="48">
        <f t="shared" si="32"/>
        <v>0.24176051818561772</v>
      </c>
      <c r="AN13" s="43">
        <f t="shared" si="33"/>
        <v>0.10173769961206991</v>
      </c>
      <c r="AO13" s="48">
        <f t="shared" si="34"/>
        <v>0.24113289984182984</v>
      </c>
      <c r="AQ13" s="31"/>
      <c r="AS13" s="32"/>
      <c r="AT13" s="33"/>
    </row>
    <row r="14" spans="1:46" ht="18" customHeight="1" x14ac:dyDescent="0.25">
      <c r="B14" t="s">
        <v>97</v>
      </c>
      <c r="D14" s="52"/>
      <c r="E14" s="48">
        <f t="shared" si="35"/>
        <v>2.0478590403858385</v>
      </c>
      <c r="F14" s="43">
        <f t="shared" si="36"/>
        <v>0</v>
      </c>
      <c r="G14" s="48">
        <f t="shared" si="0"/>
        <v>0</v>
      </c>
      <c r="H14" s="43">
        <f t="shared" si="1"/>
        <v>7.8777971141686233E-4</v>
      </c>
      <c r="I14" s="48">
        <f t="shared" si="2"/>
        <v>1.6132618038575686E-3</v>
      </c>
      <c r="J14" s="43">
        <f t="shared" si="3"/>
        <v>-2.0300466277530581E-2</v>
      </c>
      <c r="K14" s="48">
        <f t="shared" si="4"/>
        <v>-4.1572493390488852E-2</v>
      </c>
      <c r="L14" s="43">
        <f t="shared" si="5"/>
        <v>-1.9757649873615869E-2</v>
      </c>
      <c r="M14" s="48">
        <f t="shared" si="6"/>
        <v>-4.0460881910462376E-2</v>
      </c>
      <c r="N14" s="43">
        <f t="shared" si="7"/>
        <v>-2.1003742453524956E-2</v>
      </c>
      <c r="O14" s="48">
        <f t="shared" si="8"/>
        <v>-4.3012703865386914E-2</v>
      </c>
      <c r="P14" s="43">
        <f t="shared" si="9"/>
        <v>-1.3565463484834905E-2</v>
      </c>
      <c r="Q14" s="48">
        <f t="shared" si="10"/>
        <v>-2.7780157034443143E-2</v>
      </c>
      <c r="R14" s="43">
        <f t="shared" si="11"/>
        <v>1.2355891159298823E-2</v>
      </c>
      <c r="S14" s="48">
        <f t="shared" si="12"/>
        <v>2.5303123412593553E-2</v>
      </c>
      <c r="T14" s="43">
        <f t="shared" si="13"/>
        <v>2.5738815605886214E-2</v>
      </c>
      <c r="U14" s="48">
        <f t="shared" si="14"/>
        <v>5.2709466227338186E-2</v>
      </c>
      <c r="V14" s="43">
        <f t="shared" si="15"/>
        <v>2.5427793119635389E-2</v>
      </c>
      <c r="W14" s="48">
        <f t="shared" si="16"/>
        <v>5.2072536017106152E-2</v>
      </c>
      <c r="X14" s="43">
        <f t="shared" si="17"/>
        <v>2.2980715229888541E-2</v>
      </c>
      <c r="Y14" s="48">
        <f t="shared" si="18"/>
        <v>4.7061265438059774E-2</v>
      </c>
      <c r="Z14" s="43">
        <f t="shared" si="19"/>
        <v>2.2980715229888541E-2</v>
      </c>
      <c r="AA14" s="48">
        <f t="shared" si="20"/>
        <v>4.7061265438059774E-2</v>
      </c>
      <c r="AB14" s="43">
        <f t="shared" si="21"/>
        <v>2.2980715229888541E-2</v>
      </c>
      <c r="AC14" s="48">
        <f t="shared" si="22"/>
        <v>4.7061265438059774E-2</v>
      </c>
      <c r="AD14" s="43">
        <f t="shared" si="23"/>
        <v>2.2980715229888541E-2</v>
      </c>
      <c r="AE14" s="48">
        <f t="shared" si="24"/>
        <v>4.7061265438059774E-2</v>
      </c>
      <c r="AF14" s="43">
        <f t="shared" si="25"/>
        <v>2.4490402190719233E-2</v>
      </c>
      <c r="AG14" s="48">
        <f t="shared" si="26"/>
        <v>5.0152891528949528E-2</v>
      </c>
      <c r="AH14" s="43">
        <f t="shared" si="27"/>
        <v>2.5462574619344047E-2</v>
      </c>
      <c r="AI14" s="48">
        <f t="shared" si="28"/>
        <v>5.2143763625722706E-2</v>
      </c>
      <c r="AJ14" s="43">
        <f t="shared" si="29"/>
        <v>8.7553929623556903E-2</v>
      </c>
      <c r="AK14" s="48">
        <f t="shared" si="30"/>
        <v>0.17929810630090648</v>
      </c>
      <c r="AL14" s="43">
        <f t="shared" si="31"/>
        <v>7.8554818246876754E-2</v>
      </c>
      <c r="AM14" s="48">
        <f t="shared" si="32"/>
        <v>0.16086919471273298</v>
      </c>
      <c r="AN14" s="43">
        <f t="shared" si="33"/>
        <v>7.8260956215544228E-2</v>
      </c>
      <c r="AO14" s="48">
        <f t="shared" si="34"/>
        <v>0.16026740669524253</v>
      </c>
      <c r="AQ14" s="31"/>
      <c r="AS14" s="32"/>
      <c r="AT14" s="33"/>
    </row>
    <row r="15" spans="1:46" ht="18" customHeight="1" x14ac:dyDescent="0.25">
      <c r="B15" t="s">
        <v>98</v>
      </c>
      <c r="D15" s="52"/>
      <c r="E15" s="48">
        <f t="shared" si="35"/>
        <v>1.477848636827334</v>
      </c>
      <c r="F15" s="43">
        <f t="shared" si="36"/>
        <v>0</v>
      </c>
      <c r="G15" s="48">
        <f t="shared" si="0"/>
        <v>0</v>
      </c>
      <c r="H15" s="43">
        <f t="shared" si="1"/>
        <v>3.6532030877628081E-3</v>
      </c>
      <c r="I15" s="48">
        <f t="shared" si="2"/>
        <v>5.3988812033036737E-3</v>
      </c>
      <c r="J15" s="43">
        <f t="shared" si="3"/>
        <v>-1.146627115092731E-3</v>
      </c>
      <c r="K15" s="48">
        <f t="shared" si="4"/>
        <v>-1.6945413189890512E-3</v>
      </c>
      <c r="L15" s="43">
        <f t="shared" si="5"/>
        <v>-4.7999378526499886E-3</v>
      </c>
      <c r="M15" s="48">
        <f t="shared" si="6"/>
        <v>-7.093581612394706E-3</v>
      </c>
      <c r="N15" s="43">
        <f t="shared" si="7"/>
        <v>-6.1502900324750757E-3</v>
      </c>
      <c r="O15" s="48">
        <f t="shared" si="8"/>
        <v>-9.0891977405860302E-3</v>
      </c>
      <c r="P15" s="43">
        <f t="shared" si="9"/>
        <v>2.4211012627565151E-3</v>
      </c>
      <c r="Q15" s="48">
        <f t="shared" si="10"/>
        <v>3.5780212007856527E-3</v>
      </c>
      <c r="R15" s="43">
        <f t="shared" si="11"/>
        <v>3.0653993026717879E-2</v>
      </c>
      <c r="S15" s="48">
        <f t="shared" si="12"/>
        <v>4.5301961807849622E-2</v>
      </c>
      <c r="T15" s="43">
        <f t="shared" si="13"/>
        <v>4.6433417465932957E-2</v>
      </c>
      <c r="U15" s="48">
        <f t="shared" si="14"/>
        <v>6.8621562705263539E-2</v>
      </c>
      <c r="V15" s="43">
        <f t="shared" si="15"/>
        <v>4.5912412739642722E-2</v>
      </c>
      <c r="W15" s="48">
        <f t="shared" si="16"/>
        <v>6.7851596580734919E-2</v>
      </c>
      <c r="X15" s="43">
        <f t="shared" si="17"/>
        <v>3.724706323600406E-2</v>
      </c>
      <c r="Y15" s="48">
        <f t="shared" si="18"/>
        <v>5.5045521629150107E-2</v>
      </c>
      <c r="Z15" s="43">
        <f t="shared" si="19"/>
        <v>3.724706323600406E-2</v>
      </c>
      <c r="AA15" s="48">
        <f t="shared" si="20"/>
        <v>5.5045521629150107E-2</v>
      </c>
      <c r="AB15" s="43">
        <f t="shared" si="21"/>
        <v>3.7245900049519783E-2</v>
      </c>
      <c r="AC15" s="48">
        <f t="shared" si="22"/>
        <v>5.5043802615589943E-2</v>
      </c>
      <c r="AD15" s="43">
        <f t="shared" si="23"/>
        <v>3.7245900049519783E-2</v>
      </c>
      <c r="AE15" s="48">
        <f t="shared" si="24"/>
        <v>5.5043802615589943E-2</v>
      </c>
      <c r="AF15" s="43">
        <f t="shared" si="25"/>
        <v>3.9097570995590469E-2</v>
      </c>
      <c r="AG15" s="48">
        <f t="shared" si="26"/>
        <v>5.7780291999093292E-2</v>
      </c>
      <c r="AH15" s="43">
        <f t="shared" si="27"/>
        <v>3.9438636643047073E-2</v>
      </c>
      <c r="AI15" s="48">
        <f t="shared" si="28"/>
        <v>5.828433540125566E-2</v>
      </c>
      <c r="AJ15" s="43">
        <f t="shared" si="29"/>
        <v>0.1051652975955025</v>
      </c>
      <c r="AK15" s="48">
        <f t="shared" si="30"/>
        <v>0.15541839169305427</v>
      </c>
      <c r="AL15" s="43">
        <f t="shared" si="31"/>
        <v>9.232529245939583E-2</v>
      </c>
      <c r="AM15" s="48">
        <f t="shared" si="32"/>
        <v>0.13644280760580307</v>
      </c>
      <c r="AN15" s="43">
        <f t="shared" si="33"/>
        <v>9.2251998314463957E-2</v>
      </c>
      <c r="AO15" s="48">
        <f t="shared" si="34"/>
        <v>0.13633448995362807</v>
      </c>
      <c r="AQ15" s="31"/>
      <c r="AS15" s="32"/>
      <c r="AT15" s="33"/>
    </row>
    <row r="16" spans="1:46" ht="18" customHeight="1" x14ac:dyDescent="0.25">
      <c r="B16" t="s">
        <v>99</v>
      </c>
      <c r="D16" s="52"/>
      <c r="E16" s="48">
        <f t="shared" si="35"/>
        <v>3.0196124164646965</v>
      </c>
      <c r="F16" s="43">
        <f t="shared" si="36"/>
        <v>0</v>
      </c>
      <c r="G16" s="48">
        <f t="shared" si="0"/>
        <v>0</v>
      </c>
      <c r="H16" s="43">
        <f t="shared" si="1"/>
        <v>2.4507733141271898E-3</v>
      </c>
      <c r="I16" s="48">
        <f t="shared" si="2"/>
        <v>7.4003855292787968E-3</v>
      </c>
      <c r="J16" s="43">
        <f t="shared" si="3"/>
        <v>7.7853072827440114E-3</v>
      </c>
      <c r="K16" s="48">
        <f t="shared" si="4"/>
        <v>2.3508610536966845E-2</v>
      </c>
      <c r="L16" s="43">
        <f t="shared" si="5"/>
        <v>-5.1745540857733212E-3</v>
      </c>
      <c r="M16" s="48">
        <f t="shared" si="6"/>
        <v>-1.5625147767069247E-2</v>
      </c>
      <c r="N16" s="43">
        <f t="shared" si="7"/>
        <v>4.3484854737000211E-3</v>
      </c>
      <c r="O16" s="48">
        <f t="shared" si="8"/>
        <v>1.3130740729200951E-2</v>
      </c>
      <c r="P16" s="43">
        <f t="shared" si="9"/>
        <v>1.2769105489509535E-2</v>
      </c>
      <c r="Q16" s="48">
        <f t="shared" si="10"/>
        <v>3.8557749483270509E-2</v>
      </c>
      <c r="R16" s="43">
        <f t="shared" si="11"/>
        <v>0.28391689138718246</v>
      </c>
      <c r="S16" s="48">
        <f t="shared" si="12"/>
        <v>0.85731897047679473</v>
      </c>
      <c r="T16" s="43">
        <f t="shared" si="13"/>
        <v>0.1252332875965263</v>
      </c>
      <c r="U16" s="48">
        <f t="shared" si="14"/>
        <v>0.37815599018116508</v>
      </c>
      <c r="V16" s="43">
        <f t="shared" si="15"/>
        <v>0.1249552818545115</v>
      </c>
      <c r="W16" s="48">
        <f t="shared" si="16"/>
        <v>0.37731652059072873</v>
      </c>
      <c r="X16" s="43">
        <f t="shared" si="17"/>
        <v>0.14788503448082704</v>
      </c>
      <c r="Y16" s="48">
        <f t="shared" si="18"/>
        <v>0.4465554863276151</v>
      </c>
      <c r="Z16" s="43">
        <f t="shared" si="19"/>
        <v>0.14788503448082704</v>
      </c>
      <c r="AA16" s="48">
        <f t="shared" si="20"/>
        <v>0.4465554863276151</v>
      </c>
      <c r="AB16" s="43">
        <f t="shared" si="21"/>
        <v>0.1487654303955521</v>
      </c>
      <c r="AC16" s="48">
        <f t="shared" si="22"/>
        <v>0.44921394076312371</v>
      </c>
      <c r="AD16" s="43">
        <f t="shared" si="23"/>
        <v>0.1487654303955521</v>
      </c>
      <c r="AE16" s="48">
        <f t="shared" si="24"/>
        <v>0.44921394076312371</v>
      </c>
      <c r="AF16" s="43">
        <f t="shared" si="25"/>
        <v>0.14670135035619869</v>
      </c>
      <c r="AG16" s="48">
        <f t="shared" si="26"/>
        <v>0.44298121904771515</v>
      </c>
      <c r="AH16" s="43">
        <f t="shared" si="27"/>
        <v>0.14609042286498908</v>
      </c>
      <c r="AI16" s="48">
        <f t="shared" si="28"/>
        <v>0.44113645480969899</v>
      </c>
      <c r="AJ16" s="43">
        <f t="shared" si="29"/>
        <v>0.18064399309540699</v>
      </c>
      <c r="AK16" s="48">
        <f t="shared" si="30"/>
        <v>0.54547484451065387</v>
      </c>
      <c r="AL16" s="43">
        <f t="shared" si="31"/>
        <v>0.17440144696515547</v>
      </c>
      <c r="AM16" s="48">
        <f t="shared" si="32"/>
        <v>0.52662477470539271</v>
      </c>
      <c r="AN16" s="43">
        <f t="shared" si="33"/>
        <v>0.17397382897811725</v>
      </c>
      <c r="AO16" s="48">
        <f t="shared" si="34"/>
        <v>0.5253335341222285</v>
      </c>
      <c r="AQ16" s="31"/>
      <c r="AS16" s="32"/>
      <c r="AT16" s="33"/>
    </row>
    <row r="17" spans="2:46" ht="18" customHeight="1" x14ac:dyDescent="0.25">
      <c r="B17" t="s">
        <v>100</v>
      </c>
      <c r="D17" s="52"/>
      <c r="E17" s="48">
        <f t="shared" si="35"/>
        <v>-0.98059400684931508</v>
      </c>
      <c r="F17" s="43">
        <f t="shared" si="36"/>
        <v>0</v>
      </c>
      <c r="G17" s="48">
        <f t="shared" si="0"/>
        <v>0</v>
      </c>
      <c r="H17" s="43">
        <f t="shared" si="1"/>
        <v>-9.140217463240943E-3</v>
      </c>
      <c r="I17" s="48">
        <f t="shared" si="2"/>
        <v>8.9628424657535177E-3</v>
      </c>
      <c r="J17" s="43">
        <f t="shared" si="3"/>
        <v>-1.1149588006570453E-3</v>
      </c>
      <c r="K17" s="48">
        <f t="shared" si="4"/>
        <v>1.0933219178081988E-3</v>
      </c>
      <c r="L17" s="43">
        <f t="shared" si="5"/>
        <v>1.3617165580898783E-2</v>
      </c>
      <c r="M17" s="48">
        <f t="shared" si="6"/>
        <v>-1.3352910958904118E-2</v>
      </c>
      <c r="N17" s="43">
        <f t="shared" si="7"/>
        <v>1.2025315239976247E-2</v>
      </c>
      <c r="O17" s="48">
        <f t="shared" si="8"/>
        <v>-1.1791952054794441E-2</v>
      </c>
      <c r="P17" s="43">
        <f t="shared" si="9"/>
        <v>-9.3265386911666566E-4</v>
      </c>
      <c r="Q17" s="48">
        <f t="shared" si="10"/>
        <v>9.1455479452062782E-4</v>
      </c>
      <c r="R17" s="43">
        <f t="shared" si="11"/>
        <v>8.3687393142504556E-3</v>
      </c>
      <c r="S17" s="48">
        <f t="shared" si="12"/>
        <v>-8.2063356164382428E-3</v>
      </c>
      <c r="T17" s="43">
        <f t="shared" si="13"/>
        <v>1.0710938592749049E-2</v>
      </c>
      <c r="U17" s="48">
        <f t="shared" si="14"/>
        <v>-1.0503082191780755E-2</v>
      </c>
      <c r="V17" s="43">
        <f t="shared" si="15"/>
        <v>1.3557794243040494E-2</v>
      </c>
      <c r="W17" s="48">
        <f t="shared" si="16"/>
        <v>-1.3294691780821655E-2</v>
      </c>
      <c r="X17" s="43">
        <f t="shared" si="17"/>
        <v>2.7743003829974956E-2</v>
      </c>
      <c r="Y17" s="48">
        <f t="shared" si="18"/>
        <v>-2.7204623287671037E-2</v>
      </c>
      <c r="Z17" s="43">
        <f t="shared" si="19"/>
        <v>2.7743003829974956E-2</v>
      </c>
      <c r="AA17" s="48">
        <f t="shared" si="20"/>
        <v>-2.7204623287671037E-2</v>
      </c>
      <c r="AB17" s="43">
        <f t="shared" si="21"/>
        <v>2.7743003829974956E-2</v>
      </c>
      <c r="AC17" s="48">
        <f t="shared" si="22"/>
        <v>-2.7204623287671037E-2</v>
      </c>
      <c r="AD17" s="43">
        <f t="shared" si="23"/>
        <v>2.7743003829974956E-2</v>
      </c>
      <c r="AE17" s="48">
        <f t="shared" si="24"/>
        <v>-2.7204623287671037E-2</v>
      </c>
      <c r="AF17" s="43">
        <f t="shared" si="25"/>
        <v>2.8238754501089335E-2</v>
      </c>
      <c r="AG17" s="48">
        <f t="shared" si="26"/>
        <v>-2.7690753424657322E-2</v>
      </c>
      <c r="AH17" s="43">
        <f t="shared" si="27"/>
        <v>2.8238754501089335E-2</v>
      </c>
      <c r="AI17" s="48">
        <f t="shared" si="28"/>
        <v>-2.7690753424657322E-2</v>
      </c>
      <c r="AJ17" s="43">
        <f t="shared" si="29"/>
        <v>0.10312074513151337</v>
      </c>
      <c r="AK17" s="48">
        <f t="shared" si="30"/>
        <v>-0.10111958465779769</v>
      </c>
      <c r="AL17" s="43">
        <f t="shared" si="31"/>
        <v>0.10312074513151337</v>
      </c>
      <c r="AM17" s="48">
        <f t="shared" si="32"/>
        <v>-0.10111958465779769</v>
      </c>
      <c r="AN17" s="43">
        <f t="shared" si="33"/>
        <v>0.10302698221193204</v>
      </c>
      <c r="AO17" s="48">
        <f t="shared" si="34"/>
        <v>-0.10102764130079156</v>
      </c>
      <c r="AQ17" s="31"/>
      <c r="AS17" s="32"/>
      <c r="AT17" s="33"/>
    </row>
    <row r="18" spans="2:46" ht="18" customHeight="1" x14ac:dyDescent="0.25">
      <c r="B18" t="s">
        <v>101</v>
      </c>
      <c r="D18" s="52"/>
      <c r="E18" s="48">
        <f t="shared" si="35"/>
        <v>-0.78202071917808202</v>
      </c>
      <c r="F18" s="43">
        <f t="shared" si="36"/>
        <v>0</v>
      </c>
      <c r="G18" s="48">
        <f t="shared" si="0"/>
        <v>0</v>
      </c>
      <c r="H18" s="43">
        <f t="shared" si="1"/>
        <v>-9.350775268058489E-3</v>
      </c>
      <c r="I18" s="48">
        <f t="shared" si="2"/>
        <v>7.312499999999722E-3</v>
      </c>
      <c r="J18" s="43">
        <f t="shared" si="3"/>
        <v>-1.2837746258428403E-3</v>
      </c>
      <c r="K18" s="48">
        <f t="shared" si="4"/>
        <v>1.0039383561641912E-3</v>
      </c>
      <c r="L18" s="43">
        <f t="shared" si="5"/>
        <v>1.285920454144863E-2</v>
      </c>
      <c r="M18" s="48">
        <f t="shared" si="6"/>
        <v>-1.0056164383561716E-2</v>
      </c>
      <c r="N18" s="43">
        <f t="shared" si="7"/>
        <v>1.1461131714225714E-2</v>
      </c>
      <c r="O18" s="48">
        <f t="shared" si="8"/>
        <v>-8.9628424657535177E-3</v>
      </c>
      <c r="P18" s="43">
        <f t="shared" si="9"/>
        <v>1.0977444498041554E-2</v>
      </c>
      <c r="Q18" s="48">
        <f t="shared" si="10"/>
        <v>-8.5845890410959358E-3</v>
      </c>
      <c r="R18" s="43">
        <f t="shared" si="11"/>
        <v>2.0758918160955205E-2</v>
      </c>
      <c r="S18" s="48">
        <f t="shared" si="12"/>
        <v>-1.6233904109589137E-2</v>
      </c>
      <c r="T18" s="43">
        <f t="shared" si="13"/>
        <v>2.2983572808501936E-2</v>
      </c>
      <c r="U18" s="48">
        <f t="shared" si="14"/>
        <v>-1.7973630136986496E-2</v>
      </c>
      <c r="V18" s="43">
        <f t="shared" si="15"/>
        <v>2.6439013260562087E-2</v>
      </c>
      <c r="W18" s="48">
        <f t="shared" si="16"/>
        <v>-2.067585616438361E-2</v>
      </c>
      <c r="X18" s="43">
        <f t="shared" si="17"/>
        <v>4.0576956300206801E-2</v>
      </c>
      <c r="Y18" s="48">
        <f t="shared" si="18"/>
        <v>-3.1732020547945328E-2</v>
      </c>
      <c r="Z18" s="43">
        <f t="shared" si="19"/>
        <v>4.0576956300206801E-2</v>
      </c>
      <c r="AA18" s="48">
        <f t="shared" si="20"/>
        <v>-3.1732020547945328E-2</v>
      </c>
      <c r="AB18" s="43">
        <f t="shared" si="21"/>
        <v>4.0462658098827008E-2</v>
      </c>
      <c r="AC18" s="48">
        <f t="shared" si="22"/>
        <v>-3.1642636986301542E-2</v>
      </c>
      <c r="AD18" s="43">
        <f t="shared" si="23"/>
        <v>4.0462658098827008E-2</v>
      </c>
      <c r="AE18" s="48">
        <f t="shared" si="24"/>
        <v>-3.1642636986301542E-2</v>
      </c>
      <c r="AF18" s="43">
        <f t="shared" si="25"/>
        <v>4.128507963979007E-2</v>
      </c>
      <c r="AG18" s="48">
        <f t="shared" si="26"/>
        <v>-3.2285787671233024E-2</v>
      </c>
      <c r="AH18" s="43">
        <f t="shared" si="27"/>
        <v>4.128507963979007E-2</v>
      </c>
      <c r="AI18" s="48">
        <f t="shared" si="28"/>
        <v>-3.2285787671233024E-2</v>
      </c>
      <c r="AJ18" s="43">
        <f t="shared" si="29"/>
        <v>0.11495149806791106</v>
      </c>
      <c r="AK18" s="48">
        <f t="shared" si="30"/>
        <v>-8.9894453189665713E-2</v>
      </c>
      <c r="AL18" s="43">
        <f t="shared" si="31"/>
        <v>0.11495149806791106</v>
      </c>
      <c r="AM18" s="48">
        <f t="shared" si="32"/>
        <v>-8.9894453189665713E-2</v>
      </c>
      <c r="AN18" s="43">
        <f t="shared" si="33"/>
        <v>0.11483392655765379</v>
      </c>
      <c r="AO18" s="48">
        <f t="shared" si="34"/>
        <v>-8.9802509832659472E-2</v>
      </c>
      <c r="AS18" s="32"/>
      <c r="AT18" s="33"/>
    </row>
    <row r="19" spans="2:46" ht="18" customHeight="1" x14ac:dyDescent="0.25">
      <c r="B19" t="s">
        <v>102</v>
      </c>
      <c r="D19" s="52"/>
      <c r="E19" s="48">
        <f t="shared" si="35"/>
        <v>-0.95817429793442843</v>
      </c>
      <c r="F19" s="43">
        <f t="shared" si="36"/>
        <v>0</v>
      </c>
      <c r="G19" s="48">
        <f t="shared" si="0"/>
        <v>0</v>
      </c>
      <c r="H19" s="43">
        <f t="shared" si="1"/>
        <v>-9.1598493671313386E-3</v>
      </c>
      <c r="I19" s="48">
        <f t="shared" si="2"/>
        <v>8.7767322365361888E-3</v>
      </c>
      <c r="J19" s="43">
        <f t="shared" si="3"/>
        <v>-1.1290005892333184E-3</v>
      </c>
      <c r="K19" s="48">
        <f t="shared" si="4"/>
        <v>1.0817793469561909E-3</v>
      </c>
      <c r="L19" s="43">
        <f t="shared" si="5"/>
        <v>1.3706959043326687E-2</v>
      </c>
      <c r="M19" s="48">
        <f t="shared" si="6"/>
        <v>-1.3133655858155513E-2</v>
      </c>
      <c r="N19" s="43">
        <f t="shared" si="7"/>
        <v>1.2093304132935303E-2</v>
      </c>
      <c r="O19" s="48">
        <f t="shared" si="8"/>
        <v>-1.1587493197282805E-2</v>
      </c>
      <c r="P19" s="43">
        <f t="shared" si="9"/>
        <v>-9.4490165549781331E-4</v>
      </c>
      <c r="Q19" s="48">
        <f t="shared" si="10"/>
        <v>9.0538048037369645E-4</v>
      </c>
      <c r="R19" s="43">
        <f t="shared" si="11"/>
        <v>8.3746396585497856E-3</v>
      </c>
      <c r="S19" s="48">
        <f t="shared" si="12"/>
        <v>-8.024364475284762E-3</v>
      </c>
      <c r="T19" s="43">
        <f t="shared" si="13"/>
        <v>1.0749097290703245E-2</v>
      </c>
      <c r="U19" s="48">
        <f t="shared" si="14"/>
        <v>-1.0299508749948449E-2</v>
      </c>
      <c r="V19" s="43">
        <f t="shared" si="15"/>
        <v>1.3515269163872931E-2</v>
      </c>
      <c r="W19" s="48">
        <f t="shared" si="16"/>
        <v>-1.2949983542488774E-2</v>
      </c>
      <c r="X19" s="43">
        <f t="shared" si="17"/>
        <v>2.7687163408674154E-2</v>
      </c>
      <c r="Y19" s="48">
        <f t="shared" si="18"/>
        <v>-2.6529128360902154E-2</v>
      </c>
      <c r="Z19" s="43">
        <f t="shared" si="19"/>
        <v>2.7687163408674154E-2</v>
      </c>
      <c r="AA19" s="48">
        <f t="shared" si="20"/>
        <v>-2.6529128360902154E-2</v>
      </c>
      <c r="AB19" s="43">
        <f t="shared" si="21"/>
        <v>2.7687163408674154E-2</v>
      </c>
      <c r="AC19" s="48">
        <f t="shared" si="22"/>
        <v>-2.6529128360902154E-2</v>
      </c>
      <c r="AD19" s="43">
        <f t="shared" si="23"/>
        <v>2.7687163408674154E-2</v>
      </c>
      <c r="AE19" s="48">
        <f t="shared" si="24"/>
        <v>-2.6529128360902154E-2</v>
      </c>
      <c r="AF19" s="43">
        <f t="shared" si="25"/>
        <v>2.8384473180689734E-2</v>
      </c>
      <c r="AG19" s="48">
        <f t="shared" si="26"/>
        <v>-2.7197272662145999E-2</v>
      </c>
      <c r="AH19" s="43">
        <f t="shared" si="27"/>
        <v>2.5254952757238467E-2</v>
      </c>
      <c r="AI19" s="48">
        <f t="shared" si="28"/>
        <v>-2.4198646627534126E-2</v>
      </c>
      <c r="AJ19" s="43">
        <f t="shared" si="29"/>
        <v>0.11222061118107488</v>
      </c>
      <c r="AK19" s="48">
        <f t="shared" si="30"/>
        <v>-0.10752690533219889</v>
      </c>
      <c r="AL19" s="43">
        <f t="shared" si="31"/>
        <v>0.11222061118107488</v>
      </c>
      <c r="AM19" s="48">
        <f t="shared" si="32"/>
        <v>-0.10752690533219889</v>
      </c>
      <c r="AN19" s="43">
        <f t="shared" si="33"/>
        <v>0.11212465436277493</v>
      </c>
      <c r="AO19" s="48">
        <f t="shared" si="34"/>
        <v>-0.10743496197519231</v>
      </c>
      <c r="AS19" s="32"/>
      <c r="AT19" s="33"/>
    </row>
    <row r="20" spans="2:46" ht="18" customHeight="1" x14ac:dyDescent="0.25">
      <c r="B20" t="s">
        <v>103</v>
      </c>
      <c r="D20" s="52"/>
      <c r="E20" s="48">
        <f t="shared" si="35"/>
        <v>-0.77231651502523646</v>
      </c>
      <c r="F20" s="43">
        <f t="shared" si="36"/>
        <v>0</v>
      </c>
      <c r="G20" s="48">
        <f t="shared" si="0"/>
        <v>0</v>
      </c>
      <c r="H20" s="43">
        <f t="shared" si="1"/>
        <v>-9.3542170697426593E-3</v>
      </c>
      <c r="I20" s="48">
        <f t="shared" si="2"/>
        <v>7.2244163280932305E-3</v>
      </c>
      <c r="J20" s="43">
        <f t="shared" si="3"/>
        <v>-1.307322993349042E-3</v>
      </c>
      <c r="K20" s="48">
        <f t="shared" si="4"/>
        <v>1.0096671382356925E-3</v>
      </c>
      <c r="L20" s="43">
        <f t="shared" si="5"/>
        <v>1.2765958691840719E-2</v>
      </c>
      <c r="M20" s="48">
        <f t="shared" si="6"/>
        <v>-9.8593607278385509E-3</v>
      </c>
      <c r="N20" s="43">
        <f t="shared" si="7"/>
        <v>1.1342311208245642E-2</v>
      </c>
      <c r="O20" s="48">
        <f t="shared" si="8"/>
        <v>-8.7598542646839528E-3</v>
      </c>
      <c r="P20" s="43">
        <f t="shared" si="9"/>
        <v>1.0849259646619426E-2</v>
      </c>
      <c r="Q20" s="48">
        <f t="shared" si="10"/>
        <v>-8.3790624008810433E-3</v>
      </c>
      <c r="R20" s="43">
        <f t="shared" si="11"/>
        <v>2.0641021076704732E-2</v>
      </c>
      <c r="S20" s="48">
        <f t="shared" si="12"/>
        <v>-1.5941401464523053E-2</v>
      </c>
      <c r="T20" s="43">
        <f t="shared" si="13"/>
        <v>2.2906693592664278E-2</v>
      </c>
      <c r="U20" s="48">
        <f t="shared" si="14"/>
        <v>-1.7691217766237388E-2</v>
      </c>
      <c r="V20" s="43">
        <f t="shared" si="15"/>
        <v>2.626292801347891E-2</v>
      </c>
      <c r="W20" s="48">
        <f t="shared" si="16"/>
        <v>-2.0283293037728689E-2</v>
      </c>
      <c r="X20" s="43">
        <f t="shared" si="17"/>
        <v>4.048494651800949E-2</v>
      </c>
      <c r="Y20" s="48">
        <f t="shared" si="18"/>
        <v>-3.126719280577217E-2</v>
      </c>
      <c r="Z20" s="43">
        <f t="shared" si="19"/>
        <v>4.048494651800949E-2</v>
      </c>
      <c r="AA20" s="48">
        <f t="shared" si="20"/>
        <v>-3.126719280577217E-2</v>
      </c>
      <c r="AB20" s="43">
        <f t="shared" si="21"/>
        <v>4.0368622027763312E-2</v>
      </c>
      <c r="AC20" s="48">
        <f t="shared" si="22"/>
        <v>-3.1177353480853154E-2</v>
      </c>
      <c r="AD20" s="43">
        <f t="shared" si="23"/>
        <v>4.0368622027763312E-2</v>
      </c>
      <c r="AE20" s="48">
        <f t="shared" si="24"/>
        <v>-3.1177353480853154E-2</v>
      </c>
      <c r="AF20" s="43">
        <f t="shared" si="25"/>
        <v>4.1108742466780979E-2</v>
      </c>
      <c r="AG20" s="48">
        <f t="shared" si="26"/>
        <v>-3.174896071901423E-2</v>
      </c>
      <c r="AH20" s="43">
        <f t="shared" si="27"/>
        <v>3.6754887512097732E-2</v>
      </c>
      <c r="AI20" s="48">
        <f t="shared" si="28"/>
        <v>-2.8386406633487904E-2</v>
      </c>
      <c r="AJ20" s="43">
        <f t="shared" si="29"/>
        <v>0.12119470353809653</v>
      </c>
      <c r="AK20" s="48">
        <f t="shared" si="30"/>
        <v>-9.3600671076059405E-2</v>
      </c>
      <c r="AL20" s="43">
        <f t="shared" si="31"/>
        <v>0.12119470353809653</v>
      </c>
      <c r="AM20" s="48">
        <f t="shared" si="32"/>
        <v>-9.3600671076059405E-2</v>
      </c>
      <c r="AN20" s="43">
        <f t="shared" si="33"/>
        <v>0.12107999772820083</v>
      </c>
      <c r="AO20" s="48">
        <f t="shared" si="34"/>
        <v>-9.351208188470761E-2</v>
      </c>
      <c r="AQ20" s="31"/>
      <c r="AS20" s="32"/>
      <c r="AT20" s="33"/>
    </row>
    <row r="21" spans="2:46" ht="18" customHeight="1" x14ac:dyDescent="0.25">
      <c r="B21" s="44" t="s">
        <v>104</v>
      </c>
      <c r="C21" s="45"/>
      <c r="D21" s="53"/>
      <c r="E21" s="49">
        <f t="shared" si="35"/>
        <v>-0.68350423905944779</v>
      </c>
      <c r="F21" s="46">
        <f t="shared" si="36"/>
        <v>0</v>
      </c>
      <c r="G21" s="49">
        <f t="shared" si="0"/>
        <v>0</v>
      </c>
      <c r="H21" s="46">
        <f t="shared" si="1"/>
        <v>-9.1122394576189838E-3</v>
      </c>
      <c r="I21" s="49">
        <f t="shared" si="2"/>
        <v>6.2282542966073384E-3</v>
      </c>
      <c r="J21" s="46">
        <f t="shared" si="3"/>
        <v>-1.3144361922548407E-3</v>
      </c>
      <c r="K21" s="49">
        <f t="shared" si="4"/>
        <v>8.9842270937934288E-4</v>
      </c>
      <c r="L21" s="46">
        <f t="shared" si="5"/>
        <v>1.2788497175245489E-2</v>
      </c>
      <c r="M21" s="49">
        <f t="shared" si="6"/>
        <v>-8.7409920304800659E-3</v>
      </c>
      <c r="N21" s="46">
        <f t="shared" si="7"/>
        <v>1.1111169030535098E-2</v>
      </c>
      <c r="O21" s="49">
        <f t="shared" si="8"/>
        <v>-7.594531133276794E-3</v>
      </c>
      <c r="P21" s="46">
        <f t="shared" si="9"/>
        <v>9.6143484410466731E-3</v>
      </c>
      <c r="Q21" s="49">
        <f t="shared" si="10"/>
        <v>-6.5714479152499949E-3</v>
      </c>
      <c r="R21" s="46">
        <f t="shared" si="11"/>
        <v>1.9762700896027736E-2</v>
      </c>
      <c r="S21" s="49">
        <f t="shared" si="12"/>
        <v>-1.3507889837698905E-2</v>
      </c>
      <c r="T21" s="46">
        <f t="shared" si="13"/>
        <v>2.1934630656121151E-2</v>
      </c>
      <c r="U21" s="49">
        <f t="shared" si="14"/>
        <v>-1.4992413035662122E-2</v>
      </c>
      <c r="V21" s="46">
        <f t="shared" si="15"/>
        <v>2.7062051157647239E-2</v>
      </c>
      <c r="W21" s="49">
        <f t="shared" si="16"/>
        <v>-1.8497026683895523E-2</v>
      </c>
      <c r="X21" s="46">
        <f t="shared" si="17"/>
        <v>4.0381018517883081E-2</v>
      </c>
      <c r="Y21" s="49">
        <f t="shared" si="18"/>
        <v>-2.7600597334511145E-2</v>
      </c>
      <c r="Z21" s="46">
        <f t="shared" si="19"/>
        <v>4.0381018517883081E-2</v>
      </c>
      <c r="AA21" s="49">
        <f t="shared" si="20"/>
        <v>-2.7600597334511145E-2</v>
      </c>
      <c r="AB21" s="46">
        <f t="shared" si="21"/>
        <v>4.0381018517883081E-2</v>
      </c>
      <c r="AC21" s="49">
        <f t="shared" si="22"/>
        <v>-2.7600597334511145E-2</v>
      </c>
      <c r="AD21" s="46">
        <f t="shared" si="23"/>
        <v>4.0381018517883081E-2</v>
      </c>
      <c r="AE21" s="49">
        <f t="shared" si="24"/>
        <v>-2.7600597334511145E-2</v>
      </c>
      <c r="AF21" s="46">
        <f t="shared" si="25"/>
        <v>3.9741806212130242E-2</v>
      </c>
      <c r="AG21" s="49">
        <f t="shared" si="26"/>
        <v>-2.7163693013870116E-2</v>
      </c>
      <c r="AH21" s="46">
        <f t="shared" si="27"/>
        <v>3.9071732091537789E-2</v>
      </c>
      <c r="AI21" s="49">
        <f t="shared" si="28"/>
        <v>-2.6705694511961142E-2</v>
      </c>
      <c r="AJ21" s="46">
        <f t="shared" si="29"/>
        <v>0.20054004313634333</v>
      </c>
      <c r="AK21" s="49">
        <f t="shared" si="30"/>
        <v>-0.13706996958485518</v>
      </c>
      <c r="AL21" s="46">
        <f t="shared" si="31"/>
        <v>0.20054004313634333</v>
      </c>
      <c r="AM21" s="49">
        <f t="shared" si="32"/>
        <v>-0.13706996958485518</v>
      </c>
      <c r="AN21" s="46">
        <f t="shared" si="33"/>
        <v>0.20033987091136948</v>
      </c>
      <c r="AO21" s="49">
        <f t="shared" si="34"/>
        <v>-0.1369331510205436</v>
      </c>
      <c r="AQ21" s="31"/>
      <c r="AS21" s="32"/>
      <c r="AT21" s="33"/>
    </row>
    <row r="22" spans="2:46" ht="7.5" customHeight="1" x14ac:dyDescent="0.2"/>
    <row r="23" spans="2:46" ht="3" customHeight="1" x14ac:dyDescent="0.2"/>
    <row r="24" spans="2:46" ht="72.75" customHeight="1" x14ac:dyDescent="0.2">
      <c r="D24" s="56" t="s">
        <v>63</v>
      </c>
      <c r="E24" s="56"/>
      <c r="F24" s="56" t="str">
        <f>+F6</f>
        <v>Changes due to issue of latest Model version</v>
      </c>
      <c r="G24" s="56"/>
      <c r="H24" s="56" t="str">
        <f>+H6</f>
        <v>104-D - no of days and rate of return</v>
      </c>
      <c r="I24" s="56"/>
      <c r="J24" s="56" t="str">
        <f>+J6</f>
        <v>103-A - diversity allowance</v>
      </c>
      <c r="K24" s="56"/>
      <c r="L24" s="56" t="str">
        <f>+L6</f>
        <v>103-C - Change In 500MW Model</v>
      </c>
      <c r="M24" s="56"/>
      <c r="N24" s="56" t="str">
        <f>+N6</f>
        <v>102-D - Service model inputs</v>
      </c>
      <c r="O24" s="56"/>
      <c r="P24" s="56" t="str">
        <f>+P6</f>
        <v>103-A - LAF values</v>
      </c>
      <c r="Q24" s="56"/>
      <c r="R24" s="56" t="str">
        <f>+R6</f>
        <v>102-A - Load characteristics (Load Factor)</v>
      </c>
      <c r="S24" s="56"/>
      <c r="T24" s="56" t="str">
        <f>+T6</f>
        <v>102-A - Load characteristics (Coincidence Factor)</v>
      </c>
      <c r="U24" s="56"/>
      <c r="V24" s="56" t="str">
        <f>+V6</f>
        <v>104-E - NGC exit</v>
      </c>
      <c r="W24" s="56"/>
      <c r="X24" s="56" t="str">
        <f>+X6</f>
        <v>104-F - Other Expenditure</v>
      </c>
      <c r="Y24" s="56"/>
      <c r="Z24" s="56" t="str">
        <f>+Z6</f>
        <v>103-B - Customer Contributions</v>
      </c>
      <c r="AA24" s="56"/>
      <c r="AB24" s="56" t="str">
        <f>+AB6</f>
        <v>102-C - Time band split of units</v>
      </c>
      <c r="AC24" s="56"/>
      <c r="AD24" s="56" t="str">
        <f>+AD6</f>
        <v>104-A - Annual hours in time bands</v>
      </c>
      <c r="AE24" s="56"/>
      <c r="AF24" s="56" t="str">
        <f>+AF6</f>
        <v>103-D - Peaking probabailities</v>
      </c>
      <c r="AG24" s="56"/>
      <c r="AH24" s="56" t="str">
        <f>+AH6</f>
        <v>103-A - Power factor</v>
      </c>
      <c r="AI24" s="56"/>
      <c r="AJ24" s="56" t="str">
        <f>+AJ6</f>
        <v>102-B - Volume forecast</v>
      </c>
      <c r="AK24" s="56"/>
      <c r="AL24" s="56" t="str">
        <f>+AL6</f>
        <v>104-C - Allowed revenue target</v>
      </c>
      <c r="AM24" s="56"/>
      <c r="AN24" s="56" t="str">
        <f>+AN6</f>
        <v>104-B - LDNO discounts</v>
      </c>
      <c r="AO24" s="56"/>
    </row>
    <row r="25" spans="2:46" ht="25.5" x14ac:dyDescent="0.2">
      <c r="B25" s="27" t="s">
        <v>12</v>
      </c>
      <c r="D25" s="25" t="s">
        <v>70</v>
      </c>
      <c r="E25" s="25" t="s">
        <v>69</v>
      </c>
      <c r="F25" s="25" t="s">
        <v>70</v>
      </c>
      <c r="G25" s="25" t="s">
        <v>69</v>
      </c>
      <c r="H25" s="25" t="s">
        <v>70</v>
      </c>
      <c r="I25" s="25" t="s">
        <v>69</v>
      </c>
      <c r="J25" s="25" t="s">
        <v>70</v>
      </c>
      <c r="K25" s="25" t="s">
        <v>69</v>
      </c>
      <c r="L25" s="25" t="s">
        <v>70</v>
      </c>
      <c r="M25" s="25" t="s">
        <v>69</v>
      </c>
      <c r="N25" s="25" t="s">
        <v>70</v>
      </c>
      <c r="O25" s="25" t="s">
        <v>69</v>
      </c>
      <c r="P25" s="25" t="s">
        <v>70</v>
      </c>
      <c r="Q25" s="25" t="s">
        <v>69</v>
      </c>
      <c r="R25" s="25" t="s">
        <v>70</v>
      </c>
      <c r="S25" s="25" t="s">
        <v>69</v>
      </c>
      <c r="T25" s="25" t="s">
        <v>70</v>
      </c>
      <c r="U25" s="25" t="s">
        <v>69</v>
      </c>
      <c r="V25" s="25" t="s">
        <v>70</v>
      </c>
      <c r="W25" s="25" t="s">
        <v>69</v>
      </c>
      <c r="X25" s="25" t="s">
        <v>70</v>
      </c>
      <c r="Y25" s="25" t="s">
        <v>69</v>
      </c>
      <c r="Z25" s="25" t="s">
        <v>70</v>
      </c>
      <c r="AA25" s="25" t="s">
        <v>69</v>
      </c>
      <c r="AB25" s="25" t="s">
        <v>70</v>
      </c>
      <c r="AC25" s="25" t="s">
        <v>69</v>
      </c>
      <c r="AD25" s="25" t="s">
        <v>70</v>
      </c>
      <c r="AE25" s="25" t="s">
        <v>69</v>
      </c>
      <c r="AF25" s="25" t="s">
        <v>70</v>
      </c>
      <c r="AG25" s="25" t="s">
        <v>69</v>
      </c>
      <c r="AH25" s="25" t="s">
        <v>70</v>
      </c>
      <c r="AI25" s="25" t="s">
        <v>69</v>
      </c>
      <c r="AJ25" s="25" t="s">
        <v>70</v>
      </c>
      <c r="AK25" s="25" t="s">
        <v>69</v>
      </c>
      <c r="AL25" s="25" t="s">
        <v>70</v>
      </c>
      <c r="AM25" s="25" t="s">
        <v>69</v>
      </c>
      <c r="AN25" s="25" t="s">
        <v>70</v>
      </c>
      <c r="AO25" s="25" t="s">
        <v>69</v>
      </c>
    </row>
    <row r="26" spans="2:46" x14ac:dyDescent="0.2">
      <c r="B26" s="45"/>
      <c r="C26" s="45"/>
      <c r="D26" s="47" t="s">
        <v>67</v>
      </c>
      <c r="E26" s="47" t="s">
        <v>68</v>
      </c>
      <c r="F26" s="47" t="s">
        <v>67</v>
      </c>
      <c r="G26" s="47" t="s">
        <v>68</v>
      </c>
      <c r="H26" s="47" t="s">
        <v>67</v>
      </c>
      <c r="I26" s="47" t="s">
        <v>68</v>
      </c>
      <c r="J26" s="47" t="s">
        <v>67</v>
      </c>
      <c r="K26" s="47" t="s">
        <v>68</v>
      </c>
      <c r="L26" s="47" t="s">
        <v>67</v>
      </c>
      <c r="M26" s="47" t="s">
        <v>68</v>
      </c>
      <c r="N26" s="47" t="s">
        <v>67</v>
      </c>
      <c r="O26" s="47" t="s">
        <v>68</v>
      </c>
      <c r="P26" s="47" t="s">
        <v>67</v>
      </c>
      <c r="Q26" s="47" t="s">
        <v>68</v>
      </c>
      <c r="R26" s="47" t="s">
        <v>67</v>
      </c>
      <c r="S26" s="47" t="s">
        <v>68</v>
      </c>
      <c r="T26" s="47" t="s">
        <v>67</v>
      </c>
      <c r="U26" s="47" t="s">
        <v>68</v>
      </c>
      <c r="V26" s="47" t="s">
        <v>67</v>
      </c>
      <c r="W26" s="47" t="s">
        <v>68</v>
      </c>
      <c r="X26" s="47" t="s">
        <v>67</v>
      </c>
      <c r="Y26" s="47" t="s">
        <v>68</v>
      </c>
      <c r="Z26" s="47" t="s">
        <v>67</v>
      </c>
      <c r="AA26" s="47" t="s">
        <v>68</v>
      </c>
      <c r="AB26" s="47" t="s">
        <v>67</v>
      </c>
      <c r="AC26" s="47" t="s">
        <v>68</v>
      </c>
      <c r="AD26" s="47" t="s">
        <v>67</v>
      </c>
      <c r="AE26" s="47" t="s">
        <v>68</v>
      </c>
      <c r="AF26" s="47" t="s">
        <v>67</v>
      </c>
      <c r="AG26" s="47" t="s">
        <v>68</v>
      </c>
      <c r="AH26" s="47" t="s">
        <v>67</v>
      </c>
      <c r="AI26" s="47" t="s">
        <v>68</v>
      </c>
      <c r="AJ26" s="47" t="s">
        <v>67</v>
      </c>
      <c r="AK26" s="47" t="s">
        <v>68</v>
      </c>
      <c r="AL26" s="47" t="s">
        <v>67</v>
      </c>
      <c r="AM26" s="47" t="s">
        <v>68</v>
      </c>
      <c r="AN26" s="47" t="s">
        <v>67</v>
      </c>
      <c r="AO26" s="47" t="s">
        <v>68</v>
      </c>
    </row>
    <row r="27" spans="2:46" ht="18" customHeight="1" x14ac:dyDescent="0.25">
      <c r="B27" t="s">
        <v>92</v>
      </c>
      <c r="D27" s="52"/>
      <c r="E27" s="52"/>
      <c r="F27" s="43">
        <f t="shared" ref="F27:F39" si="37">F9-D9</f>
        <v>0</v>
      </c>
      <c r="G27" s="48">
        <f>+G75-E75</f>
        <v>0</v>
      </c>
      <c r="H27" s="43">
        <f t="shared" ref="H27:H39" si="38">H9-F9</f>
        <v>-8.8348422550374927E-4</v>
      </c>
      <c r="I27" s="48">
        <f t="shared" ref="I27:I39" si="39">+I75-G75</f>
        <v>-2.2705845692732041E-3</v>
      </c>
      <c r="J27" s="43">
        <f t="shared" ref="J27:J39" si="40">J9-H9</f>
        <v>6.7246640966305126E-3</v>
      </c>
      <c r="K27" s="48">
        <f>+K75-I75</f>
        <v>1.7282615909354426E-2</v>
      </c>
      <c r="L27" s="43">
        <f t="shared" ref="L27:L39" si="41">L9-J9</f>
        <v>3.7876028000219299E-4</v>
      </c>
      <c r="M27" s="48">
        <f t="shared" ref="M27:M39" si="42">+M75-K75</f>
        <v>9.7342682800727331E-4</v>
      </c>
      <c r="N27" s="43">
        <f t="shared" ref="N27:N39" si="43">N9-L9</f>
        <v>1.0043414787227235E-3</v>
      </c>
      <c r="O27" s="48">
        <f t="shared" ref="O27:O39" si="44">+O75-M75</f>
        <v>2.5811918289413427E-3</v>
      </c>
      <c r="P27" s="43">
        <f t="shared" ref="P27:P39" si="45">P9-N9</f>
        <v>-1.9529082390676682E-3</v>
      </c>
      <c r="Q27" s="48">
        <f t="shared" ref="Q27:Q39" si="46">+Q75-O75</f>
        <v>-5.0190407308123852E-3</v>
      </c>
      <c r="R27" s="43">
        <f t="shared" ref="R27:R39" si="47">R9-P9</f>
        <v>9.1256864857653872E-6</v>
      </c>
      <c r="S27" s="48">
        <f t="shared" ref="S27:S39" si="48">+S75-Q75</f>
        <v>2.345332527786681E-5</v>
      </c>
      <c r="T27" s="43">
        <f t="shared" ref="T27:T39" si="49">T9-R9</f>
        <v>-3.5971563693636549E-2</v>
      </c>
      <c r="U27" s="48">
        <f t="shared" ref="U27:U39" si="50">+U75-S75</f>
        <v>-9.2448144627402584E-2</v>
      </c>
      <c r="V27" s="43">
        <f t="shared" ref="V27:V39" si="51">V9-T9</f>
        <v>3.474489884881353E-4</v>
      </c>
      <c r="W27" s="48">
        <f t="shared" ref="W27:W39" si="52">+W75-U75</f>
        <v>8.9295574170655811E-4</v>
      </c>
      <c r="X27" s="43">
        <f t="shared" ref="X27:X39" si="53">X9-V9</f>
        <v>3.3440086634500682E-3</v>
      </c>
      <c r="Y27" s="48">
        <f t="shared" ref="Y27:Y39" si="54">+Y75-W75</f>
        <v>8.594216231100571E-3</v>
      </c>
      <c r="Z27" s="43">
        <f t="shared" ref="Z27:Z39" si="55">Z9-X9</f>
        <v>0</v>
      </c>
      <c r="AA27" s="48">
        <f t="shared" ref="AA27:AA39" si="56">+AA75-Y75</f>
        <v>0</v>
      </c>
      <c r="AB27" s="43">
        <f t="shared" ref="AB27:AB39" si="57">AB9-Z9</f>
        <v>0</v>
      </c>
      <c r="AC27" s="48">
        <f t="shared" ref="AC27:AC39" si="58">+AC75-AA75</f>
        <v>0</v>
      </c>
      <c r="AD27" s="43">
        <f t="shared" ref="AD27:AD39" si="59">AD9-AB9</f>
        <v>0</v>
      </c>
      <c r="AE27" s="48">
        <f t="shared" ref="AE27:AE39" si="60">+AE75-AC75</f>
        <v>0</v>
      </c>
      <c r="AF27" s="43">
        <f t="shared" ref="AF27:AF39" si="61">AF9-AD9</f>
        <v>-7.5630009697410031E-4</v>
      </c>
      <c r="AG27" s="48">
        <f t="shared" ref="AG27:AG39" si="62">+AG75-AE75</f>
        <v>-1.943717024432523E-3</v>
      </c>
      <c r="AH27" s="43">
        <f t="shared" ref="AH27:AH39" si="63">AH9-AF9</f>
        <v>-5.112810139964695E-4</v>
      </c>
      <c r="AI27" s="48">
        <f t="shared" ref="AI27:AI39" si="64">+AI75-AG75</f>
        <v>-1.3140096307671101E-3</v>
      </c>
      <c r="AJ27" s="43">
        <f t="shared" ref="AJ27:AJ39" si="65">AJ9-AH9</f>
        <v>2.8652804220005511E-2</v>
      </c>
      <c r="AK27" s="48">
        <f t="shared" ref="AK27:AK39" si="66">+AK75-AI75</f>
        <v>7.3638683351992196E-2</v>
      </c>
      <c r="AL27" s="43">
        <f t="shared" ref="AL27:AL39" si="67">AL9-AJ9</f>
        <v>-1.0693436886419971E-3</v>
      </c>
      <c r="AM27" s="48">
        <f t="shared" ref="AM27:AM39" si="68">+AM75-AK75</f>
        <v>-2.7482497237523162E-3</v>
      </c>
      <c r="AN27" s="43">
        <f t="shared" ref="AN27:AN39" si="69">AN9-AL9</f>
        <v>-3.1551037936698907E-4</v>
      </c>
      <c r="AO27" s="48">
        <f t="shared" ref="AO27:AO39" si="70">+AO75-AM75</f>
        <v>-8.1087242777622137E-4</v>
      </c>
    </row>
    <row r="28" spans="2:46" ht="18" customHeight="1" x14ac:dyDescent="0.25">
      <c r="B28" t="s">
        <v>93</v>
      </c>
      <c r="D28" s="52"/>
      <c r="E28" s="52"/>
      <c r="F28" s="43">
        <f t="shared" si="37"/>
        <v>0</v>
      </c>
      <c r="G28" s="48">
        <f t="shared" ref="G28:K39" si="71">+G76-E76</f>
        <v>0</v>
      </c>
      <c r="H28" s="43">
        <f t="shared" si="38"/>
        <v>1.254221341709905E-2</v>
      </c>
      <c r="I28" s="48">
        <f t="shared" si="39"/>
        <v>1.0269912012619398E-2</v>
      </c>
      <c r="J28" s="43">
        <f t="shared" si="40"/>
        <v>4.2318850556865087E-3</v>
      </c>
      <c r="K28" s="48">
        <f t="shared" si="71"/>
        <v>3.4651847902833488E-3</v>
      </c>
      <c r="L28" s="43">
        <f t="shared" si="41"/>
        <v>-1.6271526989847799E-2</v>
      </c>
      <c r="M28" s="48">
        <f t="shared" si="42"/>
        <v>-1.3323577341530335E-2</v>
      </c>
      <c r="N28" s="43">
        <f t="shared" si="43"/>
        <v>-4.5516678040826173E-4</v>
      </c>
      <c r="O28" s="48">
        <f t="shared" si="44"/>
        <v>-3.727031768959721E-4</v>
      </c>
      <c r="P28" s="43">
        <f t="shared" si="45"/>
        <v>1.0640473839672997E-2</v>
      </c>
      <c r="Q28" s="48">
        <f t="shared" si="46"/>
        <v>8.7127149309260687E-3</v>
      </c>
      <c r="R28" s="43">
        <f t="shared" si="47"/>
        <v>2.6107131152860244E-2</v>
      </c>
      <c r="S28" s="48">
        <f t="shared" si="48"/>
        <v>2.1377242670441166E-2</v>
      </c>
      <c r="T28" s="43">
        <f t="shared" si="49"/>
        <v>-1.8845959363925063E-2</v>
      </c>
      <c r="U28" s="48">
        <f t="shared" si="50"/>
        <v>-1.543159393198057E-2</v>
      </c>
      <c r="V28" s="43">
        <f t="shared" si="51"/>
        <v>-4.4076422347067469E-3</v>
      </c>
      <c r="W28" s="48">
        <f t="shared" si="52"/>
        <v>-3.6090996404056774E-3</v>
      </c>
      <c r="X28" s="43">
        <f t="shared" si="53"/>
        <v>-3.3726106922007185E-2</v>
      </c>
      <c r="Y28" s="48">
        <f t="shared" si="54"/>
        <v>-2.7615871226126854E-2</v>
      </c>
      <c r="Z28" s="43">
        <f t="shared" si="55"/>
        <v>0</v>
      </c>
      <c r="AA28" s="48">
        <f t="shared" si="56"/>
        <v>0</v>
      </c>
      <c r="AB28" s="43">
        <f t="shared" si="57"/>
        <v>0</v>
      </c>
      <c r="AC28" s="48">
        <f t="shared" si="58"/>
        <v>0</v>
      </c>
      <c r="AD28" s="43">
        <f t="shared" si="59"/>
        <v>0</v>
      </c>
      <c r="AE28" s="48">
        <f t="shared" si="60"/>
        <v>0</v>
      </c>
      <c r="AF28" s="43">
        <f t="shared" si="61"/>
        <v>2.9127622752520482E-2</v>
      </c>
      <c r="AG28" s="48">
        <f t="shared" si="62"/>
        <v>2.3850504919437521E-2</v>
      </c>
      <c r="AH28" s="43">
        <f t="shared" si="63"/>
        <v>-1.3395292787209976E-3</v>
      </c>
      <c r="AI28" s="48">
        <f t="shared" si="64"/>
        <v>-1.096843704799122E-3</v>
      </c>
      <c r="AJ28" s="43">
        <f t="shared" si="65"/>
        <v>4.4083360553624412E-2</v>
      </c>
      <c r="AK28" s="48">
        <f t="shared" si="66"/>
        <v>3.6096677599910754E-2</v>
      </c>
      <c r="AL28" s="43">
        <f t="shared" si="67"/>
        <v>-2.2106849778531799E-2</v>
      </c>
      <c r="AM28" s="48">
        <f t="shared" si="68"/>
        <v>-1.8101701394444003E-2</v>
      </c>
      <c r="AN28" s="43">
        <f t="shared" si="69"/>
        <v>-1.1086354577440928E-3</v>
      </c>
      <c r="AO28" s="48">
        <f t="shared" si="70"/>
        <v>-9.0778144387015924E-4</v>
      </c>
    </row>
    <row r="29" spans="2:46" ht="18" customHeight="1" x14ac:dyDescent="0.25">
      <c r="B29" t="s">
        <v>94</v>
      </c>
      <c r="D29" s="52"/>
      <c r="E29" s="52"/>
      <c r="F29" s="43">
        <f t="shared" si="37"/>
        <v>0</v>
      </c>
      <c r="G29" s="48">
        <f t="shared" si="71"/>
        <v>0</v>
      </c>
      <c r="H29" s="43">
        <f t="shared" si="38"/>
        <v>-1.5527008800068371E-3</v>
      </c>
      <c r="I29" s="48">
        <f t="shared" si="39"/>
        <v>-3.6712724063021618E-3</v>
      </c>
      <c r="J29" s="43">
        <f t="shared" si="40"/>
        <v>7.025781748333332E-3</v>
      </c>
      <c r="K29" s="48">
        <f t="shared" si="71"/>
        <v>1.661205902404328E-2</v>
      </c>
      <c r="L29" s="43">
        <f t="shared" si="41"/>
        <v>2.8691243160152312E-3</v>
      </c>
      <c r="M29" s="48">
        <f t="shared" si="42"/>
        <v>6.7838803128590364E-3</v>
      </c>
      <c r="N29" s="43">
        <f t="shared" si="43"/>
        <v>-9.7524486224389879E-4</v>
      </c>
      <c r="O29" s="48">
        <f t="shared" si="44"/>
        <v>-2.3059106864988799E-3</v>
      </c>
      <c r="P29" s="43">
        <f t="shared" si="45"/>
        <v>-3.7988931251149859E-3</v>
      </c>
      <c r="Q29" s="48">
        <f t="shared" si="46"/>
        <v>-8.9822654732212293E-3</v>
      </c>
      <c r="R29" s="43">
        <f t="shared" si="47"/>
        <v>-9.706738917362312E-2</v>
      </c>
      <c r="S29" s="48">
        <f t="shared" si="48"/>
        <v>-0.22951028882224023</v>
      </c>
      <c r="T29" s="43">
        <f t="shared" si="49"/>
        <v>9.4697292212670911E-2</v>
      </c>
      <c r="U29" s="48">
        <f t="shared" si="50"/>
        <v>0.22390633014285433</v>
      </c>
      <c r="V29" s="43">
        <f t="shared" si="51"/>
        <v>9.4593709620977235E-5</v>
      </c>
      <c r="W29" s="48">
        <f t="shared" si="52"/>
        <v>2.2366141503038506E-4</v>
      </c>
      <c r="X29" s="43">
        <f t="shared" si="53"/>
        <v>-1.1890441461597876E-3</v>
      </c>
      <c r="Y29" s="48">
        <f t="shared" si="54"/>
        <v>-2.8114268626242556E-3</v>
      </c>
      <c r="Z29" s="43">
        <f t="shared" si="55"/>
        <v>0</v>
      </c>
      <c r="AA29" s="48">
        <f t="shared" si="56"/>
        <v>0</v>
      </c>
      <c r="AB29" s="43">
        <f t="shared" si="57"/>
        <v>0</v>
      </c>
      <c r="AC29" s="48">
        <f t="shared" si="58"/>
        <v>0</v>
      </c>
      <c r="AD29" s="43">
        <f t="shared" si="59"/>
        <v>0</v>
      </c>
      <c r="AE29" s="48">
        <f t="shared" si="60"/>
        <v>0</v>
      </c>
      <c r="AF29" s="43">
        <f t="shared" si="61"/>
        <v>-5.9923408499233774E-4</v>
      </c>
      <c r="AG29" s="48">
        <f t="shared" si="62"/>
        <v>-1.4168547139217225E-3</v>
      </c>
      <c r="AH29" s="43">
        <f t="shared" si="63"/>
        <v>-6.3314687641434064E-4</v>
      </c>
      <c r="AI29" s="48">
        <f t="shared" si="64"/>
        <v>-1.4970395692093241E-3</v>
      </c>
      <c r="AJ29" s="43">
        <f t="shared" si="65"/>
        <v>1.3420308689710321E-2</v>
      </c>
      <c r="AK29" s="48">
        <f t="shared" si="66"/>
        <v>3.1731552168872135E-2</v>
      </c>
      <c r="AL29" s="43">
        <f t="shared" si="67"/>
        <v>-6.2891186918245124E-3</v>
      </c>
      <c r="AM29" s="48">
        <f t="shared" si="68"/>
        <v>-1.487026136879166E-2</v>
      </c>
      <c r="AN29" s="43">
        <f t="shared" si="69"/>
        <v>-4.6854289817319355E-4</v>
      </c>
      <c r="AO29" s="48">
        <f t="shared" si="70"/>
        <v>-1.1078428790640693E-3</v>
      </c>
    </row>
    <row r="30" spans="2:46" ht="18" customHeight="1" x14ac:dyDescent="0.25">
      <c r="B30" t="s">
        <v>95</v>
      </c>
      <c r="D30" s="52"/>
      <c r="E30" s="52"/>
      <c r="F30" s="43">
        <f t="shared" si="37"/>
        <v>0</v>
      </c>
      <c r="G30" s="48">
        <f t="shared" si="71"/>
        <v>0</v>
      </c>
      <c r="H30" s="43">
        <f t="shared" si="38"/>
        <v>1.4614196157928312E-2</v>
      </c>
      <c r="I30" s="48">
        <f t="shared" si="39"/>
        <v>1.1011981003738569E-2</v>
      </c>
      <c r="J30" s="43">
        <f t="shared" si="40"/>
        <v>5.0391333441572109E-3</v>
      </c>
      <c r="K30" s="48">
        <f t="shared" si="71"/>
        <v>3.7970504885457279E-3</v>
      </c>
      <c r="L30" s="43">
        <f t="shared" si="41"/>
        <v>-1.9289601012267208E-2</v>
      </c>
      <c r="M30" s="48">
        <f t="shared" si="42"/>
        <v>-1.4534957490737188E-2</v>
      </c>
      <c r="N30" s="43">
        <f t="shared" si="43"/>
        <v>-1.5099802025898403E-3</v>
      </c>
      <c r="O30" s="48">
        <f t="shared" si="44"/>
        <v>-1.1377891145877284E-3</v>
      </c>
      <c r="P30" s="43">
        <f t="shared" si="45"/>
        <v>1.2919036247420572E-2</v>
      </c>
      <c r="Q30" s="48">
        <f t="shared" si="46"/>
        <v>9.7346566452117811E-3</v>
      </c>
      <c r="R30" s="43">
        <f t="shared" si="47"/>
        <v>-1.9531838808047756E-2</v>
      </c>
      <c r="S30" s="48">
        <f t="shared" si="48"/>
        <v>-1.4717486723046402E-2</v>
      </c>
      <c r="T30" s="43">
        <f t="shared" si="49"/>
        <v>5.7581313253965802E-2</v>
      </c>
      <c r="U30" s="48">
        <f t="shared" si="50"/>
        <v>4.3388245297295791E-2</v>
      </c>
      <c r="V30" s="43">
        <f t="shared" si="51"/>
        <v>-6.3901590587038745E-3</v>
      </c>
      <c r="W30" s="48">
        <f t="shared" si="52"/>
        <v>-4.8150653929152076E-3</v>
      </c>
      <c r="X30" s="43">
        <f t="shared" si="53"/>
        <v>-3.6647467705268492E-2</v>
      </c>
      <c r="Y30" s="48">
        <f t="shared" si="54"/>
        <v>-2.761432882414161E-2</v>
      </c>
      <c r="Z30" s="43">
        <f t="shared" si="55"/>
        <v>0</v>
      </c>
      <c r="AA30" s="48">
        <f t="shared" si="56"/>
        <v>0</v>
      </c>
      <c r="AB30" s="43">
        <f t="shared" si="57"/>
        <v>0</v>
      </c>
      <c r="AC30" s="48">
        <f t="shared" si="58"/>
        <v>0</v>
      </c>
      <c r="AD30" s="43">
        <f t="shared" si="59"/>
        <v>0</v>
      </c>
      <c r="AE30" s="48">
        <f t="shared" si="60"/>
        <v>0</v>
      </c>
      <c r="AF30" s="43">
        <f t="shared" si="61"/>
        <v>3.87495372678716E-2</v>
      </c>
      <c r="AG30" s="48">
        <f t="shared" si="62"/>
        <v>2.9198264734250801E-2</v>
      </c>
      <c r="AH30" s="43">
        <f t="shared" si="63"/>
        <v>-2.5790256693825758E-3</v>
      </c>
      <c r="AI30" s="48">
        <f t="shared" si="64"/>
        <v>-1.9433283481683494E-3</v>
      </c>
      <c r="AJ30" s="43">
        <f t="shared" si="65"/>
        <v>4.8981980550414451E-2</v>
      </c>
      <c r="AK30" s="48">
        <f t="shared" si="66"/>
        <v>3.6908539718350064E-2</v>
      </c>
      <c r="AL30" s="43">
        <f t="shared" si="67"/>
        <v>-2.3888120652714756E-2</v>
      </c>
      <c r="AM30" s="48">
        <f t="shared" si="68"/>
        <v>-1.8000000000000016E-2</v>
      </c>
      <c r="AN30" s="43">
        <f t="shared" si="69"/>
        <v>-1.3295610327909851E-3</v>
      </c>
      <c r="AO30" s="48">
        <f t="shared" si="70"/>
        <v>-1.0018409961236596E-3</v>
      </c>
    </row>
    <row r="31" spans="2:46" ht="18" customHeight="1" x14ac:dyDescent="0.25">
      <c r="B31" t="s">
        <v>96</v>
      </c>
      <c r="D31" s="52"/>
      <c r="E31" s="52"/>
      <c r="F31" s="43">
        <f t="shared" si="37"/>
        <v>0</v>
      </c>
      <c r="G31" s="48">
        <f t="shared" si="71"/>
        <v>0</v>
      </c>
      <c r="H31" s="43">
        <f t="shared" si="38"/>
        <v>-9.1201064114622248E-4</v>
      </c>
      <c r="I31" s="48">
        <f t="shared" si="39"/>
        <v>-2.161595666353211E-3</v>
      </c>
      <c r="J31" s="43">
        <f t="shared" si="40"/>
        <v>-1.3719474612554225E-2</v>
      </c>
      <c r="K31" s="48">
        <f t="shared" si="71"/>
        <v>-3.2517117157611519E-2</v>
      </c>
      <c r="L31" s="43">
        <f t="shared" si="41"/>
        <v>3.5180804895466114E-3</v>
      </c>
      <c r="M31" s="48">
        <f t="shared" si="42"/>
        <v>8.33835395881799E-3</v>
      </c>
      <c r="N31" s="43">
        <f t="shared" si="43"/>
        <v>-1.4717691044390489E-3</v>
      </c>
      <c r="O31" s="48">
        <f t="shared" si="44"/>
        <v>-3.4883032878099129E-3</v>
      </c>
      <c r="P31" s="43">
        <f t="shared" si="45"/>
        <v>-3.9857380270808106E-3</v>
      </c>
      <c r="Q31" s="48">
        <f t="shared" si="46"/>
        <v>-9.4467692128339387E-3</v>
      </c>
      <c r="R31" s="43">
        <f t="shared" si="47"/>
        <v>2.3219962751636989E-2</v>
      </c>
      <c r="S31" s="48">
        <f t="shared" si="48"/>
        <v>5.5034632922418059E-2</v>
      </c>
      <c r="T31" s="43">
        <f t="shared" si="49"/>
        <v>1.6418977013070872E-2</v>
      </c>
      <c r="U31" s="48">
        <f t="shared" si="50"/>
        <v>3.891532396245001E-2</v>
      </c>
      <c r="V31" s="43">
        <f t="shared" si="51"/>
        <v>1.5471275882597557E-4</v>
      </c>
      <c r="W31" s="48">
        <f t="shared" si="52"/>
        <v>3.6669136731504182E-4</v>
      </c>
      <c r="X31" s="43">
        <f t="shared" si="53"/>
        <v>-2.3298088676529036E-4</v>
      </c>
      <c r="Y31" s="48">
        <f t="shared" si="54"/>
        <v>-5.5219802538930551E-4</v>
      </c>
      <c r="Z31" s="43">
        <f t="shared" si="55"/>
        <v>0</v>
      </c>
      <c r="AA31" s="48">
        <f t="shared" si="56"/>
        <v>0</v>
      </c>
      <c r="AB31" s="43">
        <f t="shared" si="57"/>
        <v>0</v>
      </c>
      <c r="AC31" s="48">
        <f t="shared" si="58"/>
        <v>0</v>
      </c>
      <c r="AD31" s="43">
        <f t="shared" si="59"/>
        <v>0</v>
      </c>
      <c r="AE31" s="48">
        <f t="shared" si="60"/>
        <v>0</v>
      </c>
      <c r="AF31" s="43">
        <f t="shared" si="61"/>
        <v>-1.286712280820293E-4</v>
      </c>
      <c r="AG31" s="48">
        <f t="shared" si="62"/>
        <v>-3.0496921467593197E-4</v>
      </c>
      <c r="AH31" s="43">
        <f t="shared" si="63"/>
        <v>7.1699753974651531E-4</v>
      </c>
      <c r="AI31" s="48">
        <f t="shared" si="64"/>
        <v>1.6993867228940474E-3</v>
      </c>
      <c r="AJ31" s="43">
        <f t="shared" si="65"/>
        <v>8.6113342500536802E-2</v>
      </c>
      <c r="AK31" s="48">
        <f t="shared" si="66"/>
        <v>0.20410093870221191</v>
      </c>
      <c r="AL31" s="43">
        <f t="shared" si="67"/>
        <v>-7.68892705573819E-3</v>
      </c>
      <c r="AM31" s="48">
        <f t="shared" si="68"/>
        <v>-1.8223856885815515E-2</v>
      </c>
      <c r="AN31" s="43">
        <f t="shared" si="69"/>
        <v>-2.6480188548803907E-4</v>
      </c>
      <c r="AO31" s="48">
        <f t="shared" si="70"/>
        <v>-6.276183437878835E-4</v>
      </c>
    </row>
    <row r="32" spans="2:46" ht="18" customHeight="1" x14ac:dyDescent="0.25">
      <c r="B32" t="s">
        <v>97</v>
      </c>
      <c r="D32" s="52"/>
      <c r="E32" s="52"/>
      <c r="F32" s="43">
        <f t="shared" si="37"/>
        <v>0</v>
      </c>
      <c r="G32" s="48">
        <f t="shared" si="71"/>
        <v>0</v>
      </c>
      <c r="H32" s="43">
        <f t="shared" si="38"/>
        <v>7.8777971141686233E-4</v>
      </c>
      <c r="I32" s="48">
        <f t="shared" si="39"/>
        <v>1.6132618038575686E-3</v>
      </c>
      <c r="J32" s="43">
        <f t="shared" si="40"/>
        <v>-2.1088245988947443E-2</v>
      </c>
      <c r="K32" s="48">
        <f t="shared" si="71"/>
        <v>-4.318575519434642E-2</v>
      </c>
      <c r="L32" s="43">
        <f t="shared" si="41"/>
        <v>5.4281640391471223E-4</v>
      </c>
      <c r="M32" s="48">
        <f t="shared" si="42"/>
        <v>1.1116114800264754E-3</v>
      </c>
      <c r="N32" s="43">
        <f t="shared" si="43"/>
        <v>-1.2460925799090868E-3</v>
      </c>
      <c r="O32" s="48">
        <f t="shared" si="44"/>
        <v>-2.551821954924538E-3</v>
      </c>
      <c r="P32" s="43">
        <f t="shared" si="45"/>
        <v>7.4382789686900513E-3</v>
      </c>
      <c r="Q32" s="48">
        <f t="shared" si="46"/>
        <v>1.5232546830943772E-2</v>
      </c>
      <c r="R32" s="43">
        <f t="shared" si="47"/>
        <v>2.5921354644133726E-2</v>
      </c>
      <c r="S32" s="48">
        <f t="shared" si="48"/>
        <v>5.3083280447036696E-2</v>
      </c>
      <c r="T32" s="43">
        <f t="shared" si="49"/>
        <v>1.3382924446587391E-2</v>
      </c>
      <c r="U32" s="48">
        <f t="shared" si="50"/>
        <v>2.7406342814744633E-2</v>
      </c>
      <c r="V32" s="43">
        <f t="shared" si="51"/>
        <v>-3.110224862508254E-4</v>
      </c>
      <c r="W32" s="48">
        <f t="shared" si="52"/>
        <v>-6.36930210232034E-4</v>
      </c>
      <c r="X32" s="43">
        <f t="shared" si="53"/>
        <v>-2.447077889746848E-3</v>
      </c>
      <c r="Y32" s="48">
        <f t="shared" si="54"/>
        <v>-5.0112705790463785E-3</v>
      </c>
      <c r="Z32" s="43">
        <f t="shared" si="55"/>
        <v>0</v>
      </c>
      <c r="AA32" s="48">
        <f t="shared" si="56"/>
        <v>0</v>
      </c>
      <c r="AB32" s="43">
        <f t="shared" si="57"/>
        <v>0</v>
      </c>
      <c r="AC32" s="48">
        <f t="shared" si="58"/>
        <v>0</v>
      </c>
      <c r="AD32" s="43">
        <f t="shared" si="59"/>
        <v>0</v>
      </c>
      <c r="AE32" s="48">
        <f t="shared" si="60"/>
        <v>0</v>
      </c>
      <c r="AF32" s="43">
        <f t="shared" si="61"/>
        <v>1.5096869608306925E-3</v>
      </c>
      <c r="AG32" s="48">
        <f t="shared" si="62"/>
        <v>3.0916260908897542E-3</v>
      </c>
      <c r="AH32" s="43">
        <f t="shared" si="63"/>
        <v>9.7217242862481304E-4</v>
      </c>
      <c r="AI32" s="48">
        <f t="shared" si="64"/>
        <v>1.9908720967731774E-3</v>
      </c>
      <c r="AJ32" s="43">
        <f t="shared" si="65"/>
        <v>6.2091355004212853E-2</v>
      </c>
      <c r="AK32" s="48">
        <f t="shared" si="66"/>
        <v>0.12715434267518377</v>
      </c>
      <c r="AL32" s="43">
        <f t="shared" si="67"/>
        <v>-8.9991113766801495E-3</v>
      </c>
      <c r="AM32" s="48">
        <f t="shared" si="68"/>
        <v>-1.8428911588173502E-2</v>
      </c>
      <c r="AN32" s="43">
        <f t="shared" si="69"/>
        <v>-2.9386203133252575E-4</v>
      </c>
      <c r="AO32" s="48">
        <f t="shared" si="70"/>
        <v>-6.0178801749044553E-4</v>
      </c>
    </row>
    <row r="33" spans="2:50" ht="18" customHeight="1" x14ac:dyDescent="0.25">
      <c r="B33" t="s">
        <v>98</v>
      </c>
      <c r="D33" s="52"/>
      <c r="E33" s="52"/>
      <c r="F33" s="43">
        <f t="shared" si="37"/>
        <v>0</v>
      </c>
      <c r="G33" s="48">
        <f t="shared" si="71"/>
        <v>0</v>
      </c>
      <c r="H33" s="43">
        <f t="shared" si="38"/>
        <v>3.6532030877628081E-3</v>
      </c>
      <c r="I33" s="48">
        <f t="shared" si="39"/>
        <v>5.3988812033036737E-3</v>
      </c>
      <c r="J33" s="43">
        <f t="shared" si="40"/>
        <v>-4.7998302028555394E-3</v>
      </c>
      <c r="K33" s="48">
        <f t="shared" si="71"/>
        <v>-7.093422522292725E-3</v>
      </c>
      <c r="L33" s="43">
        <f t="shared" si="41"/>
        <v>-3.6533107375572573E-3</v>
      </c>
      <c r="M33" s="48">
        <f t="shared" si="42"/>
        <v>-5.3990402934056547E-3</v>
      </c>
      <c r="N33" s="43">
        <f t="shared" si="43"/>
        <v>-1.3503521798250871E-3</v>
      </c>
      <c r="O33" s="48">
        <f t="shared" si="44"/>
        <v>-1.9956161281913243E-3</v>
      </c>
      <c r="P33" s="43">
        <f t="shared" si="45"/>
        <v>8.5713912952315903E-3</v>
      </c>
      <c r="Q33" s="48">
        <f t="shared" si="46"/>
        <v>1.2667218941371683E-2</v>
      </c>
      <c r="R33" s="43">
        <f t="shared" si="47"/>
        <v>2.8232891763961362E-2</v>
      </c>
      <c r="S33" s="48">
        <f t="shared" si="48"/>
        <v>4.172394060706397E-2</v>
      </c>
      <c r="T33" s="43">
        <f t="shared" si="49"/>
        <v>1.5779424439215078E-2</v>
      </c>
      <c r="U33" s="48">
        <f t="shared" si="50"/>
        <v>2.3319600897413917E-2</v>
      </c>
      <c r="V33" s="43">
        <f t="shared" si="51"/>
        <v>-5.2100472629023481E-4</v>
      </c>
      <c r="W33" s="48">
        <f t="shared" si="52"/>
        <v>-7.6996612452862045E-4</v>
      </c>
      <c r="X33" s="43">
        <f t="shared" si="53"/>
        <v>-8.6653495036386613E-3</v>
      </c>
      <c r="Y33" s="48">
        <f t="shared" si="54"/>
        <v>-1.2806074951584812E-2</v>
      </c>
      <c r="Z33" s="43">
        <f t="shared" si="55"/>
        <v>0</v>
      </c>
      <c r="AA33" s="48">
        <f t="shared" si="56"/>
        <v>0</v>
      </c>
      <c r="AB33" s="43">
        <f t="shared" si="57"/>
        <v>-1.1631864842778783E-6</v>
      </c>
      <c r="AC33" s="48">
        <f t="shared" si="58"/>
        <v>-1.7190135601641288E-6</v>
      </c>
      <c r="AD33" s="43">
        <f t="shared" si="59"/>
        <v>0</v>
      </c>
      <c r="AE33" s="48">
        <f t="shared" si="60"/>
        <v>0</v>
      </c>
      <c r="AF33" s="43">
        <f t="shared" si="61"/>
        <v>1.8516709460706868E-3</v>
      </c>
      <c r="AG33" s="48">
        <f t="shared" si="62"/>
        <v>2.7364893835033488E-3</v>
      </c>
      <c r="AH33" s="43">
        <f t="shared" si="63"/>
        <v>3.4106564745660373E-4</v>
      </c>
      <c r="AI33" s="48">
        <f t="shared" si="64"/>
        <v>5.0404340216236854E-4</v>
      </c>
      <c r="AJ33" s="43">
        <f t="shared" si="65"/>
        <v>6.5726660952455426E-2</v>
      </c>
      <c r="AK33" s="48">
        <f t="shared" si="66"/>
        <v>9.7134056291798609E-2</v>
      </c>
      <c r="AL33" s="43">
        <f t="shared" si="67"/>
        <v>-1.2840005136106669E-2</v>
      </c>
      <c r="AM33" s="48">
        <f t="shared" si="68"/>
        <v>-1.8975584087251196E-2</v>
      </c>
      <c r="AN33" s="43">
        <f t="shared" si="69"/>
        <v>-7.3294144931873584E-5</v>
      </c>
      <c r="AO33" s="48">
        <f t="shared" si="70"/>
        <v>-1.0831765217500511E-4</v>
      </c>
    </row>
    <row r="34" spans="2:50" ht="18" customHeight="1" x14ac:dyDescent="0.25">
      <c r="B34" t="s">
        <v>99</v>
      </c>
      <c r="D34" s="52"/>
      <c r="E34" s="52"/>
      <c r="F34" s="43">
        <f t="shared" si="37"/>
        <v>0</v>
      </c>
      <c r="G34" s="48">
        <f t="shared" si="71"/>
        <v>0</v>
      </c>
      <c r="H34" s="43">
        <f t="shared" si="38"/>
        <v>2.4507733141271898E-3</v>
      </c>
      <c r="I34" s="48">
        <f t="shared" si="39"/>
        <v>7.4003855292787968E-3</v>
      </c>
      <c r="J34" s="43">
        <f t="shared" si="40"/>
        <v>5.3345339686168211E-3</v>
      </c>
      <c r="K34" s="48">
        <f t="shared" si="71"/>
        <v>1.6108225007688048E-2</v>
      </c>
      <c r="L34" s="43">
        <f t="shared" si="41"/>
        <v>-1.2959861368517333E-2</v>
      </c>
      <c r="M34" s="48">
        <f t="shared" si="42"/>
        <v>-3.9133758304036093E-2</v>
      </c>
      <c r="N34" s="43">
        <f t="shared" si="43"/>
        <v>9.5230395594733432E-3</v>
      </c>
      <c r="O34" s="48">
        <f t="shared" si="44"/>
        <v>2.8755888496270199E-2</v>
      </c>
      <c r="P34" s="43">
        <f t="shared" si="45"/>
        <v>8.4206200158095136E-3</v>
      </c>
      <c r="Q34" s="48">
        <f t="shared" si="46"/>
        <v>2.5427008754069558E-2</v>
      </c>
      <c r="R34" s="43">
        <f t="shared" si="47"/>
        <v>0.27114778589767291</v>
      </c>
      <c r="S34" s="48">
        <f t="shared" si="48"/>
        <v>0.81876122099352422</v>
      </c>
      <c r="T34" s="43">
        <f t="shared" si="49"/>
        <v>-0.15868360379065616</v>
      </c>
      <c r="U34" s="48">
        <f t="shared" si="50"/>
        <v>-0.47916298029562965</v>
      </c>
      <c r="V34" s="43">
        <f t="shared" si="51"/>
        <v>-2.7800574201479467E-4</v>
      </c>
      <c r="W34" s="48">
        <f t="shared" si="52"/>
        <v>-8.3946959043634806E-4</v>
      </c>
      <c r="X34" s="43">
        <f t="shared" si="53"/>
        <v>2.2929752626315539E-2</v>
      </c>
      <c r="Y34" s="48">
        <f t="shared" si="54"/>
        <v>6.9238965736886371E-2</v>
      </c>
      <c r="Z34" s="43">
        <f t="shared" si="55"/>
        <v>0</v>
      </c>
      <c r="AA34" s="48">
        <f t="shared" si="56"/>
        <v>0</v>
      </c>
      <c r="AB34" s="43">
        <f t="shared" si="57"/>
        <v>8.8039591472505174E-4</v>
      </c>
      <c r="AC34" s="48">
        <f t="shared" si="58"/>
        <v>2.6584544355086059E-3</v>
      </c>
      <c r="AD34" s="43">
        <f t="shared" si="59"/>
        <v>0</v>
      </c>
      <c r="AE34" s="48">
        <f t="shared" si="60"/>
        <v>0</v>
      </c>
      <c r="AF34" s="43">
        <f t="shared" si="61"/>
        <v>-2.0640800393534053E-3</v>
      </c>
      <c r="AG34" s="48">
        <f t="shared" si="62"/>
        <v>-6.2327217154085623E-3</v>
      </c>
      <c r="AH34" s="43">
        <f t="shared" si="63"/>
        <v>-6.1092749120961187E-4</v>
      </c>
      <c r="AI34" s="48">
        <f t="shared" si="64"/>
        <v>-1.8447642380161611E-3</v>
      </c>
      <c r="AJ34" s="43">
        <f t="shared" si="65"/>
        <v>3.4553570230417913E-2</v>
      </c>
      <c r="AK34" s="48">
        <f t="shared" si="66"/>
        <v>0.10433838970095488</v>
      </c>
      <c r="AL34" s="43">
        <f t="shared" si="67"/>
        <v>-6.2425461302515195E-3</v>
      </c>
      <c r="AM34" s="48">
        <f t="shared" si="68"/>
        <v>-1.885006980526116E-2</v>
      </c>
      <c r="AN34" s="43">
        <f t="shared" si="69"/>
        <v>-4.2761798703822018E-4</v>
      </c>
      <c r="AO34" s="48">
        <f t="shared" si="70"/>
        <v>-1.2912405831642104E-3</v>
      </c>
    </row>
    <row r="35" spans="2:50" ht="18" customHeight="1" x14ac:dyDescent="0.25">
      <c r="B35" t="s">
        <v>100</v>
      </c>
      <c r="D35" s="52"/>
      <c r="E35" s="52"/>
      <c r="F35" s="43">
        <f t="shared" si="37"/>
        <v>0</v>
      </c>
      <c r="G35" s="48">
        <f t="shared" si="71"/>
        <v>0</v>
      </c>
      <c r="H35" s="43">
        <f t="shared" si="38"/>
        <v>-9.140217463240943E-3</v>
      </c>
      <c r="I35" s="48">
        <f t="shared" si="39"/>
        <v>8.9628424657535177E-3</v>
      </c>
      <c r="J35" s="43">
        <f t="shared" si="40"/>
        <v>8.0252586625838979E-3</v>
      </c>
      <c r="K35" s="48">
        <f t="shared" si="71"/>
        <v>-7.869520547945319E-3</v>
      </c>
      <c r="L35" s="43">
        <f t="shared" si="41"/>
        <v>1.4732124381555828E-2</v>
      </c>
      <c r="M35" s="48">
        <f t="shared" si="42"/>
        <v>-1.4446232876712317E-2</v>
      </c>
      <c r="N35" s="43">
        <f t="shared" si="43"/>
        <v>-1.5918503409225356E-3</v>
      </c>
      <c r="O35" s="48">
        <f t="shared" si="44"/>
        <v>1.5609589041096772E-3</v>
      </c>
      <c r="P35" s="43">
        <f t="shared" si="45"/>
        <v>-1.2957969109092913E-2</v>
      </c>
      <c r="Q35" s="48">
        <f t="shared" si="46"/>
        <v>1.2706506849315069E-2</v>
      </c>
      <c r="R35" s="43">
        <f t="shared" si="47"/>
        <v>9.3013931833671216E-3</v>
      </c>
      <c r="S35" s="48">
        <f t="shared" si="48"/>
        <v>-9.1208904109588707E-3</v>
      </c>
      <c r="T35" s="43">
        <f t="shared" si="49"/>
        <v>2.3421992784985936E-3</v>
      </c>
      <c r="U35" s="48">
        <f t="shared" si="50"/>
        <v>-2.296746575342512E-3</v>
      </c>
      <c r="V35" s="43">
        <f t="shared" si="51"/>
        <v>2.8468556502914445E-3</v>
      </c>
      <c r="W35" s="48">
        <f t="shared" si="52"/>
        <v>-2.7916095890408998E-3</v>
      </c>
      <c r="X35" s="43">
        <f t="shared" si="53"/>
        <v>1.4185209586934462E-2</v>
      </c>
      <c r="Y35" s="48">
        <f t="shared" si="54"/>
        <v>-1.3909931506849382E-2</v>
      </c>
      <c r="Z35" s="43">
        <f t="shared" si="55"/>
        <v>0</v>
      </c>
      <c r="AA35" s="48">
        <f t="shared" si="56"/>
        <v>0</v>
      </c>
      <c r="AB35" s="43">
        <f t="shared" si="57"/>
        <v>0</v>
      </c>
      <c r="AC35" s="48">
        <f t="shared" si="58"/>
        <v>0</v>
      </c>
      <c r="AD35" s="43">
        <f t="shared" si="59"/>
        <v>0</v>
      </c>
      <c r="AE35" s="48">
        <f t="shared" si="60"/>
        <v>0</v>
      </c>
      <c r="AF35" s="43">
        <f t="shared" si="61"/>
        <v>4.9575067111437901E-4</v>
      </c>
      <c r="AG35" s="48">
        <f t="shared" si="62"/>
        <v>-4.8613013698628471E-4</v>
      </c>
      <c r="AH35" s="43">
        <f t="shared" si="63"/>
        <v>0</v>
      </c>
      <c r="AI35" s="48">
        <f t="shared" si="64"/>
        <v>0</v>
      </c>
      <c r="AJ35" s="43">
        <f t="shared" si="65"/>
        <v>7.4881990630424028E-2</v>
      </c>
      <c r="AK35" s="48">
        <f t="shared" si="66"/>
        <v>-7.3428831233140368E-2</v>
      </c>
      <c r="AL35" s="43">
        <f t="shared" si="67"/>
        <v>0</v>
      </c>
      <c r="AM35" s="48">
        <f t="shared" si="68"/>
        <v>0</v>
      </c>
      <c r="AN35" s="43">
        <f t="shared" si="69"/>
        <v>-9.3762919581324988E-5</v>
      </c>
      <c r="AO35" s="48">
        <f t="shared" si="70"/>
        <v>9.19433570061301E-5</v>
      </c>
    </row>
    <row r="36" spans="2:50" ht="18" customHeight="1" x14ac:dyDescent="0.25">
      <c r="B36" t="s">
        <v>101</v>
      </c>
      <c r="D36" s="52"/>
      <c r="E36" s="52"/>
      <c r="F36" s="43">
        <f t="shared" si="37"/>
        <v>0</v>
      </c>
      <c r="G36" s="48">
        <f t="shared" si="71"/>
        <v>0</v>
      </c>
      <c r="H36" s="43">
        <f t="shared" si="38"/>
        <v>-9.350775268058489E-3</v>
      </c>
      <c r="I36" s="48">
        <f t="shared" si="39"/>
        <v>7.312499999999722E-3</v>
      </c>
      <c r="J36" s="43">
        <f t="shared" si="40"/>
        <v>8.0670006422156482E-3</v>
      </c>
      <c r="K36" s="48">
        <f t="shared" si="71"/>
        <v>-6.3085616438355308E-3</v>
      </c>
      <c r="L36" s="43">
        <f t="shared" si="41"/>
        <v>1.4142979167291471E-2</v>
      </c>
      <c r="M36" s="48">
        <f t="shared" si="42"/>
        <v>-1.1060102739725908E-2</v>
      </c>
      <c r="N36" s="43">
        <f t="shared" si="43"/>
        <v>-1.3980728272229154E-3</v>
      </c>
      <c r="O36" s="48">
        <f t="shared" si="44"/>
        <v>1.0933219178081988E-3</v>
      </c>
      <c r="P36" s="43">
        <f t="shared" si="45"/>
        <v>-4.8368721618416086E-4</v>
      </c>
      <c r="Q36" s="48">
        <f t="shared" si="46"/>
        <v>3.7825342465758194E-4</v>
      </c>
      <c r="R36" s="43">
        <f t="shared" si="47"/>
        <v>9.7814736629136517E-3</v>
      </c>
      <c r="S36" s="48">
        <f t="shared" si="48"/>
        <v>-7.649315068493201E-3</v>
      </c>
      <c r="T36" s="43">
        <f t="shared" si="49"/>
        <v>2.224654647546731E-3</v>
      </c>
      <c r="U36" s="48">
        <f t="shared" si="50"/>
        <v>-1.7397260273973592E-3</v>
      </c>
      <c r="V36" s="43">
        <f t="shared" si="51"/>
        <v>3.4554404520601503E-3</v>
      </c>
      <c r="W36" s="48">
        <f t="shared" si="52"/>
        <v>-2.7022260273971144E-3</v>
      </c>
      <c r="X36" s="43">
        <f t="shared" si="53"/>
        <v>1.4137943039644715E-2</v>
      </c>
      <c r="Y36" s="48">
        <f t="shared" si="54"/>
        <v>-1.1056164383561717E-2</v>
      </c>
      <c r="Z36" s="43">
        <f t="shared" si="55"/>
        <v>0</v>
      </c>
      <c r="AA36" s="48">
        <f t="shared" si="56"/>
        <v>0</v>
      </c>
      <c r="AB36" s="43">
        <f t="shared" si="57"/>
        <v>-1.1429820137979357E-4</v>
      </c>
      <c r="AC36" s="48">
        <f t="shared" si="58"/>
        <v>8.938356164378547E-5</v>
      </c>
      <c r="AD36" s="43">
        <f t="shared" si="59"/>
        <v>0</v>
      </c>
      <c r="AE36" s="48">
        <f t="shared" si="60"/>
        <v>0</v>
      </c>
      <c r="AF36" s="43">
        <f t="shared" si="61"/>
        <v>8.224215409630628E-4</v>
      </c>
      <c r="AG36" s="48">
        <f t="shared" si="62"/>
        <v>-6.4315068493148164E-4</v>
      </c>
      <c r="AH36" s="43">
        <f t="shared" si="63"/>
        <v>0</v>
      </c>
      <c r="AI36" s="48">
        <f t="shared" si="64"/>
        <v>0</v>
      </c>
      <c r="AJ36" s="43">
        <f t="shared" si="65"/>
        <v>7.3666418428120994E-2</v>
      </c>
      <c r="AK36" s="48">
        <f t="shared" si="66"/>
        <v>-5.7608665518432689E-2</v>
      </c>
      <c r="AL36" s="43">
        <f t="shared" si="67"/>
        <v>0</v>
      </c>
      <c r="AM36" s="48">
        <f t="shared" si="68"/>
        <v>0</v>
      </c>
      <c r="AN36" s="43">
        <f t="shared" si="69"/>
        <v>-1.1757151025727774E-4</v>
      </c>
      <c r="AO36" s="48">
        <f t="shared" si="70"/>
        <v>9.1943357006241122E-5</v>
      </c>
    </row>
    <row r="37" spans="2:50" ht="18" customHeight="1" x14ac:dyDescent="0.25">
      <c r="B37" t="s">
        <v>102</v>
      </c>
      <c r="D37" s="52"/>
      <c r="E37" s="52"/>
      <c r="F37" s="43">
        <f t="shared" si="37"/>
        <v>0</v>
      </c>
      <c r="G37" s="48">
        <f t="shared" si="71"/>
        <v>0</v>
      </c>
      <c r="H37" s="43">
        <f t="shared" si="38"/>
        <v>-9.1598493671313386E-3</v>
      </c>
      <c r="I37" s="48">
        <f t="shared" si="39"/>
        <v>8.7767322365361888E-3</v>
      </c>
      <c r="J37" s="43">
        <f t="shared" si="40"/>
        <v>8.0308487778980205E-3</v>
      </c>
      <c r="K37" s="48">
        <f t="shared" si="71"/>
        <v>-7.6949528895799979E-3</v>
      </c>
      <c r="L37" s="43">
        <f t="shared" si="41"/>
        <v>1.4835959632560005E-2</v>
      </c>
      <c r="M37" s="48">
        <f t="shared" si="42"/>
        <v>-1.4215435205111704E-2</v>
      </c>
      <c r="N37" s="43">
        <f t="shared" si="43"/>
        <v>-1.6136549103913846E-3</v>
      </c>
      <c r="O37" s="48">
        <f t="shared" si="44"/>
        <v>1.5461626608727075E-3</v>
      </c>
      <c r="P37" s="43">
        <f t="shared" si="45"/>
        <v>-1.3038205788433116E-2</v>
      </c>
      <c r="Q37" s="48">
        <f t="shared" si="46"/>
        <v>1.2492873677656502E-2</v>
      </c>
      <c r="R37" s="43">
        <f t="shared" si="47"/>
        <v>9.3195413140475993E-3</v>
      </c>
      <c r="S37" s="48">
        <f t="shared" si="48"/>
        <v>-8.9297449556584585E-3</v>
      </c>
      <c r="T37" s="43">
        <f t="shared" si="49"/>
        <v>2.3744576321534597E-3</v>
      </c>
      <c r="U37" s="48">
        <f t="shared" si="50"/>
        <v>-2.2751442746636874E-3</v>
      </c>
      <c r="V37" s="43">
        <f t="shared" si="51"/>
        <v>2.7661718731696854E-3</v>
      </c>
      <c r="W37" s="48">
        <f t="shared" si="52"/>
        <v>-2.6504747925403249E-3</v>
      </c>
      <c r="X37" s="43">
        <f t="shared" si="53"/>
        <v>1.4171894244801224E-2</v>
      </c>
      <c r="Y37" s="48">
        <f t="shared" si="54"/>
        <v>-1.357914481841338E-2</v>
      </c>
      <c r="Z37" s="43">
        <f t="shared" si="55"/>
        <v>0</v>
      </c>
      <c r="AA37" s="48">
        <f t="shared" si="56"/>
        <v>0</v>
      </c>
      <c r="AB37" s="43">
        <f t="shared" si="57"/>
        <v>0</v>
      </c>
      <c r="AC37" s="48">
        <f t="shared" si="58"/>
        <v>0</v>
      </c>
      <c r="AD37" s="43">
        <f t="shared" si="59"/>
        <v>0</v>
      </c>
      <c r="AE37" s="48">
        <f t="shared" si="60"/>
        <v>0</v>
      </c>
      <c r="AF37" s="43">
        <f t="shared" si="61"/>
        <v>6.9730977201558006E-4</v>
      </c>
      <c r="AG37" s="48">
        <f t="shared" si="62"/>
        <v>-6.6814430124384483E-4</v>
      </c>
      <c r="AH37" s="43">
        <f t="shared" si="63"/>
        <v>-3.1295204234512673E-3</v>
      </c>
      <c r="AI37" s="48">
        <f t="shared" si="64"/>
        <v>2.9986260346118732E-3</v>
      </c>
      <c r="AJ37" s="43">
        <f t="shared" si="65"/>
        <v>8.6965658423836412E-2</v>
      </c>
      <c r="AK37" s="48">
        <f t="shared" si="66"/>
        <v>-8.3328258704664759E-2</v>
      </c>
      <c r="AL37" s="43">
        <f t="shared" si="67"/>
        <v>0</v>
      </c>
      <c r="AM37" s="48">
        <f t="shared" si="68"/>
        <v>0</v>
      </c>
      <c r="AN37" s="43">
        <f t="shared" si="69"/>
        <v>-9.5956818299949842E-5</v>
      </c>
      <c r="AO37" s="48">
        <f t="shared" si="70"/>
        <v>9.1943357006574189E-5</v>
      </c>
    </row>
    <row r="38" spans="2:50" ht="18" customHeight="1" x14ac:dyDescent="0.25">
      <c r="B38" t="s">
        <v>103</v>
      </c>
      <c r="D38" s="52"/>
      <c r="E38" s="52"/>
      <c r="F38" s="43">
        <f t="shared" si="37"/>
        <v>0</v>
      </c>
      <c r="G38" s="48">
        <f t="shared" si="71"/>
        <v>0</v>
      </c>
      <c r="H38" s="43">
        <f t="shared" si="38"/>
        <v>-9.3542170697426593E-3</v>
      </c>
      <c r="I38" s="48">
        <f t="shared" si="39"/>
        <v>7.2244163280932305E-3</v>
      </c>
      <c r="J38" s="43">
        <f t="shared" si="40"/>
        <v>8.0468940763936177E-3</v>
      </c>
      <c r="K38" s="48">
        <f t="shared" si="71"/>
        <v>-6.214749189857538E-3</v>
      </c>
      <c r="L38" s="43">
        <f t="shared" si="41"/>
        <v>1.4073281685189761E-2</v>
      </c>
      <c r="M38" s="48">
        <f t="shared" si="42"/>
        <v>-1.0869027866074243E-2</v>
      </c>
      <c r="N38" s="43">
        <f t="shared" si="43"/>
        <v>-1.4236474835950773E-3</v>
      </c>
      <c r="O38" s="48">
        <f t="shared" si="44"/>
        <v>1.0995064631545981E-3</v>
      </c>
      <c r="P38" s="43">
        <f t="shared" si="45"/>
        <v>-4.9305156162621558E-4</v>
      </c>
      <c r="Q38" s="48">
        <f t="shared" si="46"/>
        <v>3.8079186380290952E-4</v>
      </c>
      <c r="R38" s="43">
        <f t="shared" si="47"/>
        <v>9.7917614300853054E-3</v>
      </c>
      <c r="S38" s="48">
        <f t="shared" si="48"/>
        <v>-7.5623390636420096E-3</v>
      </c>
      <c r="T38" s="43">
        <f t="shared" si="49"/>
        <v>2.2656725159595457E-3</v>
      </c>
      <c r="U38" s="48">
        <f t="shared" si="50"/>
        <v>-1.7498163017143353E-3</v>
      </c>
      <c r="V38" s="43">
        <f t="shared" si="51"/>
        <v>3.3562344208146327E-3</v>
      </c>
      <c r="W38" s="48">
        <f t="shared" si="52"/>
        <v>-2.5920752714913009E-3</v>
      </c>
      <c r="X38" s="43">
        <f t="shared" si="53"/>
        <v>1.422201850453058E-2</v>
      </c>
      <c r="Y38" s="48">
        <f t="shared" si="54"/>
        <v>-1.0983899768043481E-2</v>
      </c>
      <c r="Z38" s="43">
        <f t="shared" si="55"/>
        <v>0</v>
      </c>
      <c r="AA38" s="48">
        <f t="shared" si="56"/>
        <v>0</v>
      </c>
      <c r="AB38" s="43">
        <f t="shared" si="57"/>
        <v>-1.1632449024617797E-4</v>
      </c>
      <c r="AC38" s="48">
        <f t="shared" si="58"/>
        <v>8.9839324919016583E-5</v>
      </c>
      <c r="AD38" s="43">
        <f t="shared" si="59"/>
        <v>0</v>
      </c>
      <c r="AE38" s="48">
        <f t="shared" si="60"/>
        <v>0</v>
      </c>
      <c r="AF38" s="43">
        <f t="shared" si="61"/>
        <v>7.4012043901766633E-4</v>
      </c>
      <c r="AG38" s="48">
        <f t="shared" si="62"/>
        <v>-5.7160723816107595E-4</v>
      </c>
      <c r="AH38" s="43">
        <f t="shared" si="63"/>
        <v>-4.3538549546832464E-3</v>
      </c>
      <c r="AI38" s="48">
        <f t="shared" si="64"/>
        <v>3.3625540855263258E-3</v>
      </c>
      <c r="AJ38" s="43">
        <f t="shared" si="65"/>
        <v>8.4439816025998787E-2</v>
      </c>
      <c r="AK38" s="48">
        <f t="shared" si="66"/>
        <v>-6.5214264442571501E-2</v>
      </c>
      <c r="AL38" s="43">
        <f t="shared" si="67"/>
        <v>0</v>
      </c>
      <c r="AM38" s="48">
        <f t="shared" si="68"/>
        <v>0</v>
      </c>
      <c r="AN38" s="43">
        <f t="shared" si="69"/>
        <v>-1.1470580989569878E-4</v>
      </c>
      <c r="AO38" s="48">
        <f t="shared" si="70"/>
        <v>8.8589191351795549E-5</v>
      </c>
    </row>
    <row r="39" spans="2:50" ht="18" customHeight="1" x14ac:dyDescent="0.25">
      <c r="B39" s="44" t="s">
        <v>104</v>
      </c>
      <c r="C39" s="45"/>
      <c r="D39" s="53"/>
      <c r="E39" s="53"/>
      <c r="F39" s="46">
        <f t="shared" si="37"/>
        <v>0</v>
      </c>
      <c r="G39" s="49">
        <f t="shared" si="71"/>
        <v>0</v>
      </c>
      <c r="H39" s="46">
        <f t="shared" si="38"/>
        <v>-9.1122394576189838E-3</v>
      </c>
      <c r="I39" s="49">
        <f t="shared" si="39"/>
        <v>6.2282542966073384E-3</v>
      </c>
      <c r="J39" s="46">
        <f t="shared" si="40"/>
        <v>7.7978032653641428E-3</v>
      </c>
      <c r="K39" s="49">
        <f t="shared" si="71"/>
        <v>-5.3298315872279955E-3</v>
      </c>
      <c r="L39" s="46">
        <f t="shared" si="41"/>
        <v>1.410293336750033E-2</v>
      </c>
      <c r="M39" s="49">
        <f t="shared" si="42"/>
        <v>-9.6394147398594088E-3</v>
      </c>
      <c r="N39" s="46">
        <f t="shared" si="43"/>
        <v>-1.6773281447103917E-3</v>
      </c>
      <c r="O39" s="49">
        <f t="shared" si="44"/>
        <v>1.1464608972032719E-3</v>
      </c>
      <c r="P39" s="46">
        <f t="shared" si="45"/>
        <v>-1.4968205894884245E-3</v>
      </c>
      <c r="Q39" s="49">
        <f t="shared" si="46"/>
        <v>1.023083218026799E-3</v>
      </c>
      <c r="R39" s="46">
        <f t="shared" si="47"/>
        <v>1.0148352454981063E-2</v>
      </c>
      <c r="S39" s="49">
        <f t="shared" si="48"/>
        <v>-6.9364419224489104E-3</v>
      </c>
      <c r="T39" s="46">
        <f t="shared" si="49"/>
        <v>2.1719297600934148E-3</v>
      </c>
      <c r="U39" s="49">
        <f t="shared" si="50"/>
        <v>-1.4845231979632167E-3</v>
      </c>
      <c r="V39" s="46">
        <f t="shared" si="51"/>
        <v>5.1274205015260886E-3</v>
      </c>
      <c r="W39" s="49">
        <f t="shared" si="52"/>
        <v>-3.5046136482334012E-3</v>
      </c>
      <c r="X39" s="46">
        <f t="shared" si="53"/>
        <v>1.3318967360235842E-2</v>
      </c>
      <c r="Y39" s="49">
        <f t="shared" si="54"/>
        <v>-9.1035706506156222E-3</v>
      </c>
      <c r="Z39" s="46">
        <f t="shared" si="55"/>
        <v>0</v>
      </c>
      <c r="AA39" s="49">
        <f t="shared" si="56"/>
        <v>0</v>
      </c>
      <c r="AB39" s="46">
        <f t="shared" si="57"/>
        <v>0</v>
      </c>
      <c r="AC39" s="49">
        <f t="shared" si="58"/>
        <v>0</v>
      </c>
      <c r="AD39" s="46">
        <f t="shared" si="59"/>
        <v>0</v>
      </c>
      <c r="AE39" s="49">
        <f t="shared" si="60"/>
        <v>0</v>
      </c>
      <c r="AF39" s="46">
        <f t="shared" si="61"/>
        <v>-6.3921230575283983E-4</v>
      </c>
      <c r="AG39" s="49">
        <f t="shared" si="62"/>
        <v>4.3690432064102946E-4</v>
      </c>
      <c r="AH39" s="46">
        <f t="shared" si="63"/>
        <v>-6.7007412059245236E-4</v>
      </c>
      <c r="AI39" s="49">
        <f t="shared" si="64"/>
        <v>4.5799850190897384E-4</v>
      </c>
      <c r="AJ39" s="46">
        <f t="shared" si="65"/>
        <v>0.16146831104480552</v>
      </c>
      <c r="AK39" s="49">
        <f t="shared" si="66"/>
        <v>-0.11036427507289404</v>
      </c>
      <c r="AL39" s="46">
        <f t="shared" si="67"/>
        <v>0</v>
      </c>
      <c r="AM39" s="49">
        <f t="shared" si="68"/>
        <v>0</v>
      </c>
      <c r="AN39" s="46">
        <f t="shared" si="69"/>
        <v>-2.0017222497384357E-4</v>
      </c>
      <c r="AO39" s="49">
        <f t="shared" si="70"/>
        <v>1.3681856431158046E-4</v>
      </c>
    </row>
    <row r="40" spans="2:50" x14ac:dyDescent="0.2">
      <c r="B40" s="26" t="s">
        <v>124</v>
      </c>
      <c r="H40" s="32"/>
      <c r="J40" s="32"/>
      <c r="L40" s="32"/>
      <c r="N40" s="32"/>
      <c r="P40" s="32"/>
      <c r="R40" s="32"/>
      <c r="T40" s="32"/>
      <c r="V40" s="32"/>
      <c r="X40" s="32"/>
      <c r="Z40" s="32"/>
      <c r="AB40" s="32"/>
      <c r="AD40" s="32"/>
      <c r="AF40" s="32"/>
      <c r="AH40" s="32"/>
      <c r="AJ40" s="32"/>
      <c r="AL40" s="32"/>
      <c r="AN40" s="32"/>
    </row>
    <row r="41" spans="2:50" hidden="1" outlineLevel="1" x14ac:dyDescent="0.2">
      <c r="D41" s="40"/>
      <c r="F41" s="40"/>
      <c r="H41" s="40"/>
      <c r="J41" s="40"/>
      <c r="L41" s="40"/>
      <c r="N41" s="40"/>
      <c r="P41" s="40"/>
      <c r="R41" s="40"/>
      <c r="T41" s="40"/>
      <c r="V41" s="40"/>
      <c r="X41" s="40"/>
      <c r="Z41" s="40"/>
      <c r="AB41" s="40"/>
      <c r="AD41" s="40"/>
      <c r="AF41" s="40"/>
      <c r="AH41" s="40"/>
      <c r="AJ41" s="40"/>
      <c r="AL41" s="40"/>
      <c r="AN41" s="40"/>
    </row>
    <row r="42" spans="2:50" ht="219" hidden="1" customHeight="1" outlineLevel="1" x14ac:dyDescent="0.2">
      <c r="B42" s="41" t="s">
        <v>13</v>
      </c>
      <c r="C42" s="42"/>
      <c r="D42" s="59"/>
      <c r="E42" s="60"/>
      <c r="F42" s="57"/>
      <c r="G42" s="58"/>
      <c r="H42" s="57" t="s">
        <v>14</v>
      </c>
      <c r="I42" s="58"/>
      <c r="J42" s="57" t="s">
        <v>14</v>
      </c>
      <c r="K42" s="58"/>
      <c r="L42" s="57" t="s">
        <v>54</v>
      </c>
      <c r="M42" s="58"/>
      <c r="N42" s="57" t="s">
        <v>54</v>
      </c>
      <c r="O42" s="58"/>
      <c r="P42" s="57" t="s">
        <v>14</v>
      </c>
      <c r="Q42" s="58"/>
      <c r="R42" s="57" t="s">
        <v>55</v>
      </c>
      <c r="S42" s="58"/>
      <c r="T42" s="57" t="s">
        <v>56</v>
      </c>
      <c r="U42" s="58"/>
      <c r="V42" s="57" t="s">
        <v>56</v>
      </c>
      <c r="W42" s="58"/>
      <c r="X42" s="57" t="s">
        <v>52</v>
      </c>
      <c r="Y42" s="58"/>
      <c r="Z42" s="57" t="s">
        <v>51</v>
      </c>
      <c r="AA42" s="58"/>
      <c r="AB42" s="57" t="s">
        <v>14</v>
      </c>
      <c r="AC42" s="58"/>
      <c r="AD42" s="57" t="s">
        <v>56</v>
      </c>
      <c r="AE42" s="58"/>
      <c r="AF42" s="57" t="s">
        <v>57</v>
      </c>
      <c r="AG42" s="58"/>
      <c r="AH42" s="57" t="s">
        <v>57</v>
      </c>
      <c r="AI42" s="58"/>
      <c r="AJ42" s="57" t="s">
        <v>53</v>
      </c>
      <c r="AK42" s="58"/>
      <c r="AL42" s="57" t="s">
        <v>15</v>
      </c>
      <c r="AM42" s="58"/>
      <c r="AN42" s="61" t="s">
        <v>58</v>
      </c>
      <c r="AO42" s="62"/>
      <c r="AP42" s="63"/>
      <c r="AQ42" s="64"/>
    </row>
    <row r="43" spans="2:50" hidden="1" outlineLevel="1" x14ac:dyDescent="0.2"/>
    <row r="44" spans="2:50" hidden="1" outlineLevel="1" x14ac:dyDescent="0.2">
      <c r="B44" s="26" t="s">
        <v>92</v>
      </c>
      <c r="D44" s="26" t="str">
        <f t="shared" ref="D44:D56" si="72">IF(OR(D9="-",D9&lt;0.02),"",D$24&amp;",")</f>
        <v/>
      </c>
      <c r="E44" s="26" t="str">
        <f t="shared" ref="E44:E56" si="73">IF(OR(D9="-",D9&gt;-0.02),"",D$24&amp;",")</f>
        <v/>
      </c>
      <c r="F44" s="26" t="str">
        <f t="shared" ref="F44:F56" si="74">IF(OR(F27="-",F27&lt;0.02),"",F$24&amp;",")</f>
        <v/>
      </c>
      <c r="G44" s="26" t="str">
        <f t="shared" ref="G44:G56" si="75">IF(OR(F27="-",F27&gt;-0.02),"",F$24&amp;",")</f>
        <v/>
      </c>
      <c r="H44" s="26" t="str">
        <f t="shared" ref="H44:H56" si="76">IF(OR(H27="-",H27&lt;0.02),"",H$24&amp;",")</f>
        <v/>
      </c>
      <c r="I44" s="26" t="str">
        <f t="shared" ref="I44:I56" si="77">IF(OR(H27="-",H27&gt;-0.02),"",H$24&amp;",")</f>
        <v/>
      </c>
      <c r="J44" s="26" t="str">
        <f t="shared" ref="J44:J56" si="78">IF(OR(J27="-",J27&lt;0.02),"",J$24&amp;",")</f>
        <v/>
      </c>
      <c r="K44" s="26" t="str">
        <f t="shared" ref="K44:K56" si="79">IF(OR(J27="-",J27&gt;-0.02),"",J$24&amp;",")</f>
        <v/>
      </c>
      <c r="L44" s="26" t="str">
        <f t="shared" ref="L44:L56" si="80">IF(OR(L27="-",L27&lt;0.02),"",L$24&amp;",")</f>
        <v/>
      </c>
      <c r="M44" s="26" t="str">
        <f t="shared" ref="M44:M56" si="81">IF(OR(L27="-",L27&gt;-0.02),"",L$24&amp;",")</f>
        <v/>
      </c>
      <c r="N44" s="26" t="str">
        <f t="shared" ref="N44:N56" si="82">IF(OR(N27="-",N27&lt;0.02),"",N$24&amp;",")</f>
        <v/>
      </c>
      <c r="O44" s="26" t="str">
        <f t="shared" ref="O44:O56" si="83">IF(OR(N27="-",N27&gt;-0.02),"",N$24&amp;",")</f>
        <v/>
      </c>
      <c r="P44" s="26" t="str">
        <f t="shared" ref="P44:P56" si="84">IF(OR(P27="-",P27&lt;0.02),"",P$24&amp;",")</f>
        <v/>
      </c>
      <c r="Q44" s="26" t="str">
        <f t="shared" ref="Q44:Q56" si="85">IF(OR(P27="-",P27&gt;-0.02),"",P$24&amp;",")</f>
        <v/>
      </c>
      <c r="R44" s="26" t="str">
        <f t="shared" ref="R44:R56" si="86">IF(OR(R27="-",R27&lt;0.02),"",R$24&amp;",")</f>
        <v/>
      </c>
      <c r="S44" s="26" t="str">
        <f t="shared" ref="S44:S56" si="87">IF(OR(R27="-",R27&gt;-0.02),"",R$24&amp;",")</f>
        <v/>
      </c>
      <c r="T44" s="26" t="str">
        <f t="shared" ref="T44:T56" si="88">IF(OR(T27="-",T27&lt;0.02),"",T$24&amp;",")</f>
        <v/>
      </c>
      <c r="U44" s="26" t="str">
        <f t="shared" ref="U44:U56" si="89">IF(OR(T27="-",T27&gt;-0.02),"",T$24&amp;",")</f>
        <v>102-A - Load characteristics (Coincidence Factor),</v>
      </c>
      <c r="V44" s="26" t="str">
        <f t="shared" ref="V44:V56" si="90">IF(OR(V27="-",V27&lt;0.02),"",V$24&amp;",")</f>
        <v/>
      </c>
      <c r="W44" s="26" t="str">
        <f t="shared" ref="W44:W56" si="91">IF(OR(V27="-",V27&gt;-0.02),"",V$24&amp;",")</f>
        <v/>
      </c>
      <c r="X44" s="26" t="str">
        <f t="shared" ref="X44:X56" si="92">IF(OR(X27="-",X27&lt;0.02),"",X$24&amp;",")</f>
        <v/>
      </c>
      <c r="Y44" s="26" t="str">
        <f t="shared" ref="Y44:Y56" si="93">IF(OR(X27="-",X27&gt;-0.02),"",X$24&amp;",")</f>
        <v/>
      </c>
      <c r="Z44" s="26" t="str">
        <f t="shared" ref="Z44:Z56" si="94">IF(OR(Z27="-",Z27&lt;0.02),"",Z$24&amp;",")</f>
        <v/>
      </c>
      <c r="AA44" s="26" t="str">
        <f t="shared" ref="AA44:AA56" si="95">IF(OR(Z27="-",Z27&gt;-0.02),"",Z$24&amp;",")</f>
        <v/>
      </c>
      <c r="AB44" s="26" t="str">
        <f t="shared" ref="AB44:AB56" si="96">IF(OR(AB27="-",AB27&lt;0.02),"",AB$24&amp;",")</f>
        <v/>
      </c>
      <c r="AC44" s="26" t="str">
        <f t="shared" ref="AC44:AC56" si="97">IF(OR(AB27="-",AB27&gt;-0.02),"",AB$24&amp;",")</f>
        <v/>
      </c>
      <c r="AD44" s="26" t="str">
        <f t="shared" ref="AD44:AD56" si="98">IF(OR(AD27="-",AD27&lt;0.02),"",AD$24&amp;",")</f>
        <v/>
      </c>
      <c r="AE44" s="26" t="str">
        <f t="shared" ref="AE44:AE56" si="99">IF(OR(AD27="-",AD27&gt;-0.02),"",AD$24&amp;",")</f>
        <v/>
      </c>
      <c r="AF44" s="26" t="str">
        <f t="shared" ref="AF44:AF56" si="100">IF(OR(AF27="-",AF27&lt;0.02),"",AF$24&amp;",")</f>
        <v/>
      </c>
      <c r="AG44" s="26" t="str">
        <f t="shared" ref="AG44:AG56" si="101">IF(OR(AF27="-",AF27&gt;-0.02),"",AF$24&amp;",")</f>
        <v/>
      </c>
      <c r="AH44" s="26" t="str">
        <f t="shared" ref="AH44:AH56" si="102">IF(OR(AH27="-",AH27&lt;0.02),"",AH$24&amp;",")</f>
        <v/>
      </c>
      <c r="AI44" s="26" t="str">
        <f t="shared" ref="AI44:AI56" si="103">IF(OR(AH27="-",AH27&gt;-0.02),"",AH$24&amp;",")</f>
        <v/>
      </c>
      <c r="AJ44" s="26" t="str">
        <f t="shared" ref="AJ44:AJ56" si="104">IF(OR(AJ27="-",AJ27&lt;0.02),"",AJ$24&amp;",")</f>
        <v>102-B - Volume forecast,</v>
      </c>
      <c r="AK44" s="26" t="str">
        <f t="shared" ref="AK44:AK56" si="105">IF(OR(AJ27="-",AJ27&gt;-0.02),"",AJ$24&amp;",")</f>
        <v/>
      </c>
      <c r="AL44" s="26" t="str">
        <f t="shared" ref="AL44:AL56" si="106">IF(OR(AL27="-",AL27&lt;0.02),"",AL$24&amp;",")</f>
        <v/>
      </c>
      <c r="AM44" s="26" t="str">
        <f t="shared" ref="AM44:AM56" si="107">IF(OR(AL27="-",AL27&gt;-0.02),"",AL$24&amp;",")</f>
        <v/>
      </c>
      <c r="AN44" s="26" t="str">
        <f t="shared" ref="AN44:AN56" si="108">IF(OR(AN27="-",AN27&lt;0.02),"",AN$24&amp;",")</f>
        <v/>
      </c>
      <c r="AO44" s="26" t="str">
        <f t="shared" ref="AO44:AO56" si="109">IF(OR(AN27="-",AN27&gt;-0.02),"",AN$24&amp;",")</f>
        <v/>
      </c>
      <c r="AS44" s="26" t="str">
        <f>D44&amp;F44&amp;H44&amp;J44&amp;L44&amp;N44&amp;P44&amp;R44&amp;T44&amp;V44&amp;X44&amp;Z44&amp;AB44&amp;AD44&amp;AF44&amp;AH44&amp;AJ44&amp;AL44&amp;AN44</f>
        <v>102-B - Volume forecast,</v>
      </c>
      <c r="AT44" s="26" t="str">
        <f>E44&amp;G44&amp;I44&amp;K44&amp;M44&amp;O44&amp;Q44&amp;S44&amp;U44&amp;W44&amp;Y44&amp;AA44&amp;AC44&amp;AE44&amp;AG44&amp;AI44&amp;AK44&amp;AM44&amp;AO44</f>
        <v>102-A - Load characteristics (Coincidence Factor),</v>
      </c>
      <c r="AU44" s="26" t="str">
        <f>IF(AS44="","No factors contributing to greater than 2% upward change.",AW44)</f>
        <v>Gone up mainly due to 102-B - Volume forecast,</v>
      </c>
      <c r="AV44" s="26" t="str">
        <f>IF(AT44="","No factors contributing to greater than 2% downward change.",AX44)</f>
        <v>Gone down mainly due to 102-A - Load characteristics (Coincidence Factor),</v>
      </c>
      <c r="AW44" s="26" t="str">
        <f>"Gone up mainly due to "&amp;AS44</f>
        <v>Gone up mainly due to 102-B - Volume forecast,</v>
      </c>
      <c r="AX44" s="26" t="str">
        <f>"Gone down mainly due to "&amp;AT44</f>
        <v>Gone down mainly due to 102-A - Load characteristics (Coincidence Factor),</v>
      </c>
    </row>
    <row r="45" spans="2:50" hidden="1" outlineLevel="1" x14ac:dyDescent="0.2">
      <c r="B45" s="26" t="s">
        <v>93</v>
      </c>
      <c r="D45" s="26" t="str">
        <f t="shared" si="72"/>
        <v/>
      </c>
      <c r="E45" s="26" t="str">
        <f t="shared" si="73"/>
        <v/>
      </c>
      <c r="F45" s="26" t="str">
        <f t="shared" si="74"/>
        <v/>
      </c>
      <c r="G45" s="26" t="str">
        <f t="shared" si="75"/>
        <v/>
      </c>
      <c r="H45" s="26" t="str">
        <f t="shared" si="76"/>
        <v/>
      </c>
      <c r="I45" s="26" t="str">
        <f t="shared" si="77"/>
        <v/>
      </c>
      <c r="J45" s="26" t="str">
        <f t="shared" si="78"/>
        <v/>
      </c>
      <c r="K45" s="26" t="str">
        <f t="shared" si="79"/>
        <v/>
      </c>
      <c r="L45" s="26" t="str">
        <f t="shared" si="80"/>
        <v/>
      </c>
      <c r="M45" s="26" t="str">
        <f t="shared" si="81"/>
        <v/>
      </c>
      <c r="N45" s="26" t="str">
        <f t="shared" si="82"/>
        <v/>
      </c>
      <c r="O45" s="26" t="str">
        <f t="shared" si="83"/>
        <v/>
      </c>
      <c r="P45" s="26" t="str">
        <f t="shared" si="84"/>
        <v/>
      </c>
      <c r="Q45" s="26" t="str">
        <f t="shared" si="85"/>
        <v/>
      </c>
      <c r="R45" s="26" t="str">
        <f t="shared" si="86"/>
        <v>102-A - Load characteristics (Load Factor),</v>
      </c>
      <c r="S45" s="26" t="str">
        <f t="shared" si="87"/>
        <v/>
      </c>
      <c r="T45" s="26" t="str">
        <f t="shared" si="88"/>
        <v/>
      </c>
      <c r="U45" s="26" t="str">
        <f t="shared" si="89"/>
        <v/>
      </c>
      <c r="V45" s="26" t="str">
        <f t="shared" si="90"/>
        <v/>
      </c>
      <c r="W45" s="26" t="str">
        <f t="shared" si="91"/>
        <v/>
      </c>
      <c r="X45" s="26" t="str">
        <f t="shared" si="92"/>
        <v/>
      </c>
      <c r="Y45" s="26" t="str">
        <f t="shared" si="93"/>
        <v>104-F - Other Expenditure,</v>
      </c>
      <c r="Z45" s="26" t="str">
        <f t="shared" si="94"/>
        <v/>
      </c>
      <c r="AA45" s="26" t="str">
        <f t="shared" si="95"/>
        <v/>
      </c>
      <c r="AB45" s="26" t="str">
        <f t="shared" si="96"/>
        <v/>
      </c>
      <c r="AC45" s="26" t="str">
        <f t="shared" si="97"/>
        <v/>
      </c>
      <c r="AD45" s="26" t="str">
        <f t="shared" si="98"/>
        <v/>
      </c>
      <c r="AE45" s="26" t="str">
        <f t="shared" si="99"/>
        <v/>
      </c>
      <c r="AF45" s="26" t="str">
        <f t="shared" si="100"/>
        <v>103-D - Peaking probabailities,</v>
      </c>
      <c r="AG45" s="26" t="str">
        <f t="shared" si="101"/>
        <v/>
      </c>
      <c r="AH45" s="26" t="str">
        <f t="shared" si="102"/>
        <v/>
      </c>
      <c r="AI45" s="26" t="str">
        <f t="shared" si="103"/>
        <v/>
      </c>
      <c r="AJ45" s="26" t="str">
        <f t="shared" si="104"/>
        <v>102-B - Volume forecast,</v>
      </c>
      <c r="AK45" s="26" t="str">
        <f t="shared" si="105"/>
        <v/>
      </c>
      <c r="AL45" s="26" t="str">
        <f t="shared" si="106"/>
        <v/>
      </c>
      <c r="AM45" s="26" t="str">
        <f t="shared" si="107"/>
        <v>104-C - Allowed revenue target,</v>
      </c>
      <c r="AN45" s="26" t="str">
        <f t="shared" si="108"/>
        <v/>
      </c>
      <c r="AO45" s="26" t="str">
        <f t="shared" si="109"/>
        <v/>
      </c>
      <c r="AS45" s="26" t="str">
        <f t="shared" ref="AS45:AS56" si="110">D45&amp;F45&amp;H45&amp;J45&amp;L45&amp;N45&amp;P45&amp;R45&amp;T45&amp;V45&amp;X45&amp;Z45&amp;AB45&amp;AD45&amp;AF45&amp;AH45&amp;AJ45&amp;AL45&amp;AN45</f>
        <v>102-A - Load characteristics (Load Factor),103-D - Peaking probabailities,102-B - Volume forecast,</v>
      </c>
      <c r="AT45" s="26" t="str">
        <f t="shared" ref="AT45:AT56" si="111">E45&amp;G45&amp;I45&amp;K45&amp;M45&amp;O45&amp;Q45&amp;S45&amp;U45&amp;W45&amp;Y45&amp;AA45&amp;AC45&amp;AE45&amp;AG45&amp;AI45&amp;AK45&amp;AM45&amp;AO45</f>
        <v>104-F - Other Expenditure,104-C - Allowed revenue target,</v>
      </c>
      <c r="AU45" s="26" t="str">
        <f t="shared" ref="AU45:AU56" si="112">IF(AS45="","No factors contributing to greater than 2% upward change.",AW45)</f>
        <v>Gone up mainly due to 102-A - Load characteristics (Load Factor),103-D - Peaking probabailities,102-B - Volume forecast,</v>
      </c>
      <c r="AV45" s="26" t="str">
        <f t="shared" ref="AV45:AV56" si="113">IF(AT45="","No factors contributing to greater than 2% downward change.",AX45)</f>
        <v>Gone down mainly due to 104-F - Other Expenditure,104-C - Allowed revenue target,</v>
      </c>
      <c r="AW45" s="26" t="str">
        <f t="shared" ref="AW45:AW56" si="114">"Gone up mainly due to "&amp;AS45</f>
        <v>Gone up mainly due to 102-A - Load characteristics (Load Factor),103-D - Peaking probabailities,102-B - Volume forecast,</v>
      </c>
      <c r="AX45" s="26" t="str">
        <f t="shared" ref="AX45:AX56" si="115">"Gone down mainly due to "&amp;AT45</f>
        <v>Gone down mainly due to 104-F - Other Expenditure,104-C - Allowed revenue target,</v>
      </c>
    </row>
    <row r="46" spans="2:50" hidden="1" outlineLevel="1" x14ac:dyDescent="0.2">
      <c r="B46" s="26" t="s">
        <v>94</v>
      </c>
      <c r="D46" s="26" t="str">
        <f t="shared" si="72"/>
        <v/>
      </c>
      <c r="E46" s="26" t="str">
        <f t="shared" si="73"/>
        <v/>
      </c>
      <c r="F46" s="26" t="str">
        <f t="shared" si="74"/>
        <v/>
      </c>
      <c r="G46" s="26" t="str">
        <f t="shared" si="75"/>
        <v/>
      </c>
      <c r="H46" s="26" t="str">
        <f t="shared" si="76"/>
        <v/>
      </c>
      <c r="I46" s="26" t="str">
        <f t="shared" si="77"/>
        <v/>
      </c>
      <c r="J46" s="26" t="str">
        <f t="shared" si="78"/>
        <v/>
      </c>
      <c r="K46" s="26" t="str">
        <f t="shared" si="79"/>
        <v/>
      </c>
      <c r="L46" s="26" t="str">
        <f t="shared" si="80"/>
        <v/>
      </c>
      <c r="M46" s="26" t="str">
        <f t="shared" si="81"/>
        <v/>
      </c>
      <c r="N46" s="26" t="str">
        <f t="shared" si="82"/>
        <v/>
      </c>
      <c r="O46" s="26" t="str">
        <f t="shared" si="83"/>
        <v/>
      </c>
      <c r="P46" s="26" t="str">
        <f t="shared" si="84"/>
        <v/>
      </c>
      <c r="Q46" s="26" t="str">
        <f t="shared" si="85"/>
        <v/>
      </c>
      <c r="R46" s="26" t="str">
        <f t="shared" si="86"/>
        <v/>
      </c>
      <c r="S46" s="26" t="str">
        <f t="shared" si="87"/>
        <v>102-A - Load characteristics (Load Factor),</v>
      </c>
      <c r="T46" s="26" t="str">
        <f t="shared" si="88"/>
        <v>102-A - Load characteristics (Coincidence Factor),</v>
      </c>
      <c r="U46" s="26" t="str">
        <f t="shared" si="89"/>
        <v/>
      </c>
      <c r="V46" s="26" t="str">
        <f t="shared" si="90"/>
        <v/>
      </c>
      <c r="W46" s="26" t="str">
        <f t="shared" si="91"/>
        <v/>
      </c>
      <c r="X46" s="26" t="str">
        <f t="shared" si="92"/>
        <v/>
      </c>
      <c r="Y46" s="26" t="str">
        <f t="shared" si="93"/>
        <v/>
      </c>
      <c r="Z46" s="26" t="str">
        <f t="shared" si="94"/>
        <v/>
      </c>
      <c r="AA46" s="26" t="str">
        <f t="shared" si="95"/>
        <v/>
      </c>
      <c r="AB46" s="26" t="str">
        <f t="shared" si="96"/>
        <v/>
      </c>
      <c r="AC46" s="26" t="str">
        <f t="shared" si="97"/>
        <v/>
      </c>
      <c r="AD46" s="26" t="str">
        <f t="shared" si="98"/>
        <v/>
      </c>
      <c r="AE46" s="26" t="str">
        <f t="shared" si="99"/>
        <v/>
      </c>
      <c r="AF46" s="26" t="str">
        <f t="shared" si="100"/>
        <v/>
      </c>
      <c r="AG46" s="26" t="str">
        <f t="shared" si="101"/>
        <v/>
      </c>
      <c r="AH46" s="26" t="str">
        <f t="shared" si="102"/>
        <v/>
      </c>
      <c r="AI46" s="26" t="str">
        <f t="shared" si="103"/>
        <v/>
      </c>
      <c r="AJ46" s="26" t="str">
        <f t="shared" si="104"/>
        <v/>
      </c>
      <c r="AK46" s="26" t="str">
        <f t="shared" si="105"/>
        <v/>
      </c>
      <c r="AL46" s="26" t="str">
        <f t="shared" si="106"/>
        <v/>
      </c>
      <c r="AM46" s="26" t="str">
        <f t="shared" si="107"/>
        <v/>
      </c>
      <c r="AN46" s="26" t="str">
        <f t="shared" si="108"/>
        <v/>
      </c>
      <c r="AO46" s="26" t="str">
        <f t="shared" si="109"/>
        <v/>
      </c>
      <c r="AS46" s="26" t="str">
        <f t="shared" si="110"/>
        <v>102-A - Load characteristics (Coincidence Factor),</v>
      </c>
      <c r="AT46" s="26" t="str">
        <f t="shared" si="111"/>
        <v>102-A - Load characteristics (Load Factor),</v>
      </c>
      <c r="AU46" s="26" t="str">
        <f t="shared" si="112"/>
        <v>Gone up mainly due to 102-A - Load characteristics (Coincidence Factor),</v>
      </c>
      <c r="AV46" s="26" t="str">
        <f t="shared" si="113"/>
        <v>Gone down mainly due to 102-A - Load characteristics (Load Factor),</v>
      </c>
      <c r="AW46" s="26" t="str">
        <f t="shared" si="114"/>
        <v>Gone up mainly due to 102-A - Load characteristics (Coincidence Factor),</v>
      </c>
      <c r="AX46" s="26" t="str">
        <f t="shared" si="115"/>
        <v>Gone down mainly due to 102-A - Load characteristics (Load Factor),</v>
      </c>
    </row>
    <row r="47" spans="2:50" hidden="1" outlineLevel="1" x14ac:dyDescent="0.2">
      <c r="B47" s="26" t="s">
        <v>95</v>
      </c>
      <c r="D47" s="26" t="str">
        <f t="shared" si="72"/>
        <v/>
      </c>
      <c r="E47" s="26" t="str">
        <f t="shared" si="73"/>
        <v/>
      </c>
      <c r="F47" s="26" t="str">
        <f t="shared" si="74"/>
        <v/>
      </c>
      <c r="G47" s="26" t="str">
        <f t="shared" si="75"/>
        <v/>
      </c>
      <c r="H47" s="26" t="str">
        <f t="shared" si="76"/>
        <v/>
      </c>
      <c r="I47" s="26" t="str">
        <f t="shared" si="77"/>
        <v/>
      </c>
      <c r="J47" s="26" t="str">
        <f t="shared" si="78"/>
        <v/>
      </c>
      <c r="K47" s="26" t="str">
        <f t="shared" si="79"/>
        <v/>
      </c>
      <c r="L47" s="26" t="str">
        <f t="shared" si="80"/>
        <v/>
      </c>
      <c r="M47" s="26" t="str">
        <f t="shared" si="81"/>
        <v/>
      </c>
      <c r="N47" s="26" t="str">
        <f t="shared" si="82"/>
        <v/>
      </c>
      <c r="O47" s="26" t="str">
        <f t="shared" si="83"/>
        <v/>
      </c>
      <c r="P47" s="26" t="str">
        <f t="shared" si="84"/>
        <v/>
      </c>
      <c r="Q47" s="26" t="str">
        <f t="shared" si="85"/>
        <v/>
      </c>
      <c r="R47" s="26" t="str">
        <f t="shared" si="86"/>
        <v/>
      </c>
      <c r="S47" s="26" t="str">
        <f t="shared" si="87"/>
        <v/>
      </c>
      <c r="T47" s="26" t="str">
        <f t="shared" si="88"/>
        <v>102-A - Load characteristics (Coincidence Factor),</v>
      </c>
      <c r="U47" s="26" t="str">
        <f t="shared" si="89"/>
        <v/>
      </c>
      <c r="V47" s="26" t="str">
        <f t="shared" si="90"/>
        <v/>
      </c>
      <c r="W47" s="26" t="str">
        <f t="shared" si="91"/>
        <v/>
      </c>
      <c r="X47" s="26" t="str">
        <f t="shared" si="92"/>
        <v/>
      </c>
      <c r="Y47" s="26" t="str">
        <f t="shared" si="93"/>
        <v>104-F - Other Expenditure,</v>
      </c>
      <c r="Z47" s="26" t="str">
        <f t="shared" si="94"/>
        <v/>
      </c>
      <c r="AA47" s="26" t="str">
        <f t="shared" si="95"/>
        <v/>
      </c>
      <c r="AB47" s="26" t="str">
        <f t="shared" si="96"/>
        <v/>
      </c>
      <c r="AC47" s="26" t="str">
        <f t="shared" si="97"/>
        <v/>
      </c>
      <c r="AD47" s="26" t="str">
        <f t="shared" si="98"/>
        <v/>
      </c>
      <c r="AE47" s="26" t="str">
        <f t="shared" si="99"/>
        <v/>
      </c>
      <c r="AF47" s="26" t="str">
        <f t="shared" si="100"/>
        <v>103-D - Peaking probabailities,</v>
      </c>
      <c r="AG47" s="26" t="str">
        <f t="shared" si="101"/>
        <v/>
      </c>
      <c r="AH47" s="26" t="str">
        <f t="shared" si="102"/>
        <v/>
      </c>
      <c r="AI47" s="26" t="str">
        <f t="shared" si="103"/>
        <v/>
      </c>
      <c r="AJ47" s="26" t="str">
        <f t="shared" si="104"/>
        <v>102-B - Volume forecast,</v>
      </c>
      <c r="AK47" s="26" t="str">
        <f t="shared" si="105"/>
        <v/>
      </c>
      <c r="AL47" s="26" t="str">
        <f t="shared" si="106"/>
        <v/>
      </c>
      <c r="AM47" s="26" t="str">
        <f t="shared" si="107"/>
        <v>104-C - Allowed revenue target,</v>
      </c>
      <c r="AN47" s="26" t="str">
        <f t="shared" si="108"/>
        <v/>
      </c>
      <c r="AO47" s="26" t="str">
        <f t="shared" si="109"/>
        <v/>
      </c>
      <c r="AS47" s="26" t="str">
        <f t="shared" si="110"/>
        <v>102-A - Load characteristics (Coincidence Factor),103-D - Peaking probabailities,102-B - Volume forecast,</v>
      </c>
      <c r="AT47" s="26" t="str">
        <f t="shared" si="111"/>
        <v>104-F - Other Expenditure,104-C - Allowed revenue target,</v>
      </c>
      <c r="AU47" s="26" t="str">
        <f t="shared" si="112"/>
        <v>Gone up mainly due to 102-A - Load characteristics (Coincidence Factor),103-D - Peaking probabailities,102-B - Volume forecast,</v>
      </c>
      <c r="AV47" s="26" t="str">
        <f t="shared" si="113"/>
        <v>Gone down mainly due to 104-F - Other Expenditure,104-C - Allowed revenue target,</v>
      </c>
      <c r="AW47" s="26" t="str">
        <f t="shared" si="114"/>
        <v>Gone up mainly due to 102-A - Load characteristics (Coincidence Factor),103-D - Peaking probabailities,102-B - Volume forecast,</v>
      </c>
      <c r="AX47" s="26" t="str">
        <f t="shared" si="115"/>
        <v>Gone down mainly due to 104-F - Other Expenditure,104-C - Allowed revenue target,</v>
      </c>
    </row>
    <row r="48" spans="2:50" hidden="1" outlineLevel="1" x14ac:dyDescent="0.2">
      <c r="B48" s="26" t="s">
        <v>96</v>
      </c>
      <c r="D48" s="26" t="str">
        <f t="shared" si="72"/>
        <v/>
      </c>
      <c r="E48" s="26" t="str">
        <f t="shared" si="73"/>
        <v/>
      </c>
      <c r="F48" s="26" t="str">
        <f t="shared" si="74"/>
        <v/>
      </c>
      <c r="G48" s="26" t="str">
        <f t="shared" si="75"/>
        <v/>
      </c>
      <c r="H48" s="26" t="str">
        <f t="shared" si="76"/>
        <v/>
      </c>
      <c r="I48" s="26" t="str">
        <f t="shared" si="77"/>
        <v/>
      </c>
      <c r="J48" s="26" t="str">
        <f t="shared" si="78"/>
        <v/>
      </c>
      <c r="K48" s="26" t="str">
        <f t="shared" si="79"/>
        <v/>
      </c>
      <c r="L48" s="26" t="str">
        <f t="shared" si="80"/>
        <v/>
      </c>
      <c r="M48" s="26" t="str">
        <f t="shared" si="81"/>
        <v/>
      </c>
      <c r="N48" s="26" t="str">
        <f t="shared" si="82"/>
        <v/>
      </c>
      <c r="O48" s="26" t="str">
        <f t="shared" si="83"/>
        <v/>
      </c>
      <c r="P48" s="26" t="str">
        <f t="shared" si="84"/>
        <v/>
      </c>
      <c r="Q48" s="26" t="str">
        <f t="shared" si="85"/>
        <v/>
      </c>
      <c r="R48" s="26" t="str">
        <f t="shared" si="86"/>
        <v>102-A - Load characteristics (Load Factor),</v>
      </c>
      <c r="S48" s="26" t="str">
        <f t="shared" si="87"/>
        <v/>
      </c>
      <c r="T48" s="26" t="str">
        <f t="shared" si="88"/>
        <v/>
      </c>
      <c r="U48" s="26" t="str">
        <f t="shared" si="89"/>
        <v/>
      </c>
      <c r="V48" s="26" t="str">
        <f t="shared" si="90"/>
        <v/>
      </c>
      <c r="W48" s="26" t="str">
        <f t="shared" si="91"/>
        <v/>
      </c>
      <c r="X48" s="26" t="str">
        <f t="shared" si="92"/>
        <v/>
      </c>
      <c r="Y48" s="26" t="str">
        <f t="shared" si="93"/>
        <v/>
      </c>
      <c r="Z48" s="26" t="str">
        <f t="shared" si="94"/>
        <v/>
      </c>
      <c r="AA48" s="26" t="str">
        <f t="shared" si="95"/>
        <v/>
      </c>
      <c r="AB48" s="26" t="str">
        <f t="shared" si="96"/>
        <v/>
      </c>
      <c r="AC48" s="26" t="str">
        <f t="shared" si="97"/>
        <v/>
      </c>
      <c r="AD48" s="26" t="str">
        <f t="shared" si="98"/>
        <v/>
      </c>
      <c r="AE48" s="26" t="str">
        <f t="shared" si="99"/>
        <v/>
      </c>
      <c r="AF48" s="26" t="str">
        <f t="shared" si="100"/>
        <v/>
      </c>
      <c r="AG48" s="26" t="str">
        <f t="shared" si="101"/>
        <v/>
      </c>
      <c r="AH48" s="26" t="str">
        <f t="shared" si="102"/>
        <v/>
      </c>
      <c r="AI48" s="26" t="str">
        <f t="shared" si="103"/>
        <v/>
      </c>
      <c r="AJ48" s="26" t="str">
        <f t="shared" si="104"/>
        <v>102-B - Volume forecast,</v>
      </c>
      <c r="AK48" s="26" t="str">
        <f t="shared" si="105"/>
        <v/>
      </c>
      <c r="AL48" s="26" t="str">
        <f t="shared" si="106"/>
        <v/>
      </c>
      <c r="AM48" s="26" t="str">
        <f t="shared" si="107"/>
        <v/>
      </c>
      <c r="AN48" s="26" t="str">
        <f t="shared" si="108"/>
        <v/>
      </c>
      <c r="AO48" s="26" t="str">
        <f t="shared" si="109"/>
        <v/>
      </c>
      <c r="AS48" s="26" t="str">
        <f t="shared" si="110"/>
        <v>102-A - Load characteristics (Load Factor),102-B - Volume forecast,</v>
      </c>
      <c r="AT48" s="26" t="str">
        <f t="shared" si="111"/>
        <v/>
      </c>
      <c r="AU48" s="26" t="str">
        <f t="shared" si="112"/>
        <v>Gone up mainly due to 102-A - Load characteristics (Load Factor),102-B - Volume forecast,</v>
      </c>
      <c r="AV48" s="26" t="str">
        <f t="shared" si="113"/>
        <v>No factors contributing to greater than 2% downward change.</v>
      </c>
      <c r="AW48" s="26" t="str">
        <f t="shared" si="114"/>
        <v>Gone up mainly due to 102-A - Load characteristics (Load Factor),102-B - Volume forecast,</v>
      </c>
      <c r="AX48" s="26" t="str">
        <f t="shared" si="115"/>
        <v xml:space="preserve">Gone down mainly due to </v>
      </c>
    </row>
    <row r="49" spans="2:50" hidden="1" outlineLevel="1" x14ac:dyDescent="0.2">
      <c r="B49" s="26" t="s">
        <v>97</v>
      </c>
      <c r="D49" s="26" t="str">
        <f t="shared" si="72"/>
        <v/>
      </c>
      <c r="E49" s="26" t="str">
        <f t="shared" si="73"/>
        <v/>
      </c>
      <c r="F49" s="26" t="str">
        <f t="shared" si="74"/>
        <v/>
      </c>
      <c r="G49" s="26" t="str">
        <f t="shared" si="75"/>
        <v/>
      </c>
      <c r="H49" s="26" t="str">
        <f t="shared" si="76"/>
        <v/>
      </c>
      <c r="I49" s="26" t="str">
        <f t="shared" si="77"/>
        <v/>
      </c>
      <c r="J49" s="26" t="str">
        <f t="shared" si="78"/>
        <v/>
      </c>
      <c r="K49" s="26" t="str">
        <f t="shared" si="79"/>
        <v>103-A - diversity allowance,</v>
      </c>
      <c r="L49" s="26" t="str">
        <f t="shared" si="80"/>
        <v/>
      </c>
      <c r="M49" s="26" t="str">
        <f t="shared" si="81"/>
        <v/>
      </c>
      <c r="N49" s="26" t="str">
        <f t="shared" si="82"/>
        <v/>
      </c>
      <c r="O49" s="26" t="str">
        <f t="shared" si="83"/>
        <v/>
      </c>
      <c r="P49" s="26" t="str">
        <f t="shared" si="84"/>
        <v/>
      </c>
      <c r="Q49" s="26" t="str">
        <f t="shared" si="85"/>
        <v/>
      </c>
      <c r="R49" s="26" t="str">
        <f t="shared" si="86"/>
        <v>102-A - Load characteristics (Load Factor),</v>
      </c>
      <c r="S49" s="26" t="str">
        <f t="shared" si="87"/>
        <v/>
      </c>
      <c r="T49" s="26" t="str">
        <f t="shared" si="88"/>
        <v/>
      </c>
      <c r="U49" s="26" t="str">
        <f t="shared" si="89"/>
        <v/>
      </c>
      <c r="V49" s="26" t="str">
        <f t="shared" si="90"/>
        <v/>
      </c>
      <c r="W49" s="26" t="str">
        <f t="shared" si="91"/>
        <v/>
      </c>
      <c r="X49" s="26" t="str">
        <f t="shared" si="92"/>
        <v/>
      </c>
      <c r="Y49" s="26" t="str">
        <f t="shared" si="93"/>
        <v/>
      </c>
      <c r="Z49" s="26" t="str">
        <f t="shared" si="94"/>
        <v/>
      </c>
      <c r="AA49" s="26" t="str">
        <f t="shared" si="95"/>
        <v/>
      </c>
      <c r="AB49" s="26" t="str">
        <f t="shared" si="96"/>
        <v/>
      </c>
      <c r="AC49" s="26" t="str">
        <f t="shared" si="97"/>
        <v/>
      </c>
      <c r="AD49" s="26" t="str">
        <f t="shared" si="98"/>
        <v/>
      </c>
      <c r="AE49" s="26" t="str">
        <f t="shared" si="99"/>
        <v/>
      </c>
      <c r="AF49" s="26" t="str">
        <f t="shared" si="100"/>
        <v/>
      </c>
      <c r="AG49" s="26" t="str">
        <f t="shared" si="101"/>
        <v/>
      </c>
      <c r="AH49" s="26" t="str">
        <f t="shared" si="102"/>
        <v/>
      </c>
      <c r="AI49" s="26" t="str">
        <f t="shared" si="103"/>
        <v/>
      </c>
      <c r="AJ49" s="26" t="str">
        <f t="shared" si="104"/>
        <v>102-B - Volume forecast,</v>
      </c>
      <c r="AK49" s="26" t="str">
        <f t="shared" si="105"/>
        <v/>
      </c>
      <c r="AL49" s="26" t="str">
        <f t="shared" si="106"/>
        <v/>
      </c>
      <c r="AM49" s="26" t="str">
        <f t="shared" si="107"/>
        <v/>
      </c>
      <c r="AN49" s="26" t="str">
        <f t="shared" si="108"/>
        <v/>
      </c>
      <c r="AO49" s="26" t="str">
        <f t="shared" si="109"/>
        <v/>
      </c>
      <c r="AS49" s="26" t="str">
        <f t="shared" si="110"/>
        <v>102-A - Load characteristics (Load Factor),102-B - Volume forecast,</v>
      </c>
      <c r="AT49" s="26" t="str">
        <f t="shared" si="111"/>
        <v>103-A - diversity allowance,</v>
      </c>
      <c r="AU49" s="26" t="str">
        <f t="shared" si="112"/>
        <v>Gone up mainly due to 102-A - Load characteristics (Load Factor),102-B - Volume forecast,</v>
      </c>
      <c r="AV49" s="26" t="str">
        <f t="shared" si="113"/>
        <v>Gone down mainly due to 103-A - diversity allowance,</v>
      </c>
      <c r="AW49" s="26" t="str">
        <f t="shared" si="114"/>
        <v>Gone up mainly due to 102-A - Load characteristics (Load Factor),102-B - Volume forecast,</v>
      </c>
      <c r="AX49" s="26" t="str">
        <f t="shared" si="115"/>
        <v>Gone down mainly due to 103-A - diversity allowance,</v>
      </c>
    </row>
    <row r="50" spans="2:50" hidden="1" outlineLevel="1" x14ac:dyDescent="0.2">
      <c r="B50" s="26" t="s">
        <v>98</v>
      </c>
      <c r="D50" s="26" t="str">
        <f t="shared" si="72"/>
        <v/>
      </c>
      <c r="E50" s="26" t="str">
        <f t="shared" si="73"/>
        <v/>
      </c>
      <c r="F50" s="26" t="str">
        <f t="shared" si="74"/>
        <v/>
      </c>
      <c r="G50" s="26" t="str">
        <f t="shared" si="75"/>
        <v/>
      </c>
      <c r="H50" s="26" t="str">
        <f t="shared" si="76"/>
        <v/>
      </c>
      <c r="I50" s="26" t="str">
        <f t="shared" si="77"/>
        <v/>
      </c>
      <c r="J50" s="26" t="str">
        <f t="shared" si="78"/>
        <v/>
      </c>
      <c r="K50" s="26" t="str">
        <f t="shared" si="79"/>
        <v/>
      </c>
      <c r="L50" s="26" t="str">
        <f t="shared" si="80"/>
        <v/>
      </c>
      <c r="M50" s="26" t="str">
        <f t="shared" si="81"/>
        <v/>
      </c>
      <c r="N50" s="26" t="str">
        <f t="shared" si="82"/>
        <v/>
      </c>
      <c r="O50" s="26" t="str">
        <f t="shared" si="83"/>
        <v/>
      </c>
      <c r="P50" s="26" t="str">
        <f t="shared" si="84"/>
        <v/>
      </c>
      <c r="Q50" s="26" t="str">
        <f t="shared" si="85"/>
        <v/>
      </c>
      <c r="R50" s="26" t="str">
        <f t="shared" si="86"/>
        <v>102-A - Load characteristics (Load Factor),</v>
      </c>
      <c r="S50" s="26" t="str">
        <f t="shared" si="87"/>
        <v/>
      </c>
      <c r="T50" s="26" t="str">
        <f t="shared" si="88"/>
        <v/>
      </c>
      <c r="U50" s="26" t="str">
        <f t="shared" si="89"/>
        <v/>
      </c>
      <c r="V50" s="26" t="str">
        <f t="shared" si="90"/>
        <v/>
      </c>
      <c r="W50" s="26" t="str">
        <f t="shared" si="91"/>
        <v/>
      </c>
      <c r="X50" s="26" t="str">
        <f t="shared" si="92"/>
        <v/>
      </c>
      <c r="Y50" s="26" t="str">
        <f t="shared" si="93"/>
        <v/>
      </c>
      <c r="Z50" s="26" t="str">
        <f t="shared" si="94"/>
        <v/>
      </c>
      <c r="AA50" s="26" t="str">
        <f t="shared" si="95"/>
        <v/>
      </c>
      <c r="AB50" s="26" t="str">
        <f t="shared" si="96"/>
        <v/>
      </c>
      <c r="AC50" s="26" t="str">
        <f t="shared" si="97"/>
        <v/>
      </c>
      <c r="AD50" s="26" t="str">
        <f t="shared" si="98"/>
        <v/>
      </c>
      <c r="AE50" s="26" t="str">
        <f t="shared" si="99"/>
        <v/>
      </c>
      <c r="AF50" s="26" t="str">
        <f t="shared" si="100"/>
        <v/>
      </c>
      <c r="AG50" s="26" t="str">
        <f t="shared" si="101"/>
        <v/>
      </c>
      <c r="AH50" s="26" t="str">
        <f t="shared" si="102"/>
        <v/>
      </c>
      <c r="AI50" s="26" t="str">
        <f t="shared" si="103"/>
        <v/>
      </c>
      <c r="AJ50" s="26" t="str">
        <f t="shared" si="104"/>
        <v>102-B - Volume forecast,</v>
      </c>
      <c r="AK50" s="26" t="str">
        <f t="shared" si="105"/>
        <v/>
      </c>
      <c r="AL50" s="26" t="str">
        <f t="shared" si="106"/>
        <v/>
      </c>
      <c r="AM50" s="26" t="str">
        <f t="shared" si="107"/>
        <v/>
      </c>
      <c r="AN50" s="26" t="str">
        <f t="shared" si="108"/>
        <v/>
      </c>
      <c r="AO50" s="26" t="str">
        <f t="shared" si="109"/>
        <v/>
      </c>
      <c r="AS50" s="26" t="str">
        <f t="shared" si="110"/>
        <v>102-A - Load characteristics (Load Factor),102-B - Volume forecast,</v>
      </c>
      <c r="AT50" s="26" t="str">
        <f t="shared" si="111"/>
        <v/>
      </c>
      <c r="AU50" s="26" t="str">
        <f t="shared" si="112"/>
        <v>Gone up mainly due to 102-A - Load characteristics (Load Factor),102-B - Volume forecast,</v>
      </c>
      <c r="AV50" s="26" t="str">
        <f t="shared" si="113"/>
        <v>No factors contributing to greater than 2% downward change.</v>
      </c>
      <c r="AW50" s="26" t="str">
        <f t="shared" si="114"/>
        <v>Gone up mainly due to 102-A - Load characteristics (Load Factor),102-B - Volume forecast,</v>
      </c>
      <c r="AX50" s="26" t="str">
        <f t="shared" si="115"/>
        <v xml:space="preserve">Gone down mainly due to </v>
      </c>
    </row>
    <row r="51" spans="2:50" hidden="1" outlineLevel="1" x14ac:dyDescent="0.2">
      <c r="B51" s="26" t="s">
        <v>99</v>
      </c>
      <c r="D51" s="26" t="str">
        <f t="shared" si="72"/>
        <v/>
      </c>
      <c r="E51" s="26" t="str">
        <f t="shared" si="73"/>
        <v/>
      </c>
      <c r="F51" s="26" t="str">
        <f t="shared" si="74"/>
        <v/>
      </c>
      <c r="G51" s="26" t="str">
        <f t="shared" si="75"/>
        <v/>
      </c>
      <c r="H51" s="26" t="str">
        <f t="shared" si="76"/>
        <v/>
      </c>
      <c r="I51" s="26" t="str">
        <f t="shared" si="77"/>
        <v/>
      </c>
      <c r="J51" s="26" t="str">
        <f t="shared" si="78"/>
        <v/>
      </c>
      <c r="K51" s="26" t="str">
        <f t="shared" si="79"/>
        <v/>
      </c>
      <c r="L51" s="26" t="str">
        <f t="shared" si="80"/>
        <v/>
      </c>
      <c r="M51" s="26" t="str">
        <f t="shared" si="81"/>
        <v/>
      </c>
      <c r="N51" s="26" t="str">
        <f t="shared" si="82"/>
        <v/>
      </c>
      <c r="O51" s="26" t="str">
        <f t="shared" si="83"/>
        <v/>
      </c>
      <c r="P51" s="26" t="str">
        <f t="shared" si="84"/>
        <v/>
      </c>
      <c r="Q51" s="26" t="str">
        <f t="shared" si="85"/>
        <v/>
      </c>
      <c r="R51" s="26" t="str">
        <f t="shared" si="86"/>
        <v>102-A - Load characteristics (Load Factor),</v>
      </c>
      <c r="S51" s="26" t="str">
        <f t="shared" si="87"/>
        <v/>
      </c>
      <c r="T51" s="26" t="str">
        <f t="shared" si="88"/>
        <v/>
      </c>
      <c r="U51" s="26" t="str">
        <f t="shared" si="89"/>
        <v>102-A - Load characteristics (Coincidence Factor),</v>
      </c>
      <c r="V51" s="26" t="str">
        <f t="shared" si="90"/>
        <v/>
      </c>
      <c r="W51" s="26" t="str">
        <f t="shared" si="91"/>
        <v/>
      </c>
      <c r="X51" s="26" t="str">
        <f t="shared" si="92"/>
        <v>104-F - Other Expenditure,</v>
      </c>
      <c r="Y51" s="26" t="str">
        <f t="shared" si="93"/>
        <v/>
      </c>
      <c r="Z51" s="26" t="str">
        <f t="shared" si="94"/>
        <v/>
      </c>
      <c r="AA51" s="26" t="str">
        <f t="shared" si="95"/>
        <v/>
      </c>
      <c r="AB51" s="26" t="str">
        <f t="shared" si="96"/>
        <v/>
      </c>
      <c r="AC51" s="26" t="str">
        <f t="shared" si="97"/>
        <v/>
      </c>
      <c r="AD51" s="26" t="str">
        <f t="shared" si="98"/>
        <v/>
      </c>
      <c r="AE51" s="26" t="str">
        <f t="shared" si="99"/>
        <v/>
      </c>
      <c r="AF51" s="26" t="str">
        <f t="shared" si="100"/>
        <v/>
      </c>
      <c r="AG51" s="26" t="str">
        <f t="shared" si="101"/>
        <v/>
      </c>
      <c r="AH51" s="26" t="str">
        <f t="shared" si="102"/>
        <v/>
      </c>
      <c r="AI51" s="26" t="str">
        <f t="shared" si="103"/>
        <v/>
      </c>
      <c r="AJ51" s="26" t="str">
        <f t="shared" si="104"/>
        <v>102-B - Volume forecast,</v>
      </c>
      <c r="AK51" s="26" t="str">
        <f t="shared" si="105"/>
        <v/>
      </c>
      <c r="AL51" s="26" t="str">
        <f t="shared" si="106"/>
        <v/>
      </c>
      <c r="AM51" s="26" t="str">
        <f t="shared" si="107"/>
        <v/>
      </c>
      <c r="AN51" s="26" t="str">
        <f t="shared" si="108"/>
        <v/>
      </c>
      <c r="AO51" s="26" t="str">
        <f t="shared" si="109"/>
        <v/>
      </c>
      <c r="AS51" s="26" t="str">
        <f t="shared" si="110"/>
        <v>102-A - Load characteristics (Load Factor),104-F - Other Expenditure,102-B - Volume forecast,</v>
      </c>
      <c r="AT51" s="26" t="str">
        <f t="shared" si="111"/>
        <v>102-A - Load characteristics (Coincidence Factor),</v>
      </c>
      <c r="AU51" s="26" t="str">
        <f t="shared" si="112"/>
        <v>Gone up mainly due to 102-A - Load characteristics (Load Factor),104-F - Other Expenditure,102-B - Volume forecast,</v>
      </c>
      <c r="AV51" s="26" t="str">
        <f t="shared" si="113"/>
        <v>Gone down mainly due to 102-A - Load characteristics (Coincidence Factor),</v>
      </c>
      <c r="AW51" s="26" t="str">
        <f t="shared" si="114"/>
        <v>Gone up mainly due to 102-A - Load characteristics (Load Factor),104-F - Other Expenditure,102-B - Volume forecast,</v>
      </c>
      <c r="AX51" s="26" t="str">
        <f t="shared" si="115"/>
        <v>Gone down mainly due to 102-A - Load characteristics (Coincidence Factor),</v>
      </c>
    </row>
    <row r="52" spans="2:50" hidden="1" outlineLevel="1" x14ac:dyDescent="0.2">
      <c r="B52" s="26" t="s">
        <v>100</v>
      </c>
      <c r="D52" s="26" t="str">
        <f t="shared" si="72"/>
        <v/>
      </c>
      <c r="E52" s="26" t="str">
        <f t="shared" si="73"/>
        <v/>
      </c>
      <c r="F52" s="26" t="str">
        <f t="shared" si="74"/>
        <v/>
      </c>
      <c r="G52" s="26" t="str">
        <f t="shared" si="75"/>
        <v/>
      </c>
      <c r="H52" s="26" t="str">
        <f t="shared" si="76"/>
        <v/>
      </c>
      <c r="I52" s="26" t="str">
        <f t="shared" si="77"/>
        <v/>
      </c>
      <c r="J52" s="26" t="str">
        <f t="shared" si="78"/>
        <v/>
      </c>
      <c r="K52" s="26" t="str">
        <f t="shared" si="79"/>
        <v/>
      </c>
      <c r="L52" s="26" t="str">
        <f t="shared" si="80"/>
        <v/>
      </c>
      <c r="M52" s="26" t="str">
        <f t="shared" si="81"/>
        <v/>
      </c>
      <c r="N52" s="26" t="str">
        <f t="shared" si="82"/>
        <v/>
      </c>
      <c r="O52" s="26" t="str">
        <f t="shared" si="83"/>
        <v/>
      </c>
      <c r="P52" s="26" t="str">
        <f t="shared" si="84"/>
        <v/>
      </c>
      <c r="Q52" s="26" t="str">
        <f t="shared" si="85"/>
        <v/>
      </c>
      <c r="R52" s="26" t="str">
        <f t="shared" si="86"/>
        <v/>
      </c>
      <c r="S52" s="26" t="str">
        <f t="shared" si="87"/>
        <v/>
      </c>
      <c r="T52" s="26" t="str">
        <f t="shared" si="88"/>
        <v/>
      </c>
      <c r="U52" s="26" t="str">
        <f t="shared" si="89"/>
        <v/>
      </c>
      <c r="V52" s="26" t="str">
        <f t="shared" si="90"/>
        <v/>
      </c>
      <c r="W52" s="26" t="str">
        <f t="shared" si="91"/>
        <v/>
      </c>
      <c r="X52" s="26" t="str">
        <f t="shared" si="92"/>
        <v/>
      </c>
      <c r="Y52" s="26" t="str">
        <f t="shared" si="93"/>
        <v/>
      </c>
      <c r="Z52" s="26" t="str">
        <f t="shared" si="94"/>
        <v/>
      </c>
      <c r="AA52" s="26" t="str">
        <f t="shared" si="95"/>
        <v/>
      </c>
      <c r="AB52" s="26" t="str">
        <f t="shared" si="96"/>
        <v/>
      </c>
      <c r="AC52" s="26" t="str">
        <f t="shared" si="97"/>
        <v/>
      </c>
      <c r="AD52" s="26" t="str">
        <f t="shared" si="98"/>
        <v/>
      </c>
      <c r="AE52" s="26" t="str">
        <f t="shared" si="99"/>
        <v/>
      </c>
      <c r="AF52" s="26" t="str">
        <f t="shared" si="100"/>
        <v/>
      </c>
      <c r="AG52" s="26" t="str">
        <f t="shared" si="101"/>
        <v/>
      </c>
      <c r="AH52" s="26" t="str">
        <f t="shared" si="102"/>
        <v/>
      </c>
      <c r="AI52" s="26" t="str">
        <f t="shared" si="103"/>
        <v/>
      </c>
      <c r="AJ52" s="26" t="str">
        <f t="shared" si="104"/>
        <v>102-B - Volume forecast,</v>
      </c>
      <c r="AK52" s="26" t="str">
        <f t="shared" si="105"/>
        <v/>
      </c>
      <c r="AL52" s="26" t="str">
        <f t="shared" si="106"/>
        <v/>
      </c>
      <c r="AM52" s="26" t="str">
        <f t="shared" si="107"/>
        <v/>
      </c>
      <c r="AN52" s="26" t="str">
        <f t="shared" si="108"/>
        <v/>
      </c>
      <c r="AO52" s="26" t="str">
        <f t="shared" si="109"/>
        <v/>
      </c>
      <c r="AS52" s="26" t="str">
        <f t="shared" si="110"/>
        <v>102-B - Volume forecast,</v>
      </c>
      <c r="AT52" s="26" t="str">
        <f t="shared" si="111"/>
        <v/>
      </c>
      <c r="AU52" s="26" t="str">
        <f t="shared" si="112"/>
        <v>Gone up mainly due to 102-B - Volume forecast,</v>
      </c>
      <c r="AV52" s="26" t="str">
        <f t="shared" si="113"/>
        <v>No factors contributing to greater than 2% downward change.</v>
      </c>
      <c r="AW52" s="26" t="str">
        <f t="shared" si="114"/>
        <v>Gone up mainly due to 102-B - Volume forecast,</v>
      </c>
      <c r="AX52" s="26" t="str">
        <f t="shared" si="115"/>
        <v xml:space="preserve">Gone down mainly due to </v>
      </c>
    </row>
    <row r="53" spans="2:50" hidden="1" outlineLevel="1" x14ac:dyDescent="0.2">
      <c r="B53" s="26" t="s">
        <v>101</v>
      </c>
      <c r="D53" s="26" t="str">
        <f t="shared" si="72"/>
        <v/>
      </c>
      <c r="E53" s="26" t="str">
        <f t="shared" si="73"/>
        <v/>
      </c>
      <c r="F53" s="26" t="str">
        <f t="shared" si="74"/>
        <v/>
      </c>
      <c r="G53" s="26" t="str">
        <f t="shared" si="75"/>
        <v/>
      </c>
      <c r="H53" s="26" t="str">
        <f t="shared" si="76"/>
        <v/>
      </c>
      <c r="I53" s="26" t="str">
        <f t="shared" si="77"/>
        <v/>
      </c>
      <c r="J53" s="26" t="str">
        <f t="shared" si="78"/>
        <v/>
      </c>
      <c r="K53" s="26" t="str">
        <f t="shared" si="79"/>
        <v/>
      </c>
      <c r="L53" s="26" t="str">
        <f t="shared" si="80"/>
        <v/>
      </c>
      <c r="M53" s="26" t="str">
        <f t="shared" si="81"/>
        <v/>
      </c>
      <c r="N53" s="26" t="str">
        <f t="shared" si="82"/>
        <v/>
      </c>
      <c r="O53" s="26" t="str">
        <f t="shared" si="83"/>
        <v/>
      </c>
      <c r="P53" s="26" t="str">
        <f t="shared" si="84"/>
        <v/>
      </c>
      <c r="Q53" s="26" t="str">
        <f t="shared" si="85"/>
        <v/>
      </c>
      <c r="R53" s="26" t="str">
        <f t="shared" si="86"/>
        <v/>
      </c>
      <c r="S53" s="26" t="str">
        <f t="shared" si="87"/>
        <v/>
      </c>
      <c r="T53" s="26" t="str">
        <f t="shared" si="88"/>
        <v/>
      </c>
      <c r="U53" s="26" t="str">
        <f t="shared" si="89"/>
        <v/>
      </c>
      <c r="V53" s="26" t="str">
        <f t="shared" si="90"/>
        <v/>
      </c>
      <c r="W53" s="26" t="str">
        <f t="shared" si="91"/>
        <v/>
      </c>
      <c r="X53" s="26" t="str">
        <f t="shared" si="92"/>
        <v/>
      </c>
      <c r="Y53" s="26" t="str">
        <f t="shared" si="93"/>
        <v/>
      </c>
      <c r="Z53" s="26" t="str">
        <f t="shared" si="94"/>
        <v/>
      </c>
      <c r="AA53" s="26" t="str">
        <f t="shared" si="95"/>
        <v/>
      </c>
      <c r="AB53" s="26" t="str">
        <f t="shared" si="96"/>
        <v/>
      </c>
      <c r="AC53" s="26" t="str">
        <f t="shared" si="97"/>
        <v/>
      </c>
      <c r="AD53" s="26" t="str">
        <f t="shared" si="98"/>
        <v/>
      </c>
      <c r="AE53" s="26" t="str">
        <f t="shared" si="99"/>
        <v/>
      </c>
      <c r="AF53" s="26" t="str">
        <f t="shared" si="100"/>
        <v/>
      </c>
      <c r="AG53" s="26" t="str">
        <f t="shared" si="101"/>
        <v/>
      </c>
      <c r="AH53" s="26" t="str">
        <f t="shared" si="102"/>
        <v/>
      </c>
      <c r="AI53" s="26" t="str">
        <f t="shared" si="103"/>
        <v/>
      </c>
      <c r="AJ53" s="26" t="str">
        <f t="shared" si="104"/>
        <v>102-B - Volume forecast,</v>
      </c>
      <c r="AK53" s="26" t="str">
        <f t="shared" si="105"/>
        <v/>
      </c>
      <c r="AL53" s="26" t="str">
        <f t="shared" si="106"/>
        <v/>
      </c>
      <c r="AM53" s="26" t="str">
        <f t="shared" si="107"/>
        <v/>
      </c>
      <c r="AN53" s="26" t="str">
        <f t="shared" si="108"/>
        <v/>
      </c>
      <c r="AO53" s="26" t="str">
        <f t="shared" si="109"/>
        <v/>
      </c>
      <c r="AS53" s="26" t="str">
        <f t="shared" si="110"/>
        <v>102-B - Volume forecast,</v>
      </c>
      <c r="AT53" s="26" t="str">
        <f t="shared" si="111"/>
        <v/>
      </c>
      <c r="AU53" s="26" t="str">
        <f t="shared" si="112"/>
        <v>Gone up mainly due to 102-B - Volume forecast,</v>
      </c>
      <c r="AV53" s="26" t="str">
        <f t="shared" si="113"/>
        <v>No factors contributing to greater than 2% downward change.</v>
      </c>
      <c r="AW53" s="26" t="str">
        <f t="shared" si="114"/>
        <v>Gone up mainly due to 102-B - Volume forecast,</v>
      </c>
      <c r="AX53" s="26" t="str">
        <f t="shared" si="115"/>
        <v xml:space="preserve">Gone down mainly due to </v>
      </c>
    </row>
    <row r="54" spans="2:50" hidden="1" outlineLevel="1" x14ac:dyDescent="0.2">
      <c r="B54" s="26" t="s">
        <v>102</v>
      </c>
      <c r="D54" s="26" t="str">
        <f t="shared" si="72"/>
        <v/>
      </c>
      <c r="E54" s="26" t="str">
        <f t="shared" si="73"/>
        <v/>
      </c>
      <c r="F54" s="26" t="str">
        <f t="shared" si="74"/>
        <v/>
      </c>
      <c r="G54" s="26" t="str">
        <f t="shared" si="75"/>
        <v/>
      </c>
      <c r="H54" s="26" t="str">
        <f t="shared" si="76"/>
        <v/>
      </c>
      <c r="I54" s="26" t="str">
        <f t="shared" si="77"/>
        <v/>
      </c>
      <c r="J54" s="26" t="str">
        <f t="shared" si="78"/>
        <v/>
      </c>
      <c r="K54" s="26" t="str">
        <f t="shared" si="79"/>
        <v/>
      </c>
      <c r="L54" s="26" t="str">
        <f t="shared" si="80"/>
        <v/>
      </c>
      <c r="M54" s="26" t="str">
        <f t="shared" si="81"/>
        <v/>
      </c>
      <c r="N54" s="26" t="str">
        <f t="shared" si="82"/>
        <v/>
      </c>
      <c r="O54" s="26" t="str">
        <f t="shared" si="83"/>
        <v/>
      </c>
      <c r="P54" s="26" t="str">
        <f t="shared" si="84"/>
        <v/>
      </c>
      <c r="Q54" s="26" t="str">
        <f t="shared" si="85"/>
        <v/>
      </c>
      <c r="R54" s="26" t="str">
        <f t="shared" si="86"/>
        <v/>
      </c>
      <c r="S54" s="26" t="str">
        <f t="shared" si="87"/>
        <v/>
      </c>
      <c r="T54" s="26" t="str">
        <f t="shared" si="88"/>
        <v/>
      </c>
      <c r="U54" s="26" t="str">
        <f t="shared" si="89"/>
        <v/>
      </c>
      <c r="V54" s="26" t="str">
        <f t="shared" si="90"/>
        <v/>
      </c>
      <c r="W54" s="26" t="str">
        <f t="shared" si="91"/>
        <v/>
      </c>
      <c r="X54" s="26" t="str">
        <f t="shared" si="92"/>
        <v/>
      </c>
      <c r="Y54" s="26" t="str">
        <f t="shared" si="93"/>
        <v/>
      </c>
      <c r="Z54" s="26" t="str">
        <f t="shared" si="94"/>
        <v/>
      </c>
      <c r="AA54" s="26" t="str">
        <f t="shared" si="95"/>
        <v/>
      </c>
      <c r="AB54" s="26" t="str">
        <f t="shared" si="96"/>
        <v/>
      </c>
      <c r="AC54" s="26" t="str">
        <f t="shared" si="97"/>
        <v/>
      </c>
      <c r="AD54" s="26" t="str">
        <f t="shared" si="98"/>
        <v/>
      </c>
      <c r="AE54" s="26" t="str">
        <f t="shared" si="99"/>
        <v/>
      </c>
      <c r="AF54" s="26" t="str">
        <f t="shared" si="100"/>
        <v/>
      </c>
      <c r="AG54" s="26" t="str">
        <f t="shared" si="101"/>
        <v/>
      </c>
      <c r="AH54" s="26" t="str">
        <f t="shared" si="102"/>
        <v/>
      </c>
      <c r="AI54" s="26" t="str">
        <f t="shared" si="103"/>
        <v/>
      </c>
      <c r="AJ54" s="26" t="str">
        <f t="shared" si="104"/>
        <v>102-B - Volume forecast,</v>
      </c>
      <c r="AK54" s="26" t="str">
        <f t="shared" si="105"/>
        <v/>
      </c>
      <c r="AL54" s="26" t="str">
        <f t="shared" si="106"/>
        <v/>
      </c>
      <c r="AM54" s="26" t="str">
        <f t="shared" si="107"/>
        <v/>
      </c>
      <c r="AN54" s="26" t="str">
        <f t="shared" si="108"/>
        <v/>
      </c>
      <c r="AO54" s="26" t="str">
        <f t="shared" si="109"/>
        <v/>
      </c>
      <c r="AS54" s="26" t="str">
        <f t="shared" si="110"/>
        <v>102-B - Volume forecast,</v>
      </c>
      <c r="AT54" s="26" t="str">
        <f t="shared" si="111"/>
        <v/>
      </c>
      <c r="AU54" s="26" t="str">
        <f t="shared" si="112"/>
        <v>Gone up mainly due to 102-B - Volume forecast,</v>
      </c>
      <c r="AV54" s="26" t="str">
        <f t="shared" si="113"/>
        <v>No factors contributing to greater than 2% downward change.</v>
      </c>
      <c r="AW54" s="26" t="str">
        <f t="shared" si="114"/>
        <v>Gone up mainly due to 102-B - Volume forecast,</v>
      </c>
      <c r="AX54" s="26" t="str">
        <f t="shared" si="115"/>
        <v xml:space="preserve">Gone down mainly due to </v>
      </c>
    </row>
    <row r="55" spans="2:50" hidden="1" outlineLevel="1" x14ac:dyDescent="0.2">
      <c r="B55" s="26" t="s">
        <v>103</v>
      </c>
      <c r="D55" s="26" t="str">
        <f t="shared" si="72"/>
        <v/>
      </c>
      <c r="E55" s="26" t="str">
        <f t="shared" si="73"/>
        <v/>
      </c>
      <c r="F55" s="26" t="str">
        <f t="shared" si="74"/>
        <v/>
      </c>
      <c r="G55" s="26" t="str">
        <f t="shared" si="75"/>
        <v/>
      </c>
      <c r="H55" s="26" t="str">
        <f t="shared" si="76"/>
        <v/>
      </c>
      <c r="I55" s="26" t="str">
        <f t="shared" si="77"/>
        <v/>
      </c>
      <c r="J55" s="26" t="str">
        <f t="shared" si="78"/>
        <v/>
      </c>
      <c r="K55" s="26" t="str">
        <f t="shared" si="79"/>
        <v/>
      </c>
      <c r="L55" s="26" t="str">
        <f t="shared" si="80"/>
        <v/>
      </c>
      <c r="M55" s="26" t="str">
        <f t="shared" si="81"/>
        <v/>
      </c>
      <c r="N55" s="26" t="str">
        <f t="shared" si="82"/>
        <v/>
      </c>
      <c r="O55" s="26" t="str">
        <f t="shared" si="83"/>
        <v/>
      </c>
      <c r="P55" s="26" t="str">
        <f t="shared" si="84"/>
        <v/>
      </c>
      <c r="Q55" s="26" t="str">
        <f t="shared" si="85"/>
        <v/>
      </c>
      <c r="R55" s="26" t="str">
        <f t="shared" si="86"/>
        <v/>
      </c>
      <c r="S55" s="26" t="str">
        <f t="shared" si="87"/>
        <v/>
      </c>
      <c r="T55" s="26" t="str">
        <f t="shared" si="88"/>
        <v/>
      </c>
      <c r="U55" s="26" t="str">
        <f t="shared" si="89"/>
        <v/>
      </c>
      <c r="V55" s="26" t="str">
        <f t="shared" si="90"/>
        <v/>
      </c>
      <c r="W55" s="26" t="str">
        <f t="shared" si="91"/>
        <v/>
      </c>
      <c r="X55" s="26" t="str">
        <f t="shared" si="92"/>
        <v/>
      </c>
      <c r="Y55" s="26" t="str">
        <f t="shared" si="93"/>
        <v/>
      </c>
      <c r="Z55" s="26" t="str">
        <f t="shared" si="94"/>
        <v/>
      </c>
      <c r="AA55" s="26" t="str">
        <f t="shared" si="95"/>
        <v/>
      </c>
      <c r="AB55" s="26" t="str">
        <f t="shared" si="96"/>
        <v/>
      </c>
      <c r="AC55" s="26" t="str">
        <f t="shared" si="97"/>
        <v/>
      </c>
      <c r="AD55" s="26" t="str">
        <f t="shared" si="98"/>
        <v/>
      </c>
      <c r="AE55" s="26" t="str">
        <f t="shared" si="99"/>
        <v/>
      </c>
      <c r="AF55" s="26" t="str">
        <f t="shared" si="100"/>
        <v/>
      </c>
      <c r="AG55" s="26" t="str">
        <f t="shared" si="101"/>
        <v/>
      </c>
      <c r="AH55" s="26" t="str">
        <f t="shared" si="102"/>
        <v/>
      </c>
      <c r="AI55" s="26" t="str">
        <f t="shared" si="103"/>
        <v/>
      </c>
      <c r="AJ55" s="26" t="str">
        <f t="shared" si="104"/>
        <v>102-B - Volume forecast,</v>
      </c>
      <c r="AK55" s="26" t="str">
        <f t="shared" si="105"/>
        <v/>
      </c>
      <c r="AL55" s="26" t="str">
        <f t="shared" si="106"/>
        <v/>
      </c>
      <c r="AM55" s="26" t="str">
        <f t="shared" si="107"/>
        <v/>
      </c>
      <c r="AN55" s="26" t="str">
        <f t="shared" si="108"/>
        <v/>
      </c>
      <c r="AO55" s="26" t="str">
        <f t="shared" si="109"/>
        <v/>
      </c>
      <c r="AS55" s="26" t="str">
        <f t="shared" si="110"/>
        <v>102-B - Volume forecast,</v>
      </c>
      <c r="AT55" s="26" t="str">
        <f t="shared" si="111"/>
        <v/>
      </c>
      <c r="AU55" s="26" t="str">
        <f t="shared" si="112"/>
        <v>Gone up mainly due to 102-B - Volume forecast,</v>
      </c>
      <c r="AV55" s="26" t="str">
        <f t="shared" si="113"/>
        <v>No factors contributing to greater than 2% downward change.</v>
      </c>
      <c r="AW55" s="26" t="str">
        <f t="shared" si="114"/>
        <v>Gone up mainly due to 102-B - Volume forecast,</v>
      </c>
      <c r="AX55" s="26" t="str">
        <f t="shared" si="115"/>
        <v xml:space="preserve">Gone down mainly due to </v>
      </c>
    </row>
    <row r="56" spans="2:50" hidden="1" outlineLevel="1" x14ac:dyDescent="0.2">
      <c r="B56" s="26" t="s">
        <v>104</v>
      </c>
      <c r="D56" s="26" t="str">
        <f t="shared" si="72"/>
        <v/>
      </c>
      <c r="E56" s="26" t="str">
        <f t="shared" si="73"/>
        <v/>
      </c>
      <c r="F56" s="26" t="str">
        <f t="shared" si="74"/>
        <v/>
      </c>
      <c r="G56" s="26" t="str">
        <f t="shared" si="75"/>
        <v/>
      </c>
      <c r="H56" s="26" t="str">
        <f t="shared" si="76"/>
        <v/>
      </c>
      <c r="I56" s="26" t="str">
        <f t="shared" si="77"/>
        <v/>
      </c>
      <c r="J56" s="26" t="str">
        <f t="shared" si="78"/>
        <v/>
      </c>
      <c r="K56" s="26" t="str">
        <f t="shared" si="79"/>
        <v/>
      </c>
      <c r="L56" s="26" t="str">
        <f t="shared" si="80"/>
        <v/>
      </c>
      <c r="M56" s="26" t="str">
        <f t="shared" si="81"/>
        <v/>
      </c>
      <c r="N56" s="26" t="str">
        <f t="shared" si="82"/>
        <v/>
      </c>
      <c r="O56" s="26" t="str">
        <f t="shared" si="83"/>
        <v/>
      </c>
      <c r="P56" s="26" t="str">
        <f t="shared" si="84"/>
        <v/>
      </c>
      <c r="Q56" s="26" t="str">
        <f t="shared" si="85"/>
        <v/>
      </c>
      <c r="R56" s="26" t="str">
        <f t="shared" si="86"/>
        <v/>
      </c>
      <c r="S56" s="26" t="str">
        <f t="shared" si="87"/>
        <v/>
      </c>
      <c r="T56" s="26" t="str">
        <f t="shared" si="88"/>
        <v/>
      </c>
      <c r="U56" s="26" t="str">
        <f t="shared" si="89"/>
        <v/>
      </c>
      <c r="V56" s="26" t="str">
        <f t="shared" si="90"/>
        <v/>
      </c>
      <c r="W56" s="26" t="str">
        <f t="shared" si="91"/>
        <v/>
      </c>
      <c r="X56" s="26" t="str">
        <f t="shared" si="92"/>
        <v/>
      </c>
      <c r="Y56" s="26" t="str">
        <f t="shared" si="93"/>
        <v/>
      </c>
      <c r="Z56" s="26" t="str">
        <f t="shared" si="94"/>
        <v/>
      </c>
      <c r="AA56" s="26" t="str">
        <f t="shared" si="95"/>
        <v/>
      </c>
      <c r="AB56" s="26" t="str">
        <f t="shared" si="96"/>
        <v/>
      </c>
      <c r="AC56" s="26" t="str">
        <f t="shared" si="97"/>
        <v/>
      </c>
      <c r="AD56" s="26" t="str">
        <f t="shared" si="98"/>
        <v/>
      </c>
      <c r="AE56" s="26" t="str">
        <f t="shared" si="99"/>
        <v/>
      </c>
      <c r="AF56" s="26" t="str">
        <f t="shared" si="100"/>
        <v/>
      </c>
      <c r="AG56" s="26" t="str">
        <f t="shared" si="101"/>
        <v/>
      </c>
      <c r="AH56" s="26" t="str">
        <f t="shared" si="102"/>
        <v/>
      </c>
      <c r="AI56" s="26" t="str">
        <f t="shared" si="103"/>
        <v/>
      </c>
      <c r="AJ56" s="26" t="str">
        <f t="shared" si="104"/>
        <v>102-B - Volume forecast,</v>
      </c>
      <c r="AK56" s="26" t="str">
        <f t="shared" si="105"/>
        <v/>
      </c>
      <c r="AL56" s="26" t="str">
        <f t="shared" si="106"/>
        <v/>
      </c>
      <c r="AM56" s="26" t="str">
        <f t="shared" si="107"/>
        <v/>
      </c>
      <c r="AN56" s="26" t="str">
        <f t="shared" si="108"/>
        <v/>
      </c>
      <c r="AO56" s="26" t="str">
        <f t="shared" si="109"/>
        <v/>
      </c>
      <c r="AS56" s="26" t="str">
        <f t="shared" si="110"/>
        <v>102-B - Volume forecast,</v>
      </c>
      <c r="AT56" s="26" t="str">
        <f t="shared" si="111"/>
        <v/>
      </c>
      <c r="AU56" s="26" t="str">
        <f t="shared" si="112"/>
        <v>Gone up mainly due to 102-B - Volume forecast,</v>
      </c>
      <c r="AV56" s="26" t="str">
        <f t="shared" si="113"/>
        <v>No factors contributing to greater than 2% downward change.</v>
      </c>
      <c r="AW56" s="26" t="str">
        <f t="shared" si="114"/>
        <v>Gone up mainly due to 102-B - Volume forecast,</v>
      </c>
      <c r="AX56" s="26" t="str">
        <f t="shared" si="115"/>
        <v xml:space="preserve">Gone down mainly due to </v>
      </c>
    </row>
    <row r="57" spans="2:50" hidden="1" outlineLevel="1" x14ac:dyDescent="0.2"/>
    <row r="58" spans="2:50" hidden="1" outlineLevel="1" x14ac:dyDescent="0.2"/>
    <row r="59" spans="2:50" hidden="1" outlineLevel="1" x14ac:dyDescent="0.2"/>
    <row r="60" spans="2:50" hidden="1" outlineLevel="1" x14ac:dyDescent="0.2"/>
    <row r="61" spans="2:50" hidden="1" outlineLevel="1" x14ac:dyDescent="0.2"/>
    <row r="62" spans="2:50" hidden="1" outlineLevel="1" x14ac:dyDescent="0.2"/>
    <row r="63" spans="2:50" hidden="1" outlineLevel="1" x14ac:dyDescent="0.2"/>
    <row r="64" spans="2:50" hidden="1" outlineLevel="1" x14ac:dyDescent="0.2"/>
    <row r="65" spans="2:46" hidden="1" outlineLevel="1" x14ac:dyDescent="0.2"/>
    <row r="66" spans="2:46" hidden="1" outlineLevel="1" x14ac:dyDescent="0.2"/>
    <row r="67" spans="2:46" hidden="1" outlineLevel="1" x14ac:dyDescent="0.2"/>
    <row r="68" spans="2:46" hidden="1" outlineLevel="1" x14ac:dyDescent="0.2"/>
    <row r="69" spans="2:46" hidden="1" outlineLevel="1" x14ac:dyDescent="0.2"/>
    <row r="70" spans="2:46" hidden="1" outlineLevel="1" x14ac:dyDescent="0.2"/>
    <row r="71" spans="2:46" ht="15.75" hidden="1" outlineLevel="1" thickBot="1" x14ac:dyDescent="0.25"/>
    <row r="72" spans="2:46" ht="60.75" hidden="1" customHeight="1" outlineLevel="1" x14ac:dyDescent="0.2">
      <c r="D72" s="54" t="s">
        <v>63</v>
      </c>
      <c r="E72" s="55"/>
      <c r="F72" s="54" t="s">
        <v>64</v>
      </c>
      <c r="G72" s="55"/>
      <c r="H72" s="54" t="s">
        <v>65</v>
      </c>
      <c r="I72" s="55"/>
      <c r="J72" s="54" t="s">
        <v>17</v>
      </c>
      <c r="K72" s="55"/>
      <c r="L72" s="54" t="s">
        <v>0</v>
      </c>
      <c r="M72" s="55"/>
      <c r="N72" s="54" t="s">
        <v>16</v>
      </c>
      <c r="O72" s="55"/>
      <c r="P72" s="54" t="s">
        <v>1</v>
      </c>
      <c r="Q72" s="55"/>
      <c r="R72" s="54" t="s">
        <v>33</v>
      </c>
      <c r="S72" s="55"/>
      <c r="T72" s="54" t="s">
        <v>34</v>
      </c>
      <c r="U72" s="55"/>
      <c r="V72" s="54" t="s">
        <v>2</v>
      </c>
      <c r="W72" s="55"/>
      <c r="X72" s="54" t="s">
        <v>3</v>
      </c>
      <c r="Y72" s="55"/>
      <c r="Z72" s="54" t="s">
        <v>4</v>
      </c>
      <c r="AA72" s="55"/>
      <c r="AB72" s="54" t="s">
        <v>5</v>
      </c>
      <c r="AC72" s="55"/>
      <c r="AD72" s="54" t="s">
        <v>19</v>
      </c>
      <c r="AE72" s="55"/>
      <c r="AF72" s="54" t="s">
        <v>6</v>
      </c>
      <c r="AG72" s="55"/>
      <c r="AH72" s="54" t="s">
        <v>7</v>
      </c>
      <c r="AI72" s="55"/>
      <c r="AJ72" s="54" t="s">
        <v>8</v>
      </c>
      <c r="AK72" s="55"/>
      <c r="AL72" s="54" t="s">
        <v>66</v>
      </c>
      <c r="AM72" s="55"/>
      <c r="AN72" s="54" t="s">
        <v>18</v>
      </c>
      <c r="AO72" s="55"/>
    </row>
    <row r="73" spans="2:46" ht="60.75" hidden="1" outlineLevel="1" thickBot="1" x14ac:dyDescent="0.25">
      <c r="B73" s="27" t="s">
        <v>9</v>
      </c>
      <c r="D73" s="38" t="s">
        <v>10</v>
      </c>
      <c r="E73" s="39" t="s">
        <v>11</v>
      </c>
      <c r="F73" s="38"/>
      <c r="G73" s="39" t="s">
        <v>11</v>
      </c>
      <c r="H73" s="38"/>
      <c r="I73" s="39" t="s">
        <v>11</v>
      </c>
      <c r="J73" s="38"/>
      <c r="K73" s="39" t="s">
        <v>11</v>
      </c>
      <c r="L73" s="38"/>
      <c r="M73" s="39" t="s">
        <v>11</v>
      </c>
      <c r="N73" s="38"/>
      <c r="O73" s="39" t="s">
        <v>11</v>
      </c>
      <c r="P73" s="38"/>
      <c r="Q73" s="39" t="s">
        <v>11</v>
      </c>
      <c r="R73" s="38"/>
      <c r="S73" s="39" t="s">
        <v>11</v>
      </c>
      <c r="T73" s="38"/>
      <c r="U73" s="39" t="s">
        <v>11</v>
      </c>
      <c r="V73" s="38"/>
      <c r="W73" s="39" t="s">
        <v>11</v>
      </c>
      <c r="X73" s="38"/>
      <c r="Y73" s="39" t="s">
        <v>11</v>
      </c>
      <c r="Z73" s="38"/>
      <c r="AA73" s="39" t="s">
        <v>11</v>
      </c>
      <c r="AB73" s="38"/>
      <c r="AC73" s="39" t="s">
        <v>11</v>
      </c>
      <c r="AD73" s="38"/>
      <c r="AE73" s="39" t="s">
        <v>11</v>
      </c>
      <c r="AF73" s="38"/>
      <c r="AG73" s="39" t="s">
        <v>11</v>
      </c>
      <c r="AH73" s="38"/>
      <c r="AI73" s="39" t="s">
        <v>11</v>
      </c>
      <c r="AJ73" s="38"/>
      <c r="AK73" s="39" t="s">
        <v>11</v>
      </c>
      <c r="AL73" s="38"/>
      <c r="AM73" s="39" t="s">
        <v>11</v>
      </c>
      <c r="AN73" s="38"/>
      <c r="AO73" s="39" t="s">
        <v>11</v>
      </c>
    </row>
    <row r="74" spans="2:46" ht="5.25" hidden="1" customHeight="1" outlineLevel="1" thickBot="1" x14ac:dyDescent="0.25"/>
    <row r="75" spans="2:46" ht="15.75" hidden="1" outlineLevel="1" x14ac:dyDescent="0.2">
      <c r="B75" s="28" t="s">
        <v>92</v>
      </c>
      <c r="D75" s="29"/>
      <c r="E75" s="30">
        <v>2.5700340806634676</v>
      </c>
      <c r="F75" s="29"/>
      <c r="G75" s="30">
        <v>2.5700340806634676</v>
      </c>
      <c r="H75" s="29"/>
      <c r="I75" s="30">
        <v>2.5677634960941944</v>
      </c>
      <c r="J75" s="29"/>
      <c r="K75" s="30">
        <v>2.5850461120035488</v>
      </c>
      <c r="L75" s="29"/>
      <c r="M75" s="30">
        <v>2.5860195388315561</v>
      </c>
      <c r="N75" s="29"/>
      <c r="O75" s="30">
        <v>2.5886007306604975</v>
      </c>
      <c r="P75" s="29"/>
      <c r="Q75" s="30">
        <v>2.5835816899296851</v>
      </c>
      <c r="R75" s="29"/>
      <c r="S75" s="30">
        <v>2.5836051432549629</v>
      </c>
      <c r="T75" s="29"/>
      <c r="U75" s="30">
        <v>2.4911569986275603</v>
      </c>
      <c r="V75" s="29"/>
      <c r="W75" s="30">
        <v>2.4920499543692669</v>
      </c>
      <c r="X75" s="29"/>
      <c r="Y75" s="30">
        <v>2.5006441706003675</v>
      </c>
      <c r="Z75" s="29"/>
      <c r="AA75" s="30">
        <v>2.5006441706003675</v>
      </c>
      <c r="AB75" s="29"/>
      <c r="AC75" s="30">
        <v>2.5006441706003675</v>
      </c>
      <c r="AD75" s="29"/>
      <c r="AE75" s="30">
        <v>2.5006441706003675</v>
      </c>
      <c r="AF75" s="29"/>
      <c r="AG75" s="30">
        <v>2.498700453575935</v>
      </c>
      <c r="AH75" s="29"/>
      <c r="AI75" s="30">
        <v>2.4973864439451678</v>
      </c>
      <c r="AJ75" s="29"/>
      <c r="AK75" s="30">
        <v>2.57102512729716</v>
      </c>
      <c r="AL75" s="29"/>
      <c r="AM75" s="30">
        <v>2.5682768775734077</v>
      </c>
      <c r="AN75" s="29"/>
      <c r="AO75" s="30">
        <v>2.5674660051456315</v>
      </c>
      <c r="AQ75" s="31"/>
      <c r="AS75" s="32"/>
      <c r="AT75" s="33"/>
    </row>
    <row r="76" spans="2:46" ht="15.75" hidden="1" outlineLevel="1" x14ac:dyDescent="0.2">
      <c r="B76" s="28" t="s">
        <v>93</v>
      </c>
      <c r="D76" s="34"/>
      <c r="E76" s="35">
        <v>0.81882771972435275</v>
      </c>
      <c r="F76" s="34"/>
      <c r="G76" s="35">
        <v>0.81882771972435275</v>
      </c>
      <c r="H76" s="34"/>
      <c r="I76" s="35">
        <v>0.82909763173697215</v>
      </c>
      <c r="J76" s="34"/>
      <c r="K76" s="35">
        <v>0.8325628165272555</v>
      </c>
      <c r="L76" s="34"/>
      <c r="M76" s="35">
        <v>0.81923923918572517</v>
      </c>
      <c r="N76" s="34"/>
      <c r="O76" s="35">
        <v>0.81886653600882919</v>
      </c>
      <c r="P76" s="34"/>
      <c r="Q76" s="35">
        <v>0.82757925093975526</v>
      </c>
      <c r="R76" s="34"/>
      <c r="S76" s="35">
        <v>0.84895649361019643</v>
      </c>
      <c r="T76" s="34"/>
      <c r="U76" s="35">
        <v>0.83352489967821586</v>
      </c>
      <c r="V76" s="34"/>
      <c r="W76" s="35">
        <v>0.82991580003781018</v>
      </c>
      <c r="X76" s="34"/>
      <c r="Y76" s="35">
        <v>0.80229992881168333</v>
      </c>
      <c r="Z76" s="34"/>
      <c r="AA76" s="35">
        <v>0.80229992881168333</v>
      </c>
      <c r="AB76" s="34"/>
      <c r="AC76" s="35">
        <v>0.80229992881168333</v>
      </c>
      <c r="AD76" s="34"/>
      <c r="AE76" s="35">
        <v>0.80229992881168333</v>
      </c>
      <c r="AF76" s="34"/>
      <c r="AG76" s="35">
        <v>0.82615043373112085</v>
      </c>
      <c r="AH76" s="34"/>
      <c r="AI76" s="35">
        <v>0.82505359002632173</v>
      </c>
      <c r="AJ76" s="34"/>
      <c r="AK76" s="35">
        <v>0.86115026762623248</v>
      </c>
      <c r="AL76" s="34"/>
      <c r="AM76" s="35">
        <v>0.84304856623178848</v>
      </c>
      <c r="AN76" s="34"/>
      <c r="AO76" s="35">
        <v>0.84214078478791832</v>
      </c>
      <c r="AQ76" s="31"/>
      <c r="AS76" s="32"/>
      <c r="AT76" s="33"/>
    </row>
    <row r="77" spans="2:46" ht="15.75" hidden="1" outlineLevel="1" x14ac:dyDescent="0.2">
      <c r="B77" s="28" t="s">
        <v>94</v>
      </c>
      <c r="D77" s="34"/>
      <c r="E77" s="35">
        <v>2.3644427935701278</v>
      </c>
      <c r="F77" s="34"/>
      <c r="G77" s="35">
        <v>2.3644427935701278</v>
      </c>
      <c r="H77" s="34"/>
      <c r="I77" s="35">
        <v>2.3607715211638256</v>
      </c>
      <c r="J77" s="34"/>
      <c r="K77" s="35">
        <v>2.3773835801878689</v>
      </c>
      <c r="L77" s="34"/>
      <c r="M77" s="35">
        <v>2.3841674605007279</v>
      </c>
      <c r="N77" s="34"/>
      <c r="O77" s="35">
        <v>2.381861549814229</v>
      </c>
      <c r="P77" s="34"/>
      <c r="Q77" s="35">
        <v>2.3728792843410078</v>
      </c>
      <c r="R77" s="34"/>
      <c r="S77" s="35">
        <v>2.1433689955187676</v>
      </c>
      <c r="T77" s="34"/>
      <c r="U77" s="35">
        <v>2.3672753256616219</v>
      </c>
      <c r="V77" s="34"/>
      <c r="W77" s="35">
        <v>2.3674989870766523</v>
      </c>
      <c r="X77" s="34"/>
      <c r="Y77" s="35">
        <v>2.364687560214028</v>
      </c>
      <c r="Z77" s="34"/>
      <c r="AA77" s="35">
        <v>2.364687560214028</v>
      </c>
      <c r="AB77" s="34"/>
      <c r="AC77" s="35">
        <v>2.364687560214028</v>
      </c>
      <c r="AD77" s="34"/>
      <c r="AE77" s="35">
        <v>2.364687560214028</v>
      </c>
      <c r="AF77" s="34"/>
      <c r="AG77" s="35">
        <v>2.3632707055001063</v>
      </c>
      <c r="AH77" s="34"/>
      <c r="AI77" s="35">
        <v>2.361773665930897</v>
      </c>
      <c r="AJ77" s="34"/>
      <c r="AK77" s="35">
        <v>2.3935052180997691</v>
      </c>
      <c r="AL77" s="34"/>
      <c r="AM77" s="35">
        <v>2.3786349567309775</v>
      </c>
      <c r="AN77" s="34"/>
      <c r="AO77" s="35">
        <v>2.3775271138519134</v>
      </c>
      <c r="AQ77" s="31"/>
      <c r="AS77" s="32"/>
      <c r="AT77" s="33"/>
    </row>
    <row r="78" spans="2:46" ht="15.75" hidden="1" outlineLevel="1" x14ac:dyDescent="0.2">
      <c r="B78" s="28" t="s">
        <v>95</v>
      </c>
      <c r="D78" s="34"/>
      <c r="E78" s="35">
        <v>0.7535126040965644</v>
      </c>
      <c r="F78" s="34"/>
      <c r="G78" s="35">
        <v>0.7535126040965644</v>
      </c>
      <c r="H78" s="34"/>
      <c r="I78" s="35">
        <v>0.76452458510030297</v>
      </c>
      <c r="J78" s="34"/>
      <c r="K78" s="35">
        <v>0.76832163558884869</v>
      </c>
      <c r="L78" s="34"/>
      <c r="M78" s="35">
        <v>0.75378667809811151</v>
      </c>
      <c r="N78" s="34"/>
      <c r="O78" s="35">
        <v>0.75264888898352378</v>
      </c>
      <c r="P78" s="34"/>
      <c r="Q78" s="35">
        <v>0.76238354562873556</v>
      </c>
      <c r="R78" s="34"/>
      <c r="S78" s="35">
        <v>0.74766605890568916</v>
      </c>
      <c r="T78" s="34"/>
      <c r="U78" s="35">
        <v>0.79105430420298495</v>
      </c>
      <c r="V78" s="34"/>
      <c r="W78" s="35">
        <v>0.78623923881006974</v>
      </c>
      <c r="X78" s="34"/>
      <c r="Y78" s="35">
        <v>0.75862490998592813</v>
      </c>
      <c r="Z78" s="34"/>
      <c r="AA78" s="35">
        <v>0.75862490998592813</v>
      </c>
      <c r="AB78" s="34"/>
      <c r="AC78" s="35">
        <v>0.75862490998592813</v>
      </c>
      <c r="AD78" s="34"/>
      <c r="AE78" s="35">
        <v>0.75862490998592813</v>
      </c>
      <c r="AF78" s="34"/>
      <c r="AG78" s="35">
        <v>0.78782317472017893</v>
      </c>
      <c r="AH78" s="34"/>
      <c r="AI78" s="35">
        <v>0.78587984637201058</v>
      </c>
      <c r="AJ78" s="34"/>
      <c r="AK78" s="35">
        <v>0.82278838609036065</v>
      </c>
      <c r="AL78" s="34"/>
      <c r="AM78" s="35">
        <v>0.80478838609036063</v>
      </c>
      <c r="AN78" s="34"/>
      <c r="AO78" s="35">
        <v>0.80378654509423697</v>
      </c>
      <c r="AQ78" s="31"/>
      <c r="AS78" s="32"/>
      <c r="AT78" s="33"/>
    </row>
    <row r="79" spans="2:46" ht="15.75" hidden="1" outlineLevel="1" x14ac:dyDescent="0.2">
      <c r="B79" s="28" t="s">
        <v>96</v>
      </c>
      <c r="D79" s="34"/>
      <c r="E79" s="35">
        <v>2.3701430321432433</v>
      </c>
      <c r="F79" s="34"/>
      <c r="G79" s="35">
        <v>2.3701430321432433</v>
      </c>
      <c r="H79" s="34"/>
      <c r="I79" s="35">
        <v>2.3679814364768901</v>
      </c>
      <c r="J79" s="34"/>
      <c r="K79" s="35">
        <v>2.3354643193192786</v>
      </c>
      <c r="L79" s="34"/>
      <c r="M79" s="35">
        <v>2.3438026732780965</v>
      </c>
      <c r="N79" s="34"/>
      <c r="O79" s="35">
        <v>2.3403143699902866</v>
      </c>
      <c r="P79" s="34"/>
      <c r="Q79" s="35">
        <v>2.3308676007774527</v>
      </c>
      <c r="R79" s="34"/>
      <c r="S79" s="35">
        <v>2.3859022336998708</v>
      </c>
      <c r="T79" s="34"/>
      <c r="U79" s="35">
        <v>2.4248175576623208</v>
      </c>
      <c r="V79" s="34"/>
      <c r="W79" s="35">
        <v>2.4251842490296358</v>
      </c>
      <c r="X79" s="34"/>
      <c r="Y79" s="35">
        <v>2.4246320510042465</v>
      </c>
      <c r="Z79" s="34"/>
      <c r="AA79" s="35">
        <v>2.4246320510042465</v>
      </c>
      <c r="AB79" s="34"/>
      <c r="AC79" s="35">
        <v>2.4246320510042465</v>
      </c>
      <c r="AD79" s="34"/>
      <c r="AE79" s="35">
        <v>2.4246320510042465</v>
      </c>
      <c r="AF79" s="34"/>
      <c r="AG79" s="35">
        <v>2.4243270817895706</v>
      </c>
      <c r="AH79" s="34"/>
      <c r="AI79" s="35">
        <v>2.4260264685124646</v>
      </c>
      <c r="AJ79" s="34"/>
      <c r="AK79" s="35">
        <v>2.6301274072146765</v>
      </c>
      <c r="AL79" s="34"/>
      <c r="AM79" s="35">
        <v>2.611903550328861</v>
      </c>
      <c r="AN79" s="34"/>
      <c r="AO79" s="35">
        <v>2.6112759319850731</v>
      </c>
      <c r="AQ79" s="31"/>
      <c r="AS79" s="32"/>
      <c r="AT79" s="33"/>
    </row>
    <row r="80" spans="2:46" ht="15.75" hidden="1" outlineLevel="1" x14ac:dyDescent="0.2">
      <c r="B80" s="28" t="s">
        <v>97</v>
      </c>
      <c r="D80" s="34"/>
      <c r="E80" s="35">
        <v>2.0478590403858385</v>
      </c>
      <c r="F80" s="34"/>
      <c r="G80" s="35">
        <v>2.0478590403858385</v>
      </c>
      <c r="H80" s="34"/>
      <c r="I80" s="35">
        <v>2.0494723021896961</v>
      </c>
      <c r="J80" s="34"/>
      <c r="K80" s="35">
        <v>2.0062865469953497</v>
      </c>
      <c r="L80" s="34"/>
      <c r="M80" s="35">
        <v>2.0073981584753762</v>
      </c>
      <c r="N80" s="34"/>
      <c r="O80" s="35">
        <v>2.0048463365204516</v>
      </c>
      <c r="P80" s="34"/>
      <c r="Q80" s="35">
        <v>2.0200788833513954</v>
      </c>
      <c r="R80" s="34"/>
      <c r="S80" s="35">
        <v>2.0731621637984321</v>
      </c>
      <c r="T80" s="34"/>
      <c r="U80" s="35">
        <v>2.1005685066131767</v>
      </c>
      <c r="V80" s="34"/>
      <c r="W80" s="35">
        <v>2.0999315764029447</v>
      </c>
      <c r="X80" s="34"/>
      <c r="Y80" s="35">
        <v>2.0949203058238983</v>
      </c>
      <c r="Z80" s="34"/>
      <c r="AA80" s="35">
        <v>2.0949203058238983</v>
      </c>
      <c r="AB80" s="34"/>
      <c r="AC80" s="35">
        <v>2.0949203058238983</v>
      </c>
      <c r="AD80" s="34"/>
      <c r="AE80" s="35">
        <v>2.0949203058238983</v>
      </c>
      <c r="AF80" s="34"/>
      <c r="AG80" s="35">
        <v>2.0980119319147881</v>
      </c>
      <c r="AH80" s="34"/>
      <c r="AI80" s="35">
        <v>2.1000028040115613</v>
      </c>
      <c r="AJ80" s="34"/>
      <c r="AK80" s="35">
        <v>2.227157146686745</v>
      </c>
      <c r="AL80" s="34"/>
      <c r="AM80" s="35">
        <v>2.2087282350985715</v>
      </c>
      <c r="AN80" s="34"/>
      <c r="AO80" s="35">
        <v>2.2081264470810811</v>
      </c>
      <c r="AQ80" s="31"/>
      <c r="AS80" s="32"/>
      <c r="AT80" s="33"/>
    </row>
    <row r="81" spans="2:46" ht="15.75" hidden="1" outlineLevel="1" x14ac:dyDescent="0.2">
      <c r="B81" s="28" t="s">
        <v>98</v>
      </c>
      <c r="D81" s="34"/>
      <c r="E81" s="35">
        <v>1.477848636827334</v>
      </c>
      <c r="F81" s="34"/>
      <c r="G81" s="35">
        <v>1.477848636827334</v>
      </c>
      <c r="H81" s="34"/>
      <c r="I81" s="35">
        <v>1.4832475180306377</v>
      </c>
      <c r="J81" s="34"/>
      <c r="K81" s="35">
        <v>1.476154095508345</v>
      </c>
      <c r="L81" s="34"/>
      <c r="M81" s="35">
        <v>1.4707550552149393</v>
      </c>
      <c r="N81" s="34"/>
      <c r="O81" s="35">
        <v>1.468759439086748</v>
      </c>
      <c r="P81" s="34"/>
      <c r="Q81" s="35">
        <v>1.4814266580281197</v>
      </c>
      <c r="R81" s="34"/>
      <c r="S81" s="35">
        <v>1.5231505986351837</v>
      </c>
      <c r="T81" s="34"/>
      <c r="U81" s="35">
        <v>1.5464701995325976</v>
      </c>
      <c r="V81" s="34"/>
      <c r="W81" s="35">
        <v>1.5457002334080689</v>
      </c>
      <c r="X81" s="34"/>
      <c r="Y81" s="35">
        <v>1.5328941584564841</v>
      </c>
      <c r="Z81" s="34"/>
      <c r="AA81" s="35">
        <v>1.5328941584564841</v>
      </c>
      <c r="AB81" s="34"/>
      <c r="AC81" s="35">
        <v>1.532892439442924</v>
      </c>
      <c r="AD81" s="34"/>
      <c r="AE81" s="35">
        <v>1.532892439442924</v>
      </c>
      <c r="AF81" s="34"/>
      <c r="AG81" s="35">
        <v>1.5356289288264273</v>
      </c>
      <c r="AH81" s="34"/>
      <c r="AI81" s="35">
        <v>1.5361329722285897</v>
      </c>
      <c r="AJ81" s="34"/>
      <c r="AK81" s="35">
        <v>1.6332670285203883</v>
      </c>
      <c r="AL81" s="34"/>
      <c r="AM81" s="35">
        <v>1.6142914444331371</v>
      </c>
      <c r="AN81" s="34"/>
      <c r="AO81" s="35">
        <v>1.6141831267809621</v>
      </c>
      <c r="AQ81" s="31"/>
      <c r="AS81" s="32"/>
      <c r="AT81" s="33"/>
    </row>
    <row r="82" spans="2:46" ht="15.75" hidden="1" outlineLevel="1" x14ac:dyDescent="0.2">
      <c r="B82" s="28" t="s">
        <v>99</v>
      </c>
      <c r="D82" s="34"/>
      <c r="E82" s="35">
        <v>3.0196124164646965</v>
      </c>
      <c r="F82" s="34"/>
      <c r="G82" s="35">
        <v>3.0196124164646965</v>
      </c>
      <c r="H82" s="34"/>
      <c r="I82" s="35">
        <v>3.0270128019939753</v>
      </c>
      <c r="J82" s="34"/>
      <c r="K82" s="35">
        <v>3.0431210270016633</v>
      </c>
      <c r="L82" s="34"/>
      <c r="M82" s="35">
        <v>3.0039872686976272</v>
      </c>
      <c r="N82" s="34"/>
      <c r="O82" s="35">
        <v>3.0327431571938974</v>
      </c>
      <c r="P82" s="34"/>
      <c r="Q82" s="35">
        <v>3.058170165947967</v>
      </c>
      <c r="R82" s="34"/>
      <c r="S82" s="35">
        <v>3.8769313869414912</v>
      </c>
      <c r="T82" s="34"/>
      <c r="U82" s="35">
        <v>3.3977684066458615</v>
      </c>
      <c r="V82" s="34"/>
      <c r="W82" s="35">
        <v>3.3969289370554252</v>
      </c>
      <c r="X82" s="34"/>
      <c r="Y82" s="35">
        <v>3.4661679027923116</v>
      </c>
      <c r="Z82" s="34"/>
      <c r="AA82" s="35">
        <v>3.4661679027923116</v>
      </c>
      <c r="AB82" s="34"/>
      <c r="AC82" s="35">
        <v>3.4688263572278202</v>
      </c>
      <c r="AD82" s="34"/>
      <c r="AE82" s="35">
        <v>3.4688263572278202</v>
      </c>
      <c r="AF82" s="34"/>
      <c r="AG82" s="35">
        <v>3.4625936355124116</v>
      </c>
      <c r="AH82" s="34"/>
      <c r="AI82" s="35">
        <v>3.4607488712743955</v>
      </c>
      <c r="AJ82" s="34"/>
      <c r="AK82" s="35">
        <v>3.5650872609753503</v>
      </c>
      <c r="AL82" s="34"/>
      <c r="AM82" s="35">
        <v>3.5462371911700892</v>
      </c>
      <c r="AN82" s="34"/>
      <c r="AO82" s="35">
        <v>3.544945950586925</v>
      </c>
      <c r="AQ82" s="31"/>
      <c r="AS82" s="32"/>
      <c r="AT82" s="33"/>
    </row>
    <row r="83" spans="2:46" ht="15.75" hidden="1" outlineLevel="1" x14ac:dyDescent="0.2">
      <c r="B83" s="28" t="s">
        <v>100</v>
      </c>
      <c r="D83" s="34"/>
      <c r="E83" s="35">
        <v>-0.98059400684931508</v>
      </c>
      <c r="F83" s="34"/>
      <c r="G83" s="35">
        <v>-0.98059400684931508</v>
      </c>
      <c r="H83" s="34"/>
      <c r="I83" s="35">
        <v>-0.97163116438356156</v>
      </c>
      <c r="J83" s="34"/>
      <c r="K83" s="35">
        <v>-0.97950068493150688</v>
      </c>
      <c r="L83" s="34"/>
      <c r="M83" s="35">
        <v>-0.9939469178082192</v>
      </c>
      <c r="N83" s="34"/>
      <c r="O83" s="35">
        <v>-0.99238595890410952</v>
      </c>
      <c r="P83" s="34"/>
      <c r="Q83" s="35">
        <v>-0.97967945205479445</v>
      </c>
      <c r="R83" s="34"/>
      <c r="S83" s="35">
        <v>-0.98880034246575332</v>
      </c>
      <c r="T83" s="34"/>
      <c r="U83" s="35">
        <v>-0.99109708904109584</v>
      </c>
      <c r="V83" s="34"/>
      <c r="W83" s="35">
        <v>-0.99388869863013674</v>
      </c>
      <c r="X83" s="34"/>
      <c r="Y83" s="35">
        <v>-1.0077986301369861</v>
      </c>
      <c r="Z83" s="34"/>
      <c r="AA83" s="35">
        <v>-1.0077986301369861</v>
      </c>
      <c r="AB83" s="34"/>
      <c r="AC83" s="35">
        <v>-1.0077986301369861</v>
      </c>
      <c r="AD83" s="34"/>
      <c r="AE83" s="35">
        <v>-1.0077986301369861</v>
      </c>
      <c r="AF83" s="34"/>
      <c r="AG83" s="35">
        <v>-1.0082847602739724</v>
      </c>
      <c r="AH83" s="34"/>
      <c r="AI83" s="35">
        <v>-1.0082847602739724</v>
      </c>
      <c r="AJ83" s="34"/>
      <c r="AK83" s="35">
        <v>-1.0817135915071128</v>
      </c>
      <c r="AL83" s="34"/>
      <c r="AM83" s="35">
        <v>-1.0817135915071128</v>
      </c>
      <c r="AN83" s="34"/>
      <c r="AO83" s="35">
        <v>-1.0816216481501066</v>
      </c>
      <c r="AQ83" s="31"/>
      <c r="AS83" s="32"/>
      <c r="AT83" s="33"/>
    </row>
    <row r="84" spans="2:46" ht="15.75" hidden="1" outlineLevel="1" x14ac:dyDescent="0.2">
      <c r="B84" s="28" t="s">
        <v>101</v>
      </c>
      <c r="D84" s="34"/>
      <c r="E84" s="35">
        <v>-0.78202071917808202</v>
      </c>
      <c r="F84" s="34"/>
      <c r="G84" s="35">
        <v>-0.78202071917808202</v>
      </c>
      <c r="H84" s="34"/>
      <c r="I84" s="35">
        <v>-0.7747082191780823</v>
      </c>
      <c r="J84" s="34"/>
      <c r="K84" s="35">
        <v>-0.78101678082191783</v>
      </c>
      <c r="L84" s="34"/>
      <c r="M84" s="35">
        <v>-0.79207688356164374</v>
      </c>
      <c r="N84" s="34"/>
      <c r="O84" s="35">
        <v>-0.79098356164383554</v>
      </c>
      <c r="P84" s="34"/>
      <c r="Q84" s="35">
        <v>-0.79060530821917796</v>
      </c>
      <c r="R84" s="34"/>
      <c r="S84" s="35">
        <v>-0.79825462328767116</v>
      </c>
      <c r="T84" s="34"/>
      <c r="U84" s="35">
        <v>-0.79999434931506852</v>
      </c>
      <c r="V84" s="34"/>
      <c r="W84" s="35">
        <v>-0.80269657534246563</v>
      </c>
      <c r="X84" s="34"/>
      <c r="Y84" s="35">
        <v>-0.81375273972602735</v>
      </c>
      <c r="Z84" s="34"/>
      <c r="AA84" s="35">
        <v>-0.81375273972602735</v>
      </c>
      <c r="AB84" s="34"/>
      <c r="AC84" s="35">
        <v>-0.81366335616438357</v>
      </c>
      <c r="AD84" s="34"/>
      <c r="AE84" s="35">
        <v>-0.81366335616438357</v>
      </c>
      <c r="AF84" s="34"/>
      <c r="AG84" s="35">
        <v>-0.81430650684931505</v>
      </c>
      <c r="AH84" s="34"/>
      <c r="AI84" s="35">
        <v>-0.81430650684931505</v>
      </c>
      <c r="AJ84" s="34"/>
      <c r="AK84" s="35">
        <v>-0.87191517236774774</v>
      </c>
      <c r="AL84" s="34"/>
      <c r="AM84" s="35">
        <v>-0.87191517236774774</v>
      </c>
      <c r="AN84" s="34"/>
      <c r="AO84" s="35">
        <v>-0.8718232290107415</v>
      </c>
      <c r="AS84" s="32"/>
      <c r="AT84" s="33"/>
    </row>
    <row r="85" spans="2:46" ht="15.75" hidden="1" outlineLevel="1" x14ac:dyDescent="0.2">
      <c r="B85" s="28" t="s">
        <v>102</v>
      </c>
      <c r="D85" s="34"/>
      <c r="E85" s="35">
        <v>-0.95817429793442843</v>
      </c>
      <c r="F85" s="34"/>
      <c r="G85" s="35">
        <v>-0.95817429793442843</v>
      </c>
      <c r="H85" s="34"/>
      <c r="I85" s="35">
        <v>-0.94939756569789224</v>
      </c>
      <c r="J85" s="34"/>
      <c r="K85" s="35">
        <v>-0.95709251858747224</v>
      </c>
      <c r="L85" s="34"/>
      <c r="M85" s="35">
        <v>-0.97130795379258394</v>
      </c>
      <c r="N85" s="34"/>
      <c r="O85" s="35">
        <v>-0.96976179113171124</v>
      </c>
      <c r="P85" s="34"/>
      <c r="Q85" s="35">
        <v>-0.95726891745405474</v>
      </c>
      <c r="R85" s="34"/>
      <c r="S85" s="35">
        <v>-0.96619866240971319</v>
      </c>
      <c r="T85" s="34"/>
      <c r="U85" s="35">
        <v>-0.96847380668437688</v>
      </c>
      <c r="V85" s="34"/>
      <c r="W85" s="35">
        <v>-0.97112428147691721</v>
      </c>
      <c r="X85" s="34"/>
      <c r="Y85" s="35">
        <v>-0.98470342629533059</v>
      </c>
      <c r="Z85" s="34"/>
      <c r="AA85" s="35">
        <v>-0.98470342629533059</v>
      </c>
      <c r="AB85" s="34"/>
      <c r="AC85" s="35">
        <v>-0.98470342629533059</v>
      </c>
      <c r="AD85" s="34"/>
      <c r="AE85" s="35">
        <v>-0.98470342629533059</v>
      </c>
      <c r="AF85" s="34"/>
      <c r="AG85" s="35">
        <v>-0.98537157059657443</v>
      </c>
      <c r="AH85" s="34"/>
      <c r="AI85" s="35">
        <v>-0.98237294456196256</v>
      </c>
      <c r="AJ85" s="34"/>
      <c r="AK85" s="35">
        <v>-1.0657012032666273</v>
      </c>
      <c r="AL85" s="34"/>
      <c r="AM85" s="35">
        <v>-1.0657012032666273</v>
      </c>
      <c r="AN85" s="34"/>
      <c r="AO85" s="35">
        <v>-1.0656092599096207</v>
      </c>
      <c r="AS85" s="32"/>
      <c r="AT85" s="33"/>
    </row>
    <row r="86" spans="2:46" ht="15.75" hidden="1" outlineLevel="1" x14ac:dyDescent="0.2">
      <c r="B86" s="28" t="s">
        <v>103</v>
      </c>
      <c r="D86" s="34"/>
      <c r="E86" s="35">
        <v>-0.77231651502523646</v>
      </c>
      <c r="F86" s="34"/>
      <c r="G86" s="35">
        <v>-0.77231651502523646</v>
      </c>
      <c r="H86" s="34"/>
      <c r="I86" s="35">
        <v>-0.76509209869714323</v>
      </c>
      <c r="J86" s="34"/>
      <c r="K86" s="35">
        <v>-0.77130684788700077</v>
      </c>
      <c r="L86" s="34"/>
      <c r="M86" s="35">
        <v>-0.78217587575307501</v>
      </c>
      <c r="N86" s="34"/>
      <c r="O86" s="35">
        <v>-0.78107636928992041</v>
      </c>
      <c r="P86" s="34"/>
      <c r="Q86" s="35">
        <v>-0.7806955774261175</v>
      </c>
      <c r="R86" s="34"/>
      <c r="S86" s="35">
        <v>-0.78825791648975951</v>
      </c>
      <c r="T86" s="34"/>
      <c r="U86" s="35">
        <v>-0.79000773279147385</v>
      </c>
      <c r="V86" s="34"/>
      <c r="W86" s="35">
        <v>-0.79259980806296515</v>
      </c>
      <c r="X86" s="34"/>
      <c r="Y86" s="35">
        <v>-0.80358370783100863</v>
      </c>
      <c r="Z86" s="34"/>
      <c r="AA86" s="35">
        <v>-0.80358370783100863</v>
      </c>
      <c r="AB86" s="34"/>
      <c r="AC86" s="35">
        <v>-0.80349386850608961</v>
      </c>
      <c r="AD86" s="34"/>
      <c r="AE86" s="35">
        <v>-0.80349386850608961</v>
      </c>
      <c r="AF86" s="34"/>
      <c r="AG86" s="35">
        <v>-0.80406547574425069</v>
      </c>
      <c r="AH86" s="34"/>
      <c r="AI86" s="35">
        <v>-0.80070292165872436</v>
      </c>
      <c r="AJ86" s="34"/>
      <c r="AK86" s="35">
        <v>-0.86591718610129587</v>
      </c>
      <c r="AL86" s="34"/>
      <c r="AM86" s="35">
        <v>-0.86591718610129587</v>
      </c>
      <c r="AN86" s="34"/>
      <c r="AO86" s="35">
        <v>-0.86582859690994407</v>
      </c>
      <c r="AQ86" s="31"/>
      <c r="AS86" s="32"/>
      <c r="AT86" s="33"/>
    </row>
    <row r="87" spans="2:46" ht="15.75" hidden="1" outlineLevel="1" x14ac:dyDescent="0.2">
      <c r="B87" s="28" t="s">
        <v>104</v>
      </c>
      <c r="D87" s="34"/>
      <c r="E87" s="35">
        <v>-0.68350423905944779</v>
      </c>
      <c r="F87" s="34"/>
      <c r="G87" s="35">
        <v>-0.68350423905944779</v>
      </c>
      <c r="H87" s="34"/>
      <c r="I87" s="35">
        <v>-0.67727598476284046</v>
      </c>
      <c r="J87" s="34"/>
      <c r="K87" s="35">
        <v>-0.68260581635006845</v>
      </c>
      <c r="L87" s="34"/>
      <c r="M87" s="35">
        <v>-0.69224523108992786</v>
      </c>
      <c r="N87" s="34"/>
      <c r="O87" s="35">
        <v>-0.69109877019272459</v>
      </c>
      <c r="P87" s="34"/>
      <c r="Q87" s="35">
        <v>-0.69007568697469779</v>
      </c>
      <c r="R87" s="34"/>
      <c r="S87" s="35">
        <v>-0.6970121288971467</v>
      </c>
      <c r="T87" s="34"/>
      <c r="U87" s="35">
        <v>-0.69849665209510992</v>
      </c>
      <c r="V87" s="34"/>
      <c r="W87" s="35">
        <v>-0.70200126574334332</v>
      </c>
      <c r="X87" s="34"/>
      <c r="Y87" s="35">
        <v>-0.71110483639395894</v>
      </c>
      <c r="Z87" s="34"/>
      <c r="AA87" s="35">
        <v>-0.71110483639395894</v>
      </c>
      <c r="AB87" s="34"/>
      <c r="AC87" s="35">
        <v>-0.71110483639395894</v>
      </c>
      <c r="AD87" s="34"/>
      <c r="AE87" s="35">
        <v>-0.71110483639395894</v>
      </c>
      <c r="AF87" s="34"/>
      <c r="AG87" s="35">
        <v>-0.71066793207331791</v>
      </c>
      <c r="AH87" s="34"/>
      <c r="AI87" s="35">
        <v>-0.71020993357140894</v>
      </c>
      <c r="AJ87" s="34"/>
      <c r="AK87" s="35">
        <v>-0.82057420864430297</v>
      </c>
      <c r="AL87" s="34"/>
      <c r="AM87" s="35">
        <v>-0.82057420864430297</v>
      </c>
      <c r="AN87" s="34"/>
      <c r="AO87" s="35">
        <v>-0.82043739007999139</v>
      </c>
      <c r="AQ87" s="31"/>
      <c r="AS87" s="32"/>
      <c r="AT87" s="33"/>
    </row>
    <row r="88" spans="2:46" ht="15.75" hidden="1" outlineLevel="1" x14ac:dyDescent="0.2">
      <c r="B88" s="28"/>
      <c r="D88" s="34"/>
      <c r="E88" s="35"/>
      <c r="F88" s="34"/>
      <c r="G88" s="35"/>
      <c r="H88" s="34"/>
      <c r="I88" s="35"/>
      <c r="J88" s="34"/>
      <c r="K88" s="35"/>
      <c r="L88" s="34"/>
      <c r="M88" s="35"/>
      <c r="N88" s="34"/>
      <c r="O88" s="35"/>
      <c r="P88" s="34"/>
      <c r="Q88" s="35"/>
      <c r="R88" s="34"/>
      <c r="S88" s="35"/>
      <c r="T88" s="34"/>
      <c r="U88" s="35"/>
      <c r="V88" s="34"/>
      <c r="W88" s="35"/>
      <c r="X88" s="34"/>
      <c r="Y88" s="35"/>
      <c r="Z88" s="34"/>
      <c r="AA88" s="35"/>
      <c r="AB88" s="34"/>
      <c r="AC88" s="35"/>
      <c r="AD88" s="34"/>
      <c r="AE88" s="35"/>
      <c r="AF88" s="34"/>
      <c r="AG88" s="35"/>
      <c r="AH88" s="34"/>
      <c r="AI88" s="35"/>
      <c r="AJ88" s="34"/>
      <c r="AK88" s="35"/>
      <c r="AL88" s="34"/>
      <c r="AM88" s="35"/>
      <c r="AN88" s="34"/>
      <c r="AO88" s="35"/>
      <c r="AQ88" s="31"/>
      <c r="AS88" s="32"/>
      <c r="AT88" s="33"/>
    </row>
    <row r="89" spans="2:46" ht="15.75" hidden="1" outlineLevel="1" x14ac:dyDescent="0.2">
      <c r="B89" s="28"/>
      <c r="D89" s="34"/>
      <c r="E89" s="35"/>
      <c r="F89" s="34"/>
      <c r="G89" s="35"/>
      <c r="H89" s="34"/>
      <c r="I89" s="35"/>
      <c r="J89" s="34"/>
      <c r="K89" s="35"/>
      <c r="L89" s="34"/>
      <c r="M89" s="35"/>
      <c r="N89" s="34"/>
      <c r="O89" s="35"/>
      <c r="P89" s="34"/>
      <c r="Q89" s="35"/>
      <c r="R89" s="34"/>
      <c r="S89" s="35"/>
      <c r="T89" s="34"/>
      <c r="U89" s="35"/>
      <c r="V89" s="34"/>
      <c r="W89" s="35"/>
      <c r="X89" s="34"/>
      <c r="Y89" s="35"/>
      <c r="Z89" s="34"/>
      <c r="AA89" s="35"/>
      <c r="AB89" s="34"/>
      <c r="AC89" s="35"/>
      <c r="AD89" s="34"/>
      <c r="AE89" s="35"/>
      <c r="AF89" s="34"/>
      <c r="AG89" s="35"/>
      <c r="AH89" s="34"/>
      <c r="AI89" s="35"/>
      <c r="AJ89" s="34"/>
      <c r="AK89" s="35"/>
      <c r="AL89" s="34"/>
      <c r="AM89" s="35"/>
      <c r="AN89" s="34"/>
      <c r="AO89" s="35"/>
      <c r="AQ89" s="31"/>
      <c r="AS89" s="32"/>
      <c r="AT89" s="33"/>
    </row>
    <row r="90" spans="2:46" ht="15.75" hidden="1" outlineLevel="1" x14ac:dyDescent="0.2">
      <c r="B90" s="28"/>
      <c r="D90" s="34"/>
      <c r="E90" s="35"/>
      <c r="F90" s="34"/>
      <c r="G90" s="35"/>
      <c r="H90" s="34"/>
      <c r="I90" s="35"/>
      <c r="J90" s="34"/>
      <c r="K90" s="35"/>
      <c r="L90" s="34"/>
      <c r="M90" s="35"/>
      <c r="N90" s="34"/>
      <c r="O90" s="35"/>
      <c r="P90" s="34"/>
      <c r="Q90" s="35"/>
      <c r="R90" s="34"/>
      <c r="S90" s="35"/>
      <c r="T90" s="34"/>
      <c r="U90" s="35"/>
      <c r="V90" s="34"/>
      <c r="W90" s="35"/>
      <c r="X90" s="34"/>
      <c r="Y90" s="35"/>
      <c r="Z90" s="34"/>
      <c r="AA90" s="35"/>
      <c r="AB90" s="34"/>
      <c r="AC90" s="35"/>
      <c r="AD90" s="34"/>
      <c r="AE90" s="35"/>
      <c r="AF90" s="34"/>
      <c r="AG90" s="35"/>
      <c r="AH90" s="34"/>
      <c r="AI90" s="35"/>
      <c r="AJ90" s="34"/>
      <c r="AK90" s="35"/>
      <c r="AL90" s="34"/>
      <c r="AM90" s="35"/>
      <c r="AN90" s="34"/>
      <c r="AO90" s="35"/>
      <c r="AQ90" s="31"/>
      <c r="AS90" s="32"/>
      <c r="AT90" s="33"/>
    </row>
    <row r="91" spans="2:46" ht="15.75" hidden="1" outlineLevel="1" x14ac:dyDescent="0.2">
      <c r="B91" s="28"/>
      <c r="D91" s="34"/>
      <c r="E91" s="35"/>
      <c r="F91" s="34"/>
      <c r="G91" s="35"/>
      <c r="H91" s="34"/>
      <c r="I91" s="35"/>
      <c r="J91" s="34"/>
      <c r="K91" s="35"/>
      <c r="L91" s="34"/>
      <c r="M91" s="35"/>
      <c r="N91" s="34"/>
      <c r="O91" s="35"/>
      <c r="P91" s="34"/>
      <c r="Q91" s="35"/>
      <c r="R91" s="34"/>
      <c r="S91" s="35"/>
      <c r="T91" s="34"/>
      <c r="U91" s="35"/>
      <c r="V91" s="34"/>
      <c r="W91" s="35"/>
      <c r="X91" s="34"/>
      <c r="Y91" s="35"/>
      <c r="Z91" s="34"/>
      <c r="AA91" s="35"/>
      <c r="AB91" s="34"/>
      <c r="AC91" s="35"/>
      <c r="AD91" s="34"/>
      <c r="AE91" s="35"/>
      <c r="AF91" s="34"/>
      <c r="AG91" s="35"/>
      <c r="AH91" s="34"/>
      <c r="AI91" s="35"/>
      <c r="AJ91" s="34"/>
      <c r="AK91" s="35"/>
      <c r="AL91" s="34"/>
      <c r="AM91" s="35"/>
      <c r="AN91" s="34"/>
      <c r="AO91" s="35"/>
      <c r="AQ91" s="31"/>
      <c r="AS91" s="32"/>
      <c r="AT91" s="33"/>
    </row>
    <row r="92" spans="2:46" ht="15.75" hidden="1" outlineLevel="1" x14ac:dyDescent="0.2">
      <c r="B92" s="28"/>
      <c r="D92" s="34"/>
      <c r="E92" s="35"/>
      <c r="F92" s="34"/>
      <c r="G92" s="35"/>
      <c r="H92" s="34"/>
      <c r="I92" s="35"/>
      <c r="J92" s="34"/>
      <c r="K92" s="35"/>
      <c r="L92" s="34"/>
      <c r="M92" s="35"/>
      <c r="N92" s="34"/>
      <c r="O92" s="35"/>
      <c r="P92" s="34"/>
      <c r="Q92" s="35"/>
      <c r="R92" s="34"/>
      <c r="S92" s="35"/>
      <c r="T92" s="34"/>
      <c r="U92" s="35"/>
      <c r="V92" s="34"/>
      <c r="W92" s="35"/>
      <c r="X92" s="34"/>
      <c r="Y92" s="35"/>
      <c r="Z92" s="34"/>
      <c r="AA92" s="35"/>
      <c r="AB92" s="34"/>
      <c r="AC92" s="35"/>
      <c r="AD92" s="34"/>
      <c r="AE92" s="35"/>
      <c r="AF92" s="34"/>
      <c r="AG92" s="35"/>
      <c r="AH92" s="34"/>
      <c r="AI92" s="35"/>
      <c r="AJ92" s="34"/>
      <c r="AK92" s="35"/>
      <c r="AL92" s="34"/>
      <c r="AM92" s="35"/>
      <c r="AN92" s="34"/>
      <c r="AO92" s="35"/>
      <c r="AS92" s="32"/>
      <c r="AT92" s="33"/>
    </row>
    <row r="93" spans="2:46" ht="16.5" hidden="1" outlineLevel="1" thickBot="1" x14ac:dyDescent="0.25">
      <c r="B93" s="28"/>
      <c r="D93" s="36"/>
      <c r="E93" s="37"/>
      <c r="F93" s="36"/>
      <c r="G93" s="37"/>
      <c r="H93" s="36"/>
      <c r="I93" s="37"/>
      <c r="J93" s="36"/>
      <c r="K93" s="37"/>
      <c r="L93" s="36"/>
      <c r="M93" s="37"/>
      <c r="N93" s="36"/>
      <c r="O93" s="37"/>
      <c r="P93" s="36"/>
      <c r="Q93" s="37"/>
      <c r="R93" s="36"/>
      <c r="S93" s="37"/>
      <c r="T93" s="36"/>
      <c r="U93" s="37"/>
      <c r="V93" s="36"/>
      <c r="W93" s="37"/>
      <c r="X93" s="36"/>
      <c r="Y93" s="37"/>
      <c r="Z93" s="36"/>
      <c r="AA93" s="37"/>
      <c r="AB93" s="36"/>
      <c r="AC93" s="37"/>
      <c r="AD93" s="36"/>
      <c r="AE93" s="37"/>
      <c r="AF93" s="36"/>
      <c r="AG93" s="37"/>
      <c r="AH93" s="36"/>
      <c r="AI93" s="37"/>
      <c r="AJ93" s="36"/>
      <c r="AK93" s="37"/>
      <c r="AL93" s="36"/>
      <c r="AM93" s="37"/>
      <c r="AN93" s="36"/>
      <c r="AO93" s="37"/>
      <c r="AQ93" s="31"/>
      <c r="AS93" s="32"/>
      <c r="AT93" s="33"/>
    </row>
    <row r="94" spans="2:46" hidden="1" outlineLevel="1" x14ac:dyDescent="0.2"/>
    <row r="95" spans="2:46" hidden="1" outlineLevel="1" x14ac:dyDescent="0.2"/>
    <row r="96" spans="2:46" hidden="1" outlineLevel="1" x14ac:dyDescent="0.2"/>
    <row r="97" collapsed="1" x14ac:dyDescent="0.2"/>
  </sheetData>
  <mergeCells count="77">
    <mergeCell ref="AL42:AM42"/>
    <mergeCell ref="AN42:AO42"/>
    <mergeCell ref="AP42:AQ42"/>
    <mergeCell ref="R6:S6"/>
    <mergeCell ref="AJ6:AK6"/>
    <mergeCell ref="AL6:AM6"/>
    <mergeCell ref="AN6:AO6"/>
    <mergeCell ref="AJ24:AK24"/>
    <mergeCell ref="AL24:AM24"/>
    <mergeCell ref="AN24:AO24"/>
    <mergeCell ref="AH6:AI6"/>
    <mergeCell ref="V24:W24"/>
    <mergeCell ref="X24:Y24"/>
    <mergeCell ref="Z24:AA24"/>
    <mergeCell ref="AB24:AC24"/>
    <mergeCell ref="V6:W6"/>
    <mergeCell ref="X6:Y6"/>
    <mergeCell ref="Z6:AA6"/>
    <mergeCell ref="AB6:AC6"/>
    <mergeCell ref="AD6:AE6"/>
    <mergeCell ref="AF6:AG6"/>
    <mergeCell ref="AD24:AE24"/>
    <mergeCell ref="AF24:AG24"/>
    <mergeCell ref="AH24:AI24"/>
    <mergeCell ref="J42:K42"/>
    <mergeCell ref="L42:M42"/>
    <mergeCell ref="N42:O42"/>
    <mergeCell ref="P42:Q42"/>
    <mergeCell ref="R42:S42"/>
    <mergeCell ref="V42:W42"/>
    <mergeCell ref="J24:K24"/>
    <mergeCell ref="L24:M24"/>
    <mergeCell ref="N24:O24"/>
    <mergeCell ref="P24:Q24"/>
    <mergeCell ref="R24:S24"/>
    <mergeCell ref="AJ42:AK42"/>
    <mergeCell ref="X42:Y42"/>
    <mergeCell ref="Z42:AA42"/>
    <mergeCell ref="AB42:AC42"/>
    <mergeCell ref="AD42:AE42"/>
    <mergeCell ref="AF42:AG42"/>
    <mergeCell ref="AH42:AI42"/>
    <mergeCell ref="D6:E6"/>
    <mergeCell ref="D42:E42"/>
    <mergeCell ref="F6:G6"/>
    <mergeCell ref="F42:G42"/>
    <mergeCell ref="D24:E24"/>
    <mergeCell ref="F24:G24"/>
    <mergeCell ref="T6:U6"/>
    <mergeCell ref="T24:U24"/>
    <mergeCell ref="T42:U42"/>
    <mergeCell ref="H42:I42"/>
    <mergeCell ref="H24:I24"/>
    <mergeCell ref="H6:I6"/>
    <mergeCell ref="J6:K6"/>
    <mergeCell ref="L6:M6"/>
    <mergeCell ref="N6:O6"/>
    <mergeCell ref="P6:Q6"/>
    <mergeCell ref="D72:E72"/>
    <mergeCell ref="F72:G72"/>
    <mergeCell ref="H72:I72"/>
    <mergeCell ref="J72:K72"/>
    <mergeCell ref="L72:M72"/>
    <mergeCell ref="N72:O72"/>
    <mergeCell ref="P72:Q72"/>
    <mergeCell ref="R72:S72"/>
    <mergeCell ref="T72:U72"/>
    <mergeCell ref="V72:W72"/>
    <mergeCell ref="AH72:AI72"/>
    <mergeCell ref="AJ72:AK72"/>
    <mergeCell ref="AL72:AM72"/>
    <mergeCell ref="AN72:AO72"/>
    <mergeCell ref="X72:Y72"/>
    <mergeCell ref="Z72:AA72"/>
    <mergeCell ref="AB72:AC72"/>
    <mergeCell ref="AD72:AE72"/>
    <mergeCell ref="AF72:AG72"/>
  </mergeCells>
  <pageMargins left="0.70866141732283472" right="0.70866141732283472" top="0.74803149606299213" bottom="0.74803149606299213" header="0.31496062992125984" footer="0.31496062992125984"/>
  <pageSetup paperSize="8" scale="36" orientation="landscape" r:id="rId1"/>
  <headerFooter>
    <oddFooter>&amp;L&amp;Z&amp;F&amp;R&amp;D</oddFooter>
  </headerFooter>
  <ignoredErrors>
    <ignoredError sqref="K9:AO21 I9 G10:G21 G9 F10:F21 F9 H9 H10:J21 J9 G27:AO3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Q18"/>
  <sheetViews>
    <sheetView tabSelected="1" zoomScale="80" zoomScaleNormal="8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40.85546875" defaultRowHeight="15" customHeight="1" x14ac:dyDescent="0.2"/>
  <cols>
    <col min="1" max="1" width="2" style="10" customWidth="1"/>
    <col min="2" max="2" width="37.42578125" style="12" bestFit="1" customWidth="1"/>
    <col min="3" max="3" width="16.7109375" style="12" customWidth="1"/>
    <col min="4" max="4" width="5.85546875" style="12" customWidth="1"/>
    <col min="5" max="11" width="18.42578125" style="12" customWidth="1"/>
    <col min="12" max="12" width="11.5703125" style="12" bestFit="1" customWidth="1"/>
    <col min="13" max="13" width="12.7109375" style="12" bestFit="1" customWidth="1"/>
    <col min="14" max="14" width="14" style="12" bestFit="1" customWidth="1"/>
    <col min="15" max="16" width="13.42578125" style="12" customWidth="1"/>
    <col min="17" max="17" width="65.85546875" style="12" bestFit="1" customWidth="1"/>
    <col min="18" max="18" width="11" style="12" customWidth="1"/>
    <col min="19" max="256" width="40.85546875" style="12"/>
    <col min="257" max="257" width="4.85546875" style="12" customWidth="1"/>
    <col min="258" max="258" width="6.42578125" style="12" customWidth="1"/>
    <col min="259" max="259" width="47.42578125" style="12" customWidth="1"/>
    <col min="260" max="260" width="9" style="12" customWidth="1"/>
    <col min="261" max="261" width="5.85546875" style="12" customWidth="1"/>
    <col min="262" max="262" width="17.140625" style="12" customWidth="1"/>
    <col min="263" max="263" width="11.140625" style="12" customWidth="1"/>
    <col min="264" max="264" width="11.7109375" style="12" customWidth="1"/>
    <col min="265" max="265" width="13.42578125" style="12" customWidth="1"/>
    <col min="266" max="266" width="16.28515625" style="12" customWidth="1"/>
    <col min="267" max="267" width="15.85546875" style="12" customWidth="1"/>
    <col min="268" max="268" width="22.7109375" style="12" customWidth="1"/>
    <col min="269" max="269" width="9.42578125" style="12" customWidth="1"/>
    <col min="270" max="270" width="11.28515625" style="12" customWidth="1"/>
    <col min="271" max="271" width="17.42578125" style="12" customWidth="1"/>
    <col min="272" max="272" width="53" style="12" customWidth="1"/>
    <col min="273" max="512" width="40.85546875" style="12"/>
    <col min="513" max="513" width="4.85546875" style="12" customWidth="1"/>
    <col min="514" max="514" width="6.42578125" style="12" customWidth="1"/>
    <col min="515" max="515" width="47.42578125" style="12" customWidth="1"/>
    <col min="516" max="516" width="9" style="12" customWidth="1"/>
    <col min="517" max="517" width="5.85546875" style="12" customWidth="1"/>
    <col min="518" max="518" width="17.140625" style="12" customWidth="1"/>
    <col min="519" max="519" width="11.140625" style="12" customWidth="1"/>
    <col min="520" max="520" width="11.7109375" style="12" customWidth="1"/>
    <col min="521" max="521" width="13.42578125" style="12" customWidth="1"/>
    <col min="522" max="522" width="16.28515625" style="12" customWidth="1"/>
    <col min="523" max="523" width="15.85546875" style="12" customWidth="1"/>
    <col min="524" max="524" width="22.7109375" style="12" customWidth="1"/>
    <col min="525" max="525" width="9.42578125" style="12" customWidth="1"/>
    <col min="526" max="526" width="11.28515625" style="12" customWidth="1"/>
    <col min="527" max="527" width="17.42578125" style="12" customWidth="1"/>
    <col min="528" max="528" width="53" style="12" customWidth="1"/>
    <col min="529" max="768" width="40.85546875" style="12"/>
    <col min="769" max="769" width="4.85546875" style="12" customWidth="1"/>
    <col min="770" max="770" width="6.42578125" style="12" customWidth="1"/>
    <col min="771" max="771" width="47.42578125" style="12" customWidth="1"/>
    <col min="772" max="772" width="9" style="12" customWidth="1"/>
    <col min="773" max="773" width="5.85546875" style="12" customWidth="1"/>
    <col min="774" max="774" width="17.140625" style="12" customWidth="1"/>
    <col min="775" max="775" width="11.140625" style="12" customWidth="1"/>
    <col min="776" max="776" width="11.7109375" style="12" customWidth="1"/>
    <col min="777" max="777" width="13.42578125" style="12" customWidth="1"/>
    <col min="778" max="778" width="16.28515625" style="12" customWidth="1"/>
    <col min="779" max="779" width="15.85546875" style="12" customWidth="1"/>
    <col min="780" max="780" width="22.7109375" style="12" customWidth="1"/>
    <col min="781" max="781" width="9.42578125" style="12" customWidth="1"/>
    <col min="782" max="782" width="11.28515625" style="12" customWidth="1"/>
    <col min="783" max="783" width="17.42578125" style="12" customWidth="1"/>
    <col min="784" max="784" width="53" style="12" customWidth="1"/>
    <col min="785" max="1024" width="40.85546875" style="12"/>
    <col min="1025" max="1025" width="4.85546875" style="12" customWidth="1"/>
    <col min="1026" max="1026" width="6.42578125" style="12" customWidth="1"/>
    <col min="1027" max="1027" width="47.42578125" style="12" customWidth="1"/>
    <col min="1028" max="1028" width="9" style="12" customWidth="1"/>
    <col min="1029" max="1029" width="5.85546875" style="12" customWidth="1"/>
    <col min="1030" max="1030" width="17.140625" style="12" customWidth="1"/>
    <col min="1031" max="1031" width="11.140625" style="12" customWidth="1"/>
    <col min="1032" max="1032" width="11.7109375" style="12" customWidth="1"/>
    <col min="1033" max="1033" width="13.42578125" style="12" customWidth="1"/>
    <col min="1034" max="1034" width="16.28515625" style="12" customWidth="1"/>
    <col min="1035" max="1035" width="15.85546875" style="12" customWidth="1"/>
    <col min="1036" max="1036" width="22.7109375" style="12" customWidth="1"/>
    <col min="1037" max="1037" width="9.42578125" style="12" customWidth="1"/>
    <col min="1038" max="1038" width="11.28515625" style="12" customWidth="1"/>
    <col min="1039" max="1039" width="17.42578125" style="12" customWidth="1"/>
    <col min="1040" max="1040" width="53" style="12" customWidth="1"/>
    <col min="1041" max="1280" width="40.85546875" style="12"/>
    <col min="1281" max="1281" width="4.85546875" style="12" customWidth="1"/>
    <col min="1282" max="1282" width="6.42578125" style="12" customWidth="1"/>
    <col min="1283" max="1283" width="47.42578125" style="12" customWidth="1"/>
    <col min="1284" max="1284" width="9" style="12" customWidth="1"/>
    <col min="1285" max="1285" width="5.85546875" style="12" customWidth="1"/>
    <col min="1286" max="1286" width="17.140625" style="12" customWidth="1"/>
    <col min="1287" max="1287" width="11.140625" style="12" customWidth="1"/>
    <col min="1288" max="1288" width="11.7109375" style="12" customWidth="1"/>
    <col min="1289" max="1289" width="13.42578125" style="12" customWidth="1"/>
    <col min="1290" max="1290" width="16.28515625" style="12" customWidth="1"/>
    <col min="1291" max="1291" width="15.85546875" style="12" customWidth="1"/>
    <col min="1292" max="1292" width="22.7109375" style="12" customWidth="1"/>
    <col min="1293" max="1293" width="9.42578125" style="12" customWidth="1"/>
    <col min="1294" max="1294" width="11.28515625" style="12" customWidth="1"/>
    <col min="1295" max="1295" width="17.42578125" style="12" customWidth="1"/>
    <col min="1296" max="1296" width="53" style="12" customWidth="1"/>
    <col min="1297" max="1536" width="40.85546875" style="12"/>
    <col min="1537" max="1537" width="4.85546875" style="12" customWidth="1"/>
    <col min="1538" max="1538" width="6.42578125" style="12" customWidth="1"/>
    <col min="1539" max="1539" width="47.42578125" style="12" customWidth="1"/>
    <col min="1540" max="1540" width="9" style="12" customWidth="1"/>
    <col min="1541" max="1541" width="5.85546875" style="12" customWidth="1"/>
    <col min="1542" max="1542" width="17.140625" style="12" customWidth="1"/>
    <col min="1543" max="1543" width="11.140625" style="12" customWidth="1"/>
    <col min="1544" max="1544" width="11.7109375" style="12" customWidth="1"/>
    <col min="1545" max="1545" width="13.42578125" style="12" customWidth="1"/>
    <col min="1546" max="1546" width="16.28515625" style="12" customWidth="1"/>
    <col min="1547" max="1547" width="15.85546875" style="12" customWidth="1"/>
    <col min="1548" max="1548" width="22.7109375" style="12" customWidth="1"/>
    <col min="1549" max="1549" width="9.42578125" style="12" customWidth="1"/>
    <col min="1550" max="1550" width="11.28515625" style="12" customWidth="1"/>
    <col min="1551" max="1551" width="17.42578125" style="12" customWidth="1"/>
    <col min="1552" max="1552" width="53" style="12" customWidth="1"/>
    <col min="1553" max="1792" width="40.85546875" style="12"/>
    <col min="1793" max="1793" width="4.85546875" style="12" customWidth="1"/>
    <col min="1794" max="1794" width="6.42578125" style="12" customWidth="1"/>
    <col min="1795" max="1795" width="47.42578125" style="12" customWidth="1"/>
    <col min="1796" max="1796" width="9" style="12" customWidth="1"/>
    <col min="1797" max="1797" width="5.85546875" style="12" customWidth="1"/>
    <col min="1798" max="1798" width="17.140625" style="12" customWidth="1"/>
    <col min="1799" max="1799" width="11.140625" style="12" customWidth="1"/>
    <col min="1800" max="1800" width="11.7109375" style="12" customWidth="1"/>
    <col min="1801" max="1801" width="13.42578125" style="12" customWidth="1"/>
    <col min="1802" max="1802" width="16.28515625" style="12" customWidth="1"/>
    <col min="1803" max="1803" width="15.85546875" style="12" customWidth="1"/>
    <col min="1804" max="1804" width="22.7109375" style="12" customWidth="1"/>
    <col min="1805" max="1805" width="9.42578125" style="12" customWidth="1"/>
    <col min="1806" max="1806" width="11.28515625" style="12" customWidth="1"/>
    <col min="1807" max="1807" width="17.42578125" style="12" customWidth="1"/>
    <col min="1808" max="1808" width="53" style="12" customWidth="1"/>
    <col min="1809" max="2048" width="40.85546875" style="12"/>
    <col min="2049" max="2049" width="4.85546875" style="12" customWidth="1"/>
    <col min="2050" max="2050" width="6.42578125" style="12" customWidth="1"/>
    <col min="2051" max="2051" width="47.42578125" style="12" customWidth="1"/>
    <col min="2052" max="2052" width="9" style="12" customWidth="1"/>
    <col min="2053" max="2053" width="5.85546875" style="12" customWidth="1"/>
    <col min="2054" max="2054" width="17.140625" style="12" customWidth="1"/>
    <col min="2055" max="2055" width="11.140625" style="12" customWidth="1"/>
    <col min="2056" max="2056" width="11.7109375" style="12" customWidth="1"/>
    <col min="2057" max="2057" width="13.42578125" style="12" customWidth="1"/>
    <col min="2058" max="2058" width="16.28515625" style="12" customWidth="1"/>
    <col min="2059" max="2059" width="15.85546875" style="12" customWidth="1"/>
    <col min="2060" max="2060" width="22.7109375" style="12" customWidth="1"/>
    <col min="2061" max="2061" width="9.42578125" style="12" customWidth="1"/>
    <col min="2062" max="2062" width="11.28515625" style="12" customWidth="1"/>
    <col min="2063" max="2063" width="17.42578125" style="12" customWidth="1"/>
    <col min="2064" max="2064" width="53" style="12" customWidth="1"/>
    <col min="2065" max="2304" width="40.85546875" style="12"/>
    <col min="2305" max="2305" width="4.85546875" style="12" customWidth="1"/>
    <col min="2306" max="2306" width="6.42578125" style="12" customWidth="1"/>
    <col min="2307" max="2307" width="47.42578125" style="12" customWidth="1"/>
    <col min="2308" max="2308" width="9" style="12" customWidth="1"/>
    <col min="2309" max="2309" width="5.85546875" style="12" customWidth="1"/>
    <col min="2310" max="2310" width="17.140625" style="12" customWidth="1"/>
    <col min="2311" max="2311" width="11.140625" style="12" customWidth="1"/>
    <col min="2312" max="2312" width="11.7109375" style="12" customWidth="1"/>
    <col min="2313" max="2313" width="13.42578125" style="12" customWidth="1"/>
    <col min="2314" max="2314" width="16.28515625" style="12" customWidth="1"/>
    <col min="2315" max="2315" width="15.85546875" style="12" customWidth="1"/>
    <col min="2316" max="2316" width="22.7109375" style="12" customWidth="1"/>
    <col min="2317" max="2317" width="9.42578125" style="12" customWidth="1"/>
    <col min="2318" max="2318" width="11.28515625" style="12" customWidth="1"/>
    <col min="2319" max="2319" width="17.42578125" style="12" customWidth="1"/>
    <col min="2320" max="2320" width="53" style="12" customWidth="1"/>
    <col min="2321" max="2560" width="40.85546875" style="12"/>
    <col min="2561" max="2561" width="4.85546875" style="12" customWidth="1"/>
    <col min="2562" max="2562" width="6.42578125" style="12" customWidth="1"/>
    <col min="2563" max="2563" width="47.42578125" style="12" customWidth="1"/>
    <col min="2564" max="2564" width="9" style="12" customWidth="1"/>
    <col min="2565" max="2565" width="5.85546875" style="12" customWidth="1"/>
    <col min="2566" max="2566" width="17.140625" style="12" customWidth="1"/>
    <col min="2567" max="2567" width="11.140625" style="12" customWidth="1"/>
    <col min="2568" max="2568" width="11.7109375" style="12" customWidth="1"/>
    <col min="2569" max="2569" width="13.42578125" style="12" customWidth="1"/>
    <col min="2570" max="2570" width="16.28515625" style="12" customWidth="1"/>
    <col min="2571" max="2571" width="15.85546875" style="12" customWidth="1"/>
    <col min="2572" max="2572" width="22.7109375" style="12" customWidth="1"/>
    <col min="2573" max="2573" width="9.42578125" style="12" customWidth="1"/>
    <col min="2574" max="2574" width="11.28515625" style="12" customWidth="1"/>
    <col min="2575" max="2575" width="17.42578125" style="12" customWidth="1"/>
    <col min="2576" max="2576" width="53" style="12" customWidth="1"/>
    <col min="2577" max="2816" width="40.85546875" style="12"/>
    <col min="2817" max="2817" width="4.85546875" style="12" customWidth="1"/>
    <col min="2818" max="2818" width="6.42578125" style="12" customWidth="1"/>
    <col min="2819" max="2819" width="47.42578125" style="12" customWidth="1"/>
    <col min="2820" max="2820" width="9" style="12" customWidth="1"/>
    <col min="2821" max="2821" width="5.85546875" style="12" customWidth="1"/>
    <col min="2822" max="2822" width="17.140625" style="12" customWidth="1"/>
    <col min="2823" max="2823" width="11.140625" style="12" customWidth="1"/>
    <col min="2824" max="2824" width="11.7109375" style="12" customWidth="1"/>
    <col min="2825" max="2825" width="13.42578125" style="12" customWidth="1"/>
    <col min="2826" max="2826" width="16.28515625" style="12" customWidth="1"/>
    <col min="2827" max="2827" width="15.85546875" style="12" customWidth="1"/>
    <col min="2828" max="2828" width="22.7109375" style="12" customWidth="1"/>
    <col min="2829" max="2829" width="9.42578125" style="12" customWidth="1"/>
    <col min="2830" max="2830" width="11.28515625" style="12" customWidth="1"/>
    <col min="2831" max="2831" width="17.42578125" style="12" customWidth="1"/>
    <col min="2832" max="2832" width="53" style="12" customWidth="1"/>
    <col min="2833" max="3072" width="40.85546875" style="12"/>
    <col min="3073" max="3073" width="4.85546875" style="12" customWidth="1"/>
    <col min="3074" max="3074" width="6.42578125" style="12" customWidth="1"/>
    <col min="3075" max="3075" width="47.42578125" style="12" customWidth="1"/>
    <col min="3076" max="3076" width="9" style="12" customWidth="1"/>
    <col min="3077" max="3077" width="5.85546875" style="12" customWidth="1"/>
    <col min="3078" max="3078" width="17.140625" style="12" customWidth="1"/>
    <col min="3079" max="3079" width="11.140625" style="12" customWidth="1"/>
    <col min="3080" max="3080" width="11.7109375" style="12" customWidth="1"/>
    <col min="3081" max="3081" width="13.42578125" style="12" customWidth="1"/>
    <col min="3082" max="3082" width="16.28515625" style="12" customWidth="1"/>
    <col min="3083" max="3083" width="15.85546875" style="12" customWidth="1"/>
    <col min="3084" max="3084" width="22.7109375" style="12" customWidth="1"/>
    <col min="3085" max="3085" width="9.42578125" style="12" customWidth="1"/>
    <col min="3086" max="3086" width="11.28515625" style="12" customWidth="1"/>
    <col min="3087" max="3087" width="17.42578125" style="12" customWidth="1"/>
    <col min="3088" max="3088" width="53" style="12" customWidth="1"/>
    <col min="3089" max="3328" width="40.85546875" style="12"/>
    <col min="3329" max="3329" width="4.85546875" style="12" customWidth="1"/>
    <col min="3330" max="3330" width="6.42578125" style="12" customWidth="1"/>
    <col min="3331" max="3331" width="47.42578125" style="12" customWidth="1"/>
    <col min="3332" max="3332" width="9" style="12" customWidth="1"/>
    <col min="3333" max="3333" width="5.85546875" style="12" customWidth="1"/>
    <col min="3334" max="3334" width="17.140625" style="12" customWidth="1"/>
    <col min="3335" max="3335" width="11.140625" style="12" customWidth="1"/>
    <col min="3336" max="3336" width="11.7109375" style="12" customWidth="1"/>
    <col min="3337" max="3337" width="13.42578125" style="12" customWidth="1"/>
    <col min="3338" max="3338" width="16.28515625" style="12" customWidth="1"/>
    <col min="3339" max="3339" width="15.85546875" style="12" customWidth="1"/>
    <col min="3340" max="3340" width="22.7109375" style="12" customWidth="1"/>
    <col min="3341" max="3341" width="9.42578125" style="12" customWidth="1"/>
    <col min="3342" max="3342" width="11.28515625" style="12" customWidth="1"/>
    <col min="3343" max="3343" width="17.42578125" style="12" customWidth="1"/>
    <col min="3344" max="3344" width="53" style="12" customWidth="1"/>
    <col min="3345" max="3584" width="40.85546875" style="12"/>
    <col min="3585" max="3585" width="4.85546875" style="12" customWidth="1"/>
    <col min="3586" max="3586" width="6.42578125" style="12" customWidth="1"/>
    <col min="3587" max="3587" width="47.42578125" style="12" customWidth="1"/>
    <col min="3588" max="3588" width="9" style="12" customWidth="1"/>
    <col min="3589" max="3589" width="5.85546875" style="12" customWidth="1"/>
    <col min="3590" max="3590" width="17.140625" style="12" customWidth="1"/>
    <col min="3591" max="3591" width="11.140625" style="12" customWidth="1"/>
    <col min="3592" max="3592" width="11.7109375" style="12" customWidth="1"/>
    <col min="3593" max="3593" width="13.42578125" style="12" customWidth="1"/>
    <col min="3594" max="3594" width="16.28515625" style="12" customWidth="1"/>
    <col min="3595" max="3595" width="15.85546875" style="12" customWidth="1"/>
    <col min="3596" max="3596" width="22.7109375" style="12" customWidth="1"/>
    <col min="3597" max="3597" width="9.42578125" style="12" customWidth="1"/>
    <col min="3598" max="3598" width="11.28515625" style="12" customWidth="1"/>
    <col min="3599" max="3599" width="17.42578125" style="12" customWidth="1"/>
    <col min="3600" max="3600" width="53" style="12" customWidth="1"/>
    <col min="3601" max="3840" width="40.85546875" style="12"/>
    <col min="3841" max="3841" width="4.85546875" style="12" customWidth="1"/>
    <col min="3842" max="3842" width="6.42578125" style="12" customWidth="1"/>
    <col min="3843" max="3843" width="47.42578125" style="12" customWidth="1"/>
    <col min="3844" max="3844" width="9" style="12" customWidth="1"/>
    <col min="3845" max="3845" width="5.85546875" style="12" customWidth="1"/>
    <col min="3846" max="3846" width="17.140625" style="12" customWidth="1"/>
    <col min="3847" max="3847" width="11.140625" style="12" customWidth="1"/>
    <col min="3848" max="3848" width="11.7109375" style="12" customWidth="1"/>
    <col min="3849" max="3849" width="13.42578125" style="12" customWidth="1"/>
    <col min="3850" max="3850" width="16.28515625" style="12" customWidth="1"/>
    <col min="3851" max="3851" width="15.85546875" style="12" customWidth="1"/>
    <col min="3852" max="3852" width="22.7109375" style="12" customWidth="1"/>
    <col min="3853" max="3853" width="9.42578125" style="12" customWidth="1"/>
    <col min="3854" max="3854" width="11.28515625" style="12" customWidth="1"/>
    <col min="3855" max="3855" width="17.42578125" style="12" customWidth="1"/>
    <col min="3856" max="3856" width="53" style="12" customWidth="1"/>
    <col min="3857" max="4096" width="40.85546875" style="12"/>
    <col min="4097" max="4097" width="4.85546875" style="12" customWidth="1"/>
    <col min="4098" max="4098" width="6.42578125" style="12" customWidth="1"/>
    <col min="4099" max="4099" width="47.42578125" style="12" customWidth="1"/>
    <col min="4100" max="4100" width="9" style="12" customWidth="1"/>
    <col min="4101" max="4101" width="5.85546875" style="12" customWidth="1"/>
    <col min="4102" max="4102" width="17.140625" style="12" customWidth="1"/>
    <col min="4103" max="4103" width="11.140625" style="12" customWidth="1"/>
    <col min="4104" max="4104" width="11.7109375" style="12" customWidth="1"/>
    <col min="4105" max="4105" width="13.42578125" style="12" customWidth="1"/>
    <col min="4106" max="4106" width="16.28515625" style="12" customWidth="1"/>
    <col min="4107" max="4107" width="15.85546875" style="12" customWidth="1"/>
    <col min="4108" max="4108" width="22.7109375" style="12" customWidth="1"/>
    <col min="4109" max="4109" width="9.42578125" style="12" customWidth="1"/>
    <col min="4110" max="4110" width="11.28515625" style="12" customWidth="1"/>
    <col min="4111" max="4111" width="17.42578125" style="12" customWidth="1"/>
    <col min="4112" max="4112" width="53" style="12" customWidth="1"/>
    <col min="4113" max="4352" width="40.85546875" style="12"/>
    <col min="4353" max="4353" width="4.85546875" style="12" customWidth="1"/>
    <col min="4354" max="4354" width="6.42578125" style="12" customWidth="1"/>
    <col min="4355" max="4355" width="47.42578125" style="12" customWidth="1"/>
    <col min="4356" max="4356" width="9" style="12" customWidth="1"/>
    <col min="4357" max="4357" width="5.85546875" style="12" customWidth="1"/>
    <col min="4358" max="4358" width="17.140625" style="12" customWidth="1"/>
    <col min="4359" max="4359" width="11.140625" style="12" customWidth="1"/>
    <col min="4360" max="4360" width="11.7109375" style="12" customWidth="1"/>
    <col min="4361" max="4361" width="13.42578125" style="12" customWidth="1"/>
    <col min="4362" max="4362" width="16.28515625" style="12" customWidth="1"/>
    <col min="4363" max="4363" width="15.85546875" style="12" customWidth="1"/>
    <col min="4364" max="4364" width="22.7109375" style="12" customWidth="1"/>
    <col min="4365" max="4365" width="9.42578125" style="12" customWidth="1"/>
    <col min="4366" max="4366" width="11.28515625" style="12" customWidth="1"/>
    <col min="4367" max="4367" width="17.42578125" style="12" customWidth="1"/>
    <col min="4368" max="4368" width="53" style="12" customWidth="1"/>
    <col min="4369" max="4608" width="40.85546875" style="12"/>
    <col min="4609" max="4609" width="4.85546875" style="12" customWidth="1"/>
    <col min="4610" max="4610" width="6.42578125" style="12" customWidth="1"/>
    <col min="4611" max="4611" width="47.42578125" style="12" customWidth="1"/>
    <col min="4612" max="4612" width="9" style="12" customWidth="1"/>
    <col min="4613" max="4613" width="5.85546875" style="12" customWidth="1"/>
    <col min="4614" max="4614" width="17.140625" style="12" customWidth="1"/>
    <col min="4615" max="4615" width="11.140625" style="12" customWidth="1"/>
    <col min="4616" max="4616" width="11.7109375" style="12" customWidth="1"/>
    <col min="4617" max="4617" width="13.42578125" style="12" customWidth="1"/>
    <col min="4618" max="4618" width="16.28515625" style="12" customWidth="1"/>
    <col min="4619" max="4619" width="15.85546875" style="12" customWidth="1"/>
    <col min="4620" max="4620" width="22.7109375" style="12" customWidth="1"/>
    <col min="4621" max="4621" width="9.42578125" style="12" customWidth="1"/>
    <col min="4622" max="4622" width="11.28515625" style="12" customWidth="1"/>
    <col min="4623" max="4623" width="17.42578125" style="12" customWidth="1"/>
    <col min="4624" max="4624" width="53" style="12" customWidth="1"/>
    <col min="4625" max="4864" width="40.85546875" style="12"/>
    <col min="4865" max="4865" width="4.85546875" style="12" customWidth="1"/>
    <col min="4866" max="4866" width="6.42578125" style="12" customWidth="1"/>
    <col min="4867" max="4867" width="47.42578125" style="12" customWidth="1"/>
    <col min="4868" max="4868" width="9" style="12" customWidth="1"/>
    <col min="4869" max="4869" width="5.85546875" style="12" customWidth="1"/>
    <col min="4870" max="4870" width="17.140625" style="12" customWidth="1"/>
    <col min="4871" max="4871" width="11.140625" style="12" customWidth="1"/>
    <col min="4872" max="4872" width="11.7109375" style="12" customWidth="1"/>
    <col min="4873" max="4873" width="13.42578125" style="12" customWidth="1"/>
    <col min="4874" max="4874" width="16.28515625" style="12" customWidth="1"/>
    <col min="4875" max="4875" width="15.85546875" style="12" customWidth="1"/>
    <col min="4876" max="4876" width="22.7109375" style="12" customWidth="1"/>
    <col min="4877" max="4877" width="9.42578125" style="12" customWidth="1"/>
    <col min="4878" max="4878" width="11.28515625" style="12" customWidth="1"/>
    <col min="4879" max="4879" width="17.42578125" style="12" customWidth="1"/>
    <col min="4880" max="4880" width="53" style="12" customWidth="1"/>
    <col min="4881" max="5120" width="40.85546875" style="12"/>
    <col min="5121" max="5121" width="4.85546875" style="12" customWidth="1"/>
    <col min="5122" max="5122" width="6.42578125" style="12" customWidth="1"/>
    <col min="5123" max="5123" width="47.42578125" style="12" customWidth="1"/>
    <col min="5124" max="5124" width="9" style="12" customWidth="1"/>
    <col min="5125" max="5125" width="5.85546875" style="12" customWidth="1"/>
    <col min="5126" max="5126" width="17.140625" style="12" customWidth="1"/>
    <col min="5127" max="5127" width="11.140625" style="12" customWidth="1"/>
    <col min="5128" max="5128" width="11.7109375" style="12" customWidth="1"/>
    <col min="5129" max="5129" width="13.42578125" style="12" customWidth="1"/>
    <col min="5130" max="5130" width="16.28515625" style="12" customWidth="1"/>
    <col min="5131" max="5131" width="15.85546875" style="12" customWidth="1"/>
    <col min="5132" max="5132" width="22.7109375" style="12" customWidth="1"/>
    <col min="5133" max="5133" width="9.42578125" style="12" customWidth="1"/>
    <col min="5134" max="5134" width="11.28515625" style="12" customWidth="1"/>
    <col min="5135" max="5135" width="17.42578125" style="12" customWidth="1"/>
    <col min="5136" max="5136" width="53" style="12" customWidth="1"/>
    <col min="5137" max="5376" width="40.85546875" style="12"/>
    <col min="5377" max="5377" width="4.85546875" style="12" customWidth="1"/>
    <col min="5378" max="5378" width="6.42578125" style="12" customWidth="1"/>
    <col min="5379" max="5379" width="47.42578125" style="12" customWidth="1"/>
    <col min="5380" max="5380" width="9" style="12" customWidth="1"/>
    <col min="5381" max="5381" width="5.85546875" style="12" customWidth="1"/>
    <col min="5382" max="5382" width="17.140625" style="12" customWidth="1"/>
    <col min="5383" max="5383" width="11.140625" style="12" customWidth="1"/>
    <col min="5384" max="5384" width="11.7109375" style="12" customWidth="1"/>
    <col min="5385" max="5385" width="13.42578125" style="12" customWidth="1"/>
    <col min="5386" max="5386" width="16.28515625" style="12" customWidth="1"/>
    <col min="5387" max="5387" width="15.85546875" style="12" customWidth="1"/>
    <col min="5388" max="5388" width="22.7109375" style="12" customWidth="1"/>
    <col min="5389" max="5389" width="9.42578125" style="12" customWidth="1"/>
    <col min="5390" max="5390" width="11.28515625" style="12" customWidth="1"/>
    <col min="5391" max="5391" width="17.42578125" style="12" customWidth="1"/>
    <col min="5392" max="5392" width="53" style="12" customWidth="1"/>
    <col min="5393" max="5632" width="40.85546875" style="12"/>
    <col min="5633" max="5633" width="4.85546875" style="12" customWidth="1"/>
    <col min="5634" max="5634" width="6.42578125" style="12" customWidth="1"/>
    <col min="5635" max="5635" width="47.42578125" style="12" customWidth="1"/>
    <col min="5636" max="5636" width="9" style="12" customWidth="1"/>
    <col min="5637" max="5637" width="5.85546875" style="12" customWidth="1"/>
    <col min="5638" max="5638" width="17.140625" style="12" customWidth="1"/>
    <col min="5639" max="5639" width="11.140625" style="12" customWidth="1"/>
    <col min="5640" max="5640" width="11.7109375" style="12" customWidth="1"/>
    <col min="5641" max="5641" width="13.42578125" style="12" customWidth="1"/>
    <col min="5642" max="5642" width="16.28515625" style="12" customWidth="1"/>
    <col min="5643" max="5643" width="15.85546875" style="12" customWidth="1"/>
    <col min="5644" max="5644" width="22.7109375" style="12" customWidth="1"/>
    <col min="5645" max="5645" width="9.42578125" style="12" customWidth="1"/>
    <col min="5646" max="5646" width="11.28515625" style="12" customWidth="1"/>
    <col min="5647" max="5647" width="17.42578125" style="12" customWidth="1"/>
    <col min="5648" max="5648" width="53" style="12" customWidth="1"/>
    <col min="5649" max="5888" width="40.85546875" style="12"/>
    <col min="5889" max="5889" width="4.85546875" style="12" customWidth="1"/>
    <col min="5890" max="5890" width="6.42578125" style="12" customWidth="1"/>
    <col min="5891" max="5891" width="47.42578125" style="12" customWidth="1"/>
    <col min="5892" max="5892" width="9" style="12" customWidth="1"/>
    <col min="5893" max="5893" width="5.85546875" style="12" customWidth="1"/>
    <col min="5894" max="5894" width="17.140625" style="12" customWidth="1"/>
    <col min="5895" max="5895" width="11.140625" style="12" customWidth="1"/>
    <col min="5896" max="5896" width="11.7109375" style="12" customWidth="1"/>
    <col min="5897" max="5897" width="13.42578125" style="12" customWidth="1"/>
    <col min="5898" max="5898" width="16.28515625" style="12" customWidth="1"/>
    <col min="5899" max="5899" width="15.85546875" style="12" customWidth="1"/>
    <col min="5900" max="5900" width="22.7109375" style="12" customWidth="1"/>
    <col min="5901" max="5901" width="9.42578125" style="12" customWidth="1"/>
    <col min="5902" max="5902" width="11.28515625" style="12" customWidth="1"/>
    <col min="5903" max="5903" width="17.42578125" style="12" customWidth="1"/>
    <col min="5904" max="5904" width="53" style="12" customWidth="1"/>
    <col min="5905" max="6144" width="40.85546875" style="12"/>
    <col min="6145" max="6145" width="4.85546875" style="12" customWidth="1"/>
    <col min="6146" max="6146" width="6.42578125" style="12" customWidth="1"/>
    <col min="6147" max="6147" width="47.42578125" style="12" customWidth="1"/>
    <col min="6148" max="6148" width="9" style="12" customWidth="1"/>
    <col min="6149" max="6149" width="5.85546875" style="12" customWidth="1"/>
    <col min="6150" max="6150" width="17.140625" style="12" customWidth="1"/>
    <col min="6151" max="6151" width="11.140625" style="12" customWidth="1"/>
    <col min="6152" max="6152" width="11.7109375" style="12" customWidth="1"/>
    <col min="6153" max="6153" width="13.42578125" style="12" customWidth="1"/>
    <col min="6154" max="6154" width="16.28515625" style="12" customWidth="1"/>
    <col min="6155" max="6155" width="15.85546875" style="12" customWidth="1"/>
    <col min="6156" max="6156" width="22.7109375" style="12" customWidth="1"/>
    <col min="6157" max="6157" width="9.42578125" style="12" customWidth="1"/>
    <col min="6158" max="6158" width="11.28515625" style="12" customWidth="1"/>
    <col min="6159" max="6159" width="17.42578125" style="12" customWidth="1"/>
    <col min="6160" max="6160" width="53" style="12" customWidth="1"/>
    <col min="6161" max="6400" width="40.85546875" style="12"/>
    <col min="6401" max="6401" width="4.85546875" style="12" customWidth="1"/>
    <col min="6402" max="6402" width="6.42578125" style="12" customWidth="1"/>
    <col min="6403" max="6403" width="47.42578125" style="12" customWidth="1"/>
    <col min="6404" max="6404" width="9" style="12" customWidth="1"/>
    <col min="6405" max="6405" width="5.85546875" style="12" customWidth="1"/>
    <col min="6406" max="6406" width="17.140625" style="12" customWidth="1"/>
    <col min="6407" max="6407" width="11.140625" style="12" customWidth="1"/>
    <col min="6408" max="6408" width="11.7109375" style="12" customWidth="1"/>
    <col min="6409" max="6409" width="13.42578125" style="12" customWidth="1"/>
    <col min="6410" max="6410" width="16.28515625" style="12" customWidth="1"/>
    <col min="6411" max="6411" width="15.85546875" style="12" customWidth="1"/>
    <col min="6412" max="6412" width="22.7109375" style="12" customWidth="1"/>
    <col min="6413" max="6413" width="9.42578125" style="12" customWidth="1"/>
    <col min="6414" max="6414" width="11.28515625" style="12" customWidth="1"/>
    <col min="6415" max="6415" width="17.42578125" style="12" customWidth="1"/>
    <col min="6416" max="6416" width="53" style="12" customWidth="1"/>
    <col min="6417" max="6656" width="40.85546875" style="12"/>
    <col min="6657" max="6657" width="4.85546875" style="12" customWidth="1"/>
    <col min="6658" max="6658" width="6.42578125" style="12" customWidth="1"/>
    <col min="6659" max="6659" width="47.42578125" style="12" customWidth="1"/>
    <col min="6660" max="6660" width="9" style="12" customWidth="1"/>
    <col min="6661" max="6661" width="5.85546875" style="12" customWidth="1"/>
    <col min="6662" max="6662" width="17.140625" style="12" customWidth="1"/>
    <col min="6663" max="6663" width="11.140625" style="12" customWidth="1"/>
    <col min="6664" max="6664" width="11.7109375" style="12" customWidth="1"/>
    <col min="6665" max="6665" width="13.42578125" style="12" customWidth="1"/>
    <col min="6666" max="6666" width="16.28515625" style="12" customWidth="1"/>
    <col min="6667" max="6667" width="15.85546875" style="12" customWidth="1"/>
    <col min="6668" max="6668" width="22.7109375" style="12" customWidth="1"/>
    <col min="6669" max="6669" width="9.42578125" style="12" customWidth="1"/>
    <col min="6670" max="6670" width="11.28515625" style="12" customWidth="1"/>
    <col min="6671" max="6671" width="17.42578125" style="12" customWidth="1"/>
    <col min="6672" max="6672" width="53" style="12" customWidth="1"/>
    <col min="6673" max="6912" width="40.85546875" style="12"/>
    <col min="6913" max="6913" width="4.85546875" style="12" customWidth="1"/>
    <col min="6914" max="6914" width="6.42578125" style="12" customWidth="1"/>
    <col min="6915" max="6915" width="47.42578125" style="12" customWidth="1"/>
    <col min="6916" max="6916" width="9" style="12" customWidth="1"/>
    <col min="6917" max="6917" width="5.85546875" style="12" customWidth="1"/>
    <col min="6918" max="6918" width="17.140625" style="12" customWidth="1"/>
    <col min="6919" max="6919" width="11.140625" style="12" customWidth="1"/>
    <col min="6920" max="6920" width="11.7109375" style="12" customWidth="1"/>
    <col min="6921" max="6921" width="13.42578125" style="12" customWidth="1"/>
    <col min="6922" max="6922" width="16.28515625" style="12" customWidth="1"/>
    <col min="6923" max="6923" width="15.85546875" style="12" customWidth="1"/>
    <col min="6924" max="6924" width="22.7109375" style="12" customWidth="1"/>
    <col min="6925" max="6925" width="9.42578125" style="12" customWidth="1"/>
    <col min="6926" max="6926" width="11.28515625" style="12" customWidth="1"/>
    <col min="6927" max="6927" width="17.42578125" style="12" customWidth="1"/>
    <col min="6928" max="6928" width="53" style="12" customWidth="1"/>
    <col min="6929" max="7168" width="40.85546875" style="12"/>
    <col min="7169" max="7169" width="4.85546875" style="12" customWidth="1"/>
    <col min="7170" max="7170" width="6.42578125" style="12" customWidth="1"/>
    <col min="7171" max="7171" width="47.42578125" style="12" customWidth="1"/>
    <col min="7172" max="7172" width="9" style="12" customWidth="1"/>
    <col min="7173" max="7173" width="5.85546875" style="12" customWidth="1"/>
    <col min="7174" max="7174" width="17.140625" style="12" customWidth="1"/>
    <col min="7175" max="7175" width="11.140625" style="12" customWidth="1"/>
    <col min="7176" max="7176" width="11.7109375" style="12" customWidth="1"/>
    <col min="7177" max="7177" width="13.42578125" style="12" customWidth="1"/>
    <col min="7178" max="7178" width="16.28515625" style="12" customWidth="1"/>
    <col min="7179" max="7179" width="15.85546875" style="12" customWidth="1"/>
    <col min="7180" max="7180" width="22.7109375" style="12" customWidth="1"/>
    <col min="7181" max="7181" width="9.42578125" style="12" customWidth="1"/>
    <col min="7182" max="7182" width="11.28515625" style="12" customWidth="1"/>
    <col min="7183" max="7183" width="17.42578125" style="12" customWidth="1"/>
    <col min="7184" max="7184" width="53" style="12" customWidth="1"/>
    <col min="7185" max="7424" width="40.85546875" style="12"/>
    <col min="7425" max="7425" width="4.85546875" style="12" customWidth="1"/>
    <col min="7426" max="7426" width="6.42578125" style="12" customWidth="1"/>
    <col min="7427" max="7427" width="47.42578125" style="12" customWidth="1"/>
    <col min="7428" max="7428" width="9" style="12" customWidth="1"/>
    <col min="7429" max="7429" width="5.85546875" style="12" customWidth="1"/>
    <col min="7430" max="7430" width="17.140625" style="12" customWidth="1"/>
    <col min="7431" max="7431" width="11.140625" style="12" customWidth="1"/>
    <col min="7432" max="7432" width="11.7109375" style="12" customWidth="1"/>
    <col min="7433" max="7433" width="13.42578125" style="12" customWidth="1"/>
    <col min="7434" max="7434" width="16.28515625" style="12" customWidth="1"/>
    <col min="7435" max="7435" width="15.85546875" style="12" customWidth="1"/>
    <col min="7436" max="7436" width="22.7109375" style="12" customWidth="1"/>
    <col min="7437" max="7437" width="9.42578125" style="12" customWidth="1"/>
    <col min="7438" max="7438" width="11.28515625" style="12" customWidth="1"/>
    <col min="7439" max="7439" width="17.42578125" style="12" customWidth="1"/>
    <col min="7440" max="7440" width="53" style="12" customWidth="1"/>
    <col min="7441" max="7680" width="40.85546875" style="12"/>
    <col min="7681" max="7681" width="4.85546875" style="12" customWidth="1"/>
    <col min="7682" max="7682" width="6.42578125" style="12" customWidth="1"/>
    <col min="7683" max="7683" width="47.42578125" style="12" customWidth="1"/>
    <col min="7684" max="7684" width="9" style="12" customWidth="1"/>
    <col min="7685" max="7685" width="5.85546875" style="12" customWidth="1"/>
    <col min="7686" max="7686" width="17.140625" style="12" customWidth="1"/>
    <col min="7687" max="7687" width="11.140625" style="12" customWidth="1"/>
    <col min="7688" max="7688" width="11.7109375" style="12" customWidth="1"/>
    <col min="7689" max="7689" width="13.42578125" style="12" customWidth="1"/>
    <col min="7690" max="7690" width="16.28515625" style="12" customWidth="1"/>
    <col min="7691" max="7691" width="15.85546875" style="12" customWidth="1"/>
    <col min="7692" max="7692" width="22.7109375" style="12" customWidth="1"/>
    <col min="7693" max="7693" width="9.42578125" style="12" customWidth="1"/>
    <col min="7694" max="7694" width="11.28515625" style="12" customWidth="1"/>
    <col min="7695" max="7695" width="17.42578125" style="12" customWidth="1"/>
    <col min="7696" max="7696" width="53" style="12" customWidth="1"/>
    <col min="7697" max="7936" width="40.85546875" style="12"/>
    <col min="7937" max="7937" width="4.85546875" style="12" customWidth="1"/>
    <col min="7938" max="7938" width="6.42578125" style="12" customWidth="1"/>
    <col min="7939" max="7939" width="47.42578125" style="12" customWidth="1"/>
    <col min="7940" max="7940" width="9" style="12" customWidth="1"/>
    <col min="7941" max="7941" width="5.85546875" style="12" customWidth="1"/>
    <col min="7942" max="7942" width="17.140625" style="12" customWidth="1"/>
    <col min="7943" max="7943" width="11.140625" style="12" customWidth="1"/>
    <col min="7944" max="7944" width="11.7109375" style="12" customWidth="1"/>
    <col min="7945" max="7945" width="13.42578125" style="12" customWidth="1"/>
    <col min="7946" max="7946" width="16.28515625" style="12" customWidth="1"/>
    <col min="7947" max="7947" width="15.85546875" style="12" customWidth="1"/>
    <col min="7948" max="7948" width="22.7109375" style="12" customWidth="1"/>
    <col min="7949" max="7949" width="9.42578125" style="12" customWidth="1"/>
    <col min="7950" max="7950" width="11.28515625" style="12" customWidth="1"/>
    <col min="7951" max="7951" width="17.42578125" style="12" customWidth="1"/>
    <col min="7952" max="7952" width="53" style="12" customWidth="1"/>
    <col min="7953" max="8192" width="40.85546875" style="12"/>
    <col min="8193" max="8193" width="4.85546875" style="12" customWidth="1"/>
    <col min="8194" max="8194" width="6.42578125" style="12" customWidth="1"/>
    <col min="8195" max="8195" width="47.42578125" style="12" customWidth="1"/>
    <col min="8196" max="8196" width="9" style="12" customWidth="1"/>
    <col min="8197" max="8197" width="5.85546875" style="12" customWidth="1"/>
    <col min="8198" max="8198" width="17.140625" style="12" customWidth="1"/>
    <col min="8199" max="8199" width="11.140625" style="12" customWidth="1"/>
    <col min="8200" max="8200" width="11.7109375" style="12" customWidth="1"/>
    <col min="8201" max="8201" width="13.42578125" style="12" customWidth="1"/>
    <col min="8202" max="8202" width="16.28515625" style="12" customWidth="1"/>
    <col min="8203" max="8203" width="15.85546875" style="12" customWidth="1"/>
    <col min="8204" max="8204" width="22.7109375" style="12" customWidth="1"/>
    <col min="8205" max="8205" width="9.42578125" style="12" customWidth="1"/>
    <col min="8206" max="8206" width="11.28515625" style="12" customWidth="1"/>
    <col min="8207" max="8207" width="17.42578125" style="12" customWidth="1"/>
    <col min="8208" max="8208" width="53" style="12" customWidth="1"/>
    <col min="8209" max="8448" width="40.85546875" style="12"/>
    <col min="8449" max="8449" width="4.85546875" style="12" customWidth="1"/>
    <col min="8450" max="8450" width="6.42578125" style="12" customWidth="1"/>
    <col min="8451" max="8451" width="47.42578125" style="12" customWidth="1"/>
    <col min="8452" max="8452" width="9" style="12" customWidth="1"/>
    <col min="8453" max="8453" width="5.85546875" style="12" customWidth="1"/>
    <col min="8454" max="8454" width="17.140625" style="12" customWidth="1"/>
    <col min="8455" max="8455" width="11.140625" style="12" customWidth="1"/>
    <col min="8456" max="8456" width="11.7109375" style="12" customWidth="1"/>
    <col min="8457" max="8457" width="13.42578125" style="12" customWidth="1"/>
    <col min="8458" max="8458" width="16.28515625" style="12" customWidth="1"/>
    <col min="8459" max="8459" width="15.85546875" style="12" customWidth="1"/>
    <col min="8460" max="8460" width="22.7109375" style="12" customWidth="1"/>
    <col min="8461" max="8461" width="9.42578125" style="12" customWidth="1"/>
    <col min="8462" max="8462" width="11.28515625" style="12" customWidth="1"/>
    <col min="8463" max="8463" width="17.42578125" style="12" customWidth="1"/>
    <col min="8464" max="8464" width="53" style="12" customWidth="1"/>
    <col min="8465" max="8704" width="40.85546875" style="12"/>
    <col min="8705" max="8705" width="4.85546875" style="12" customWidth="1"/>
    <col min="8706" max="8706" width="6.42578125" style="12" customWidth="1"/>
    <col min="8707" max="8707" width="47.42578125" style="12" customWidth="1"/>
    <col min="8708" max="8708" width="9" style="12" customWidth="1"/>
    <col min="8709" max="8709" width="5.85546875" style="12" customWidth="1"/>
    <col min="8710" max="8710" width="17.140625" style="12" customWidth="1"/>
    <col min="8711" max="8711" width="11.140625" style="12" customWidth="1"/>
    <col min="8712" max="8712" width="11.7109375" style="12" customWidth="1"/>
    <col min="8713" max="8713" width="13.42578125" style="12" customWidth="1"/>
    <col min="8714" max="8714" width="16.28515625" style="12" customWidth="1"/>
    <col min="8715" max="8715" width="15.85546875" style="12" customWidth="1"/>
    <col min="8716" max="8716" width="22.7109375" style="12" customWidth="1"/>
    <col min="8717" max="8717" width="9.42578125" style="12" customWidth="1"/>
    <col min="8718" max="8718" width="11.28515625" style="12" customWidth="1"/>
    <col min="8719" max="8719" width="17.42578125" style="12" customWidth="1"/>
    <col min="8720" max="8720" width="53" style="12" customWidth="1"/>
    <col min="8721" max="8960" width="40.85546875" style="12"/>
    <col min="8961" max="8961" width="4.85546875" style="12" customWidth="1"/>
    <col min="8962" max="8962" width="6.42578125" style="12" customWidth="1"/>
    <col min="8963" max="8963" width="47.42578125" style="12" customWidth="1"/>
    <col min="8964" max="8964" width="9" style="12" customWidth="1"/>
    <col min="8965" max="8965" width="5.85546875" style="12" customWidth="1"/>
    <col min="8966" max="8966" width="17.140625" style="12" customWidth="1"/>
    <col min="8967" max="8967" width="11.140625" style="12" customWidth="1"/>
    <col min="8968" max="8968" width="11.7109375" style="12" customWidth="1"/>
    <col min="8969" max="8969" width="13.42578125" style="12" customWidth="1"/>
    <col min="8970" max="8970" width="16.28515625" style="12" customWidth="1"/>
    <col min="8971" max="8971" width="15.85546875" style="12" customWidth="1"/>
    <col min="8972" max="8972" width="22.7109375" style="12" customWidth="1"/>
    <col min="8973" max="8973" width="9.42578125" style="12" customWidth="1"/>
    <col min="8974" max="8974" width="11.28515625" style="12" customWidth="1"/>
    <col min="8975" max="8975" width="17.42578125" style="12" customWidth="1"/>
    <col min="8976" max="8976" width="53" style="12" customWidth="1"/>
    <col min="8977" max="9216" width="40.85546875" style="12"/>
    <col min="9217" max="9217" width="4.85546875" style="12" customWidth="1"/>
    <col min="9218" max="9218" width="6.42578125" style="12" customWidth="1"/>
    <col min="9219" max="9219" width="47.42578125" style="12" customWidth="1"/>
    <col min="9220" max="9220" width="9" style="12" customWidth="1"/>
    <col min="9221" max="9221" width="5.85546875" style="12" customWidth="1"/>
    <col min="9222" max="9222" width="17.140625" style="12" customWidth="1"/>
    <col min="9223" max="9223" width="11.140625" style="12" customWidth="1"/>
    <col min="9224" max="9224" width="11.7109375" style="12" customWidth="1"/>
    <col min="9225" max="9225" width="13.42578125" style="12" customWidth="1"/>
    <col min="9226" max="9226" width="16.28515625" style="12" customWidth="1"/>
    <col min="9227" max="9227" width="15.85546875" style="12" customWidth="1"/>
    <col min="9228" max="9228" width="22.7109375" style="12" customWidth="1"/>
    <col min="9229" max="9229" width="9.42578125" style="12" customWidth="1"/>
    <col min="9230" max="9230" width="11.28515625" style="12" customWidth="1"/>
    <col min="9231" max="9231" width="17.42578125" style="12" customWidth="1"/>
    <col min="9232" max="9232" width="53" style="12" customWidth="1"/>
    <col min="9233" max="9472" width="40.85546875" style="12"/>
    <col min="9473" max="9473" width="4.85546875" style="12" customWidth="1"/>
    <col min="9474" max="9474" width="6.42578125" style="12" customWidth="1"/>
    <col min="9475" max="9475" width="47.42578125" style="12" customWidth="1"/>
    <col min="9476" max="9476" width="9" style="12" customWidth="1"/>
    <col min="9477" max="9477" width="5.85546875" style="12" customWidth="1"/>
    <col min="9478" max="9478" width="17.140625" style="12" customWidth="1"/>
    <col min="9479" max="9479" width="11.140625" style="12" customWidth="1"/>
    <col min="9480" max="9480" width="11.7109375" style="12" customWidth="1"/>
    <col min="9481" max="9481" width="13.42578125" style="12" customWidth="1"/>
    <col min="9482" max="9482" width="16.28515625" style="12" customWidth="1"/>
    <col min="9483" max="9483" width="15.85546875" style="12" customWidth="1"/>
    <col min="9484" max="9484" width="22.7109375" style="12" customWidth="1"/>
    <col min="9485" max="9485" width="9.42578125" style="12" customWidth="1"/>
    <col min="9486" max="9486" width="11.28515625" style="12" customWidth="1"/>
    <col min="9487" max="9487" width="17.42578125" style="12" customWidth="1"/>
    <col min="9488" max="9488" width="53" style="12" customWidth="1"/>
    <col min="9489" max="9728" width="40.85546875" style="12"/>
    <col min="9729" max="9729" width="4.85546875" style="12" customWidth="1"/>
    <col min="9730" max="9730" width="6.42578125" style="12" customWidth="1"/>
    <col min="9731" max="9731" width="47.42578125" style="12" customWidth="1"/>
    <col min="9732" max="9732" width="9" style="12" customWidth="1"/>
    <col min="9733" max="9733" width="5.85546875" style="12" customWidth="1"/>
    <col min="9734" max="9734" width="17.140625" style="12" customWidth="1"/>
    <col min="9735" max="9735" width="11.140625" style="12" customWidth="1"/>
    <col min="9736" max="9736" width="11.7109375" style="12" customWidth="1"/>
    <col min="9737" max="9737" width="13.42578125" style="12" customWidth="1"/>
    <col min="9738" max="9738" width="16.28515625" style="12" customWidth="1"/>
    <col min="9739" max="9739" width="15.85546875" style="12" customWidth="1"/>
    <col min="9740" max="9740" width="22.7109375" style="12" customWidth="1"/>
    <col min="9741" max="9741" width="9.42578125" style="12" customWidth="1"/>
    <col min="9742" max="9742" width="11.28515625" style="12" customWidth="1"/>
    <col min="9743" max="9743" width="17.42578125" style="12" customWidth="1"/>
    <col min="9744" max="9744" width="53" style="12" customWidth="1"/>
    <col min="9745" max="9984" width="40.85546875" style="12"/>
    <col min="9985" max="9985" width="4.85546875" style="12" customWidth="1"/>
    <col min="9986" max="9986" width="6.42578125" style="12" customWidth="1"/>
    <col min="9987" max="9987" width="47.42578125" style="12" customWidth="1"/>
    <col min="9988" max="9988" width="9" style="12" customWidth="1"/>
    <col min="9989" max="9989" width="5.85546875" style="12" customWidth="1"/>
    <col min="9990" max="9990" width="17.140625" style="12" customWidth="1"/>
    <col min="9991" max="9991" width="11.140625" style="12" customWidth="1"/>
    <col min="9992" max="9992" width="11.7109375" style="12" customWidth="1"/>
    <col min="9993" max="9993" width="13.42578125" style="12" customWidth="1"/>
    <col min="9994" max="9994" width="16.28515625" style="12" customWidth="1"/>
    <col min="9995" max="9995" width="15.85546875" style="12" customWidth="1"/>
    <col min="9996" max="9996" width="22.7109375" style="12" customWidth="1"/>
    <col min="9997" max="9997" width="9.42578125" style="12" customWidth="1"/>
    <col min="9998" max="9998" width="11.28515625" style="12" customWidth="1"/>
    <col min="9999" max="9999" width="17.42578125" style="12" customWidth="1"/>
    <col min="10000" max="10000" width="53" style="12" customWidth="1"/>
    <col min="10001" max="10240" width="40.85546875" style="12"/>
    <col min="10241" max="10241" width="4.85546875" style="12" customWidth="1"/>
    <col min="10242" max="10242" width="6.42578125" style="12" customWidth="1"/>
    <col min="10243" max="10243" width="47.42578125" style="12" customWidth="1"/>
    <col min="10244" max="10244" width="9" style="12" customWidth="1"/>
    <col min="10245" max="10245" width="5.85546875" style="12" customWidth="1"/>
    <col min="10246" max="10246" width="17.140625" style="12" customWidth="1"/>
    <col min="10247" max="10247" width="11.140625" style="12" customWidth="1"/>
    <col min="10248" max="10248" width="11.7109375" style="12" customWidth="1"/>
    <col min="10249" max="10249" width="13.42578125" style="12" customWidth="1"/>
    <col min="10250" max="10250" width="16.28515625" style="12" customWidth="1"/>
    <col min="10251" max="10251" width="15.85546875" style="12" customWidth="1"/>
    <col min="10252" max="10252" width="22.7109375" style="12" customWidth="1"/>
    <col min="10253" max="10253" width="9.42578125" style="12" customWidth="1"/>
    <col min="10254" max="10254" width="11.28515625" style="12" customWidth="1"/>
    <col min="10255" max="10255" width="17.42578125" style="12" customWidth="1"/>
    <col min="10256" max="10256" width="53" style="12" customWidth="1"/>
    <col min="10257" max="10496" width="40.85546875" style="12"/>
    <col min="10497" max="10497" width="4.85546875" style="12" customWidth="1"/>
    <col min="10498" max="10498" width="6.42578125" style="12" customWidth="1"/>
    <col min="10499" max="10499" width="47.42578125" style="12" customWidth="1"/>
    <col min="10500" max="10500" width="9" style="12" customWidth="1"/>
    <col min="10501" max="10501" width="5.85546875" style="12" customWidth="1"/>
    <col min="10502" max="10502" width="17.140625" style="12" customWidth="1"/>
    <col min="10503" max="10503" width="11.140625" style="12" customWidth="1"/>
    <col min="10504" max="10504" width="11.7109375" style="12" customWidth="1"/>
    <col min="10505" max="10505" width="13.42578125" style="12" customWidth="1"/>
    <col min="10506" max="10506" width="16.28515625" style="12" customWidth="1"/>
    <col min="10507" max="10507" width="15.85546875" style="12" customWidth="1"/>
    <col min="10508" max="10508" width="22.7109375" style="12" customWidth="1"/>
    <col min="10509" max="10509" width="9.42578125" style="12" customWidth="1"/>
    <col min="10510" max="10510" width="11.28515625" style="12" customWidth="1"/>
    <col min="10511" max="10511" width="17.42578125" style="12" customWidth="1"/>
    <col min="10512" max="10512" width="53" style="12" customWidth="1"/>
    <col min="10513" max="10752" width="40.85546875" style="12"/>
    <col min="10753" max="10753" width="4.85546875" style="12" customWidth="1"/>
    <col min="10754" max="10754" width="6.42578125" style="12" customWidth="1"/>
    <col min="10755" max="10755" width="47.42578125" style="12" customWidth="1"/>
    <col min="10756" max="10756" width="9" style="12" customWidth="1"/>
    <col min="10757" max="10757" width="5.85546875" style="12" customWidth="1"/>
    <col min="10758" max="10758" width="17.140625" style="12" customWidth="1"/>
    <col min="10759" max="10759" width="11.140625" style="12" customWidth="1"/>
    <col min="10760" max="10760" width="11.7109375" style="12" customWidth="1"/>
    <col min="10761" max="10761" width="13.42578125" style="12" customWidth="1"/>
    <col min="10762" max="10762" width="16.28515625" style="12" customWidth="1"/>
    <col min="10763" max="10763" width="15.85546875" style="12" customWidth="1"/>
    <col min="10764" max="10764" width="22.7109375" style="12" customWidth="1"/>
    <col min="10765" max="10765" width="9.42578125" style="12" customWidth="1"/>
    <col min="10766" max="10766" width="11.28515625" style="12" customWidth="1"/>
    <col min="10767" max="10767" width="17.42578125" style="12" customWidth="1"/>
    <col min="10768" max="10768" width="53" style="12" customWidth="1"/>
    <col min="10769" max="11008" width="40.85546875" style="12"/>
    <col min="11009" max="11009" width="4.85546875" style="12" customWidth="1"/>
    <col min="11010" max="11010" width="6.42578125" style="12" customWidth="1"/>
    <col min="11011" max="11011" width="47.42578125" style="12" customWidth="1"/>
    <col min="11012" max="11012" width="9" style="12" customWidth="1"/>
    <col min="11013" max="11013" width="5.85546875" style="12" customWidth="1"/>
    <col min="11014" max="11014" width="17.140625" style="12" customWidth="1"/>
    <col min="11015" max="11015" width="11.140625" style="12" customWidth="1"/>
    <col min="11016" max="11016" width="11.7109375" style="12" customWidth="1"/>
    <col min="11017" max="11017" width="13.42578125" style="12" customWidth="1"/>
    <col min="11018" max="11018" width="16.28515625" style="12" customWidth="1"/>
    <col min="11019" max="11019" width="15.85546875" style="12" customWidth="1"/>
    <col min="11020" max="11020" width="22.7109375" style="12" customWidth="1"/>
    <col min="11021" max="11021" width="9.42578125" style="12" customWidth="1"/>
    <col min="11022" max="11022" width="11.28515625" style="12" customWidth="1"/>
    <col min="11023" max="11023" width="17.42578125" style="12" customWidth="1"/>
    <col min="11024" max="11024" width="53" style="12" customWidth="1"/>
    <col min="11025" max="11264" width="40.85546875" style="12"/>
    <col min="11265" max="11265" width="4.85546875" style="12" customWidth="1"/>
    <col min="11266" max="11266" width="6.42578125" style="12" customWidth="1"/>
    <col min="11267" max="11267" width="47.42578125" style="12" customWidth="1"/>
    <col min="11268" max="11268" width="9" style="12" customWidth="1"/>
    <col min="11269" max="11269" width="5.85546875" style="12" customWidth="1"/>
    <col min="11270" max="11270" width="17.140625" style="12" customWidth="1"/>
    <col min="11271" max="11271" width="11.140625" style="12" customWidth="1"/>
    <col min="11272" max="11272" width="11.7109375" style="12" customWidth="1"/>
    <col min="11273" max="11273" width="13.42578125" style="12" customWidth="1"/>
    <col min="11274" max="11274" width="16.28515625" style="12" customWidth="1"/>
    <col min="11275" max="11275" width="15.85546875" style="12" customWidth="1"/>
    <col min="11276" max="11276" width="22.7109375" style="12" customWidth="1"/>
    <col min="11277" max="11277" width="9.42578125" style="12" customWidth="1"/>
    <col min="11278" max="11278" width="11.28515625" style="12" customWidth="1"/>
    <col min="11279" max="11279" width="17.42578125" style="12" customWidth="1"/>
    <col min="11280" max="11280" width="53" style="12" customWidth="1"/>
    <col min="11281" max="11520" width="40.85546875" style="12"/>
    <col min="11521" max="11521" width="4.85546875" style="12" customWidth="1"/>
    <col min="11522" max="11522" width="6.42578125" style="12" customWidth="1"/>
    <col min="11523" max="11523" width="47.42578125" style="12" customWidth="1"/>
    <col min="11524" max="11524" width="9" style="12" customWidth="1"/>
    <col min="11525" max="11525" width="5.85546875" style="12" customWidth="1"/>
    <col min="11526" max="11526" width="17.140625" style="12" customWidth="1"/>
    <col min="11527" max="11527" width="11.140625" style="12" customWidth="1"/>
    <col min="11528" max="11528" width="11.7109375" style="12" customWidth="1"/>
    <col min="11529" max="11529" width="13.42578125" style="12" customWidth="1"/>
    <col min="11530" max="11530" width="16.28515625" style="12" customWidth="1"/>
    <col min="11531" max="11531" width="15.85546875" style="12" customWidth="1"/>
    <col min="11532" max="11532" width="22.7109375" style="12" customWidth="1"/>
    <col min="11533" max="11533" width="9.42578125" style="12" customWidth="1"/>
    <col min="11534" max="11534" width="11.28515625" style="12" customWidth="1"/>
    <col min="11535" max="11535" width="17.42578125" style="12" customWidth="1"/>
    <col min="11536" max="11536" width="53" style="12" customWidth="1"/>
    <col min="11537" max="11776" width="40.85546875" style="12"/>
    <col min="11777" max="11777" width="4.85546875" style="12" customWidth="1"/>
    <col min="11778" max="11778" width="6.42578125" style="12" customWidth="1"/>
    <col min="11779" max="11779" width="47.42578125" style="12" customWidth="1"/>
    <col min="11780" max="11780" width="9" style="12" customWidth="1"/>
    <col min="11781" max="11781" width="5.85546875" style="12" customWidth="1"/>
    <col min="11782" max="11782" width="17.140625" style="12" customWidth="1"/>
    <col min="11783" max="11783" width="11.140625" style="12" customWidth="1"/>
    <col min="11784" max="11784" width="11.7109375" style="12" customWidth="1"/>
    <col min="11785" max="11785" width="13.42578125" style="12" customWidth="1"/>
    <col min="11786" max="11786" width="16.28515625" style="12" customWidth="1"/>
    <col min="11787" max="11787" width="15.85546875" style="12" customWidth="1"/>
    <col min="11788" max="11788" width="22.7109375" style="12" customWidth="1"/>
    <col min="11789" max="11789" width="9.42578125" style="12" customWidth="1"/>
    <col min="11790" max="11790" width="11.28515625" style="12" customWidth="1"/>
    <col min="11791" max="11791" width="17.42578125" style="12" customWidth="1"/>
    <col min="11792" max="11792" width="53" style="12" customWidth="1"/>
    <col min="11793" max="12032" width="40.85546875" style="12"/>
    <col min="12033" max="12033" width="4.85546875" style="12" customWidth="1"/>
    <col min="12034" max="12034" width="6.42578125" style="12" customWidth="1"/>
    <col min="12035" max="12035" width="47.42578125" style="12" customWidth="1"/>
    <col min="12036" max="12036" width="9" style="12" customWidth="1"/>
    <col min="12037" max="12037" width="5.85546875" style="12" customWidth="1"/>
    <col min="12038" max="12038" width="17.140625" style="12" customWidth="1"/>
    <col min="12039" max="12039" width="11.140625" style="12" customWidth="1"/>
    <col min="12040" max="12040" width="11.7109375" style="12" customWidth="1"/>
    <col min="12041" max="12041" width="13.42578125" style="12" customWidth="1"/>
    <col min="12042" max="12042" width="16.28515625" style="12" customWidth="1"/>
    <col min="12043" max="12043" width="15.85546875" style="12" customWidth="1"/>
    <col min="12044" max="12044" width="22.7109375" style="12" customWidth="1"/>
    <col min="12045" max="12045" width="9.42578125" style="12" customWidth="1"/>
    <col min="12046" max="12046" width="11.28515625" style="12" customWidth="1"/>
    <col min="12047" max="12047" width="17.42578125" style="12" customWidth="1"/>
    <col min="12048" max="12048" width="53" style="12" customWidth="1"/>
    <col min="12049" max="12288" width="40.85546875" style="12"/>
    <col min="12289" max="12289" width="4.85546875" style="12" customWidth="1"/>
    <col min="12290" max="12290" width="6.42578125" style="12" customWidth="1"/>
    <col min="12291" max="12291" width="47.42578125" style="12" customWidth="1"/>
    <col min="12292" max="12292" width="9" style="12" customWidth="1"/>
    <col min="12293" max="12293" width="5.85546875" style="12" customWidth="1"/>
    <col min="12294" max="12294" width="17.140625" style="12" customWidth="1"/>
    <col min="12295" max="12295" width="11.140625" style="12" customWidth="1"/>
    <col min="12296" max="12296" width="11.7109375" style="12" customWidth="1"/>
    <col min="12297" max="12297" width="13.42578125" style="12" customWidth="1"/>
    <col min="12298" max="12298" width="16.28515625" style="12" customWidth="1"/>
    <col min="12299" max="12299" width="15.85546875" style="12" customWidth="1"/>
    <col min="12300" max="12300" width="22.7109375" style="12" customWidth="1"/>
    <col min="12301" max="12301" width="9.42578125" style="12" customWidth="1"/>
    <col min="12302" max="12302" width="11.28515625" style="12" customWidth="1"/>
    <col min="12303" max="12303" width="17.42578125" style="12" customWidth="1"/>
    <col min="12304" max="12304" width="53" style="12" customWidth="1"/>
    <col min="12305" max="12544" width="40.85546875" style="12"/>
    <col min="12545" max="12545" width="4.85546875" style="12" customWidth="1"/>
    <col min="12546" max="12546" width="6.42578125" style="12" customWidth="1"/>
    <col min="12547" max="12547" width="47.42578125" style="12" customWidth="1"/>
    <col min="12548" max="12548" width="9" style="12" customWidth="1"/>
    <col min="12549" max="12549" width="5.85546875" style="12" customWidth="1"/>
    <col min="12550" max="12550" width="17.140625" style="12" customWidth="1"/>
    <col min="12551" max="12551" width="11.140625" style="12" customWidth="1"/>
    <col min="12552" max="12552" width="11.7109375" style="12" customWidth="1"/>
    <col min="12553" max="12553" width="13.42578125" style="12" customWidth="1"/>
    <col min="12554" max="12554" width="16.28515625" style="12" customWidth="1"/>
    <col min="12555" max="12555" width="15.85546875" style="12" customWidth="1"/>
    <col min="12556" max="12556" width="22.7109375" style="12" customWidth="1"/>
    <col min="12557" max="12557" width="9.42578125" style="12" customWidth="1"/>
    <col min="12558" max="12558" width="11.28515625" style="12" customWidth="1"/>
    <col min="12559" max="12559" width="17.42578125" style="12" customWidth="1"/>
    <col min="12560" max="12560" width="53" style="12" customWidth="1"/>
    <col min="12561" max="12800" width="40.85546875" style="12"/>
    <col min="12801" max="12801" width="4.85546875" style="12" customWidth="1"/>
    <col min="12802" max="12802" width="6.42578125" style="12" customWidth="1"/>
    <col min="12803" max="12803" width="47.42578125" style="12" customWidth="1"/>
    <col min="12804" max="12804" width="9" style="12" customWidth="1"/>
    <col min="12805" max="12805" width="5.85546875" style="12" customWidth="1"/>
    <col min="12806" max="12806" width="17.140625" style="12" customWidth="1"/>
    <col min="12807" max="12807" width="11.140625" style="12" customWidth="1"/>
    <col min="12808" max="12808" width="11.7109375" style="12" customWidth="1"/>
    <col min="12809" max="12809" width="13.42578125" style="12" customWidth="1"/>
    <col min="12810" max="12810" width="16.28515625" style="12" customWidth="1"/>
    <col min="12811" max="12811" width="15.85546875" style="12" customWidth="1"/>
    <col min="12812" max="12812" width="22.7109375" style="12" customWidth="1"/>
    <col min="12813" max="12813" width="9.42578125" style="12" customWidth="1"/>
    <col min="12814" max="12814" width="11.28515625" style="12" customWidth="1"/>
    <col min="12815" max="12815" width="17.42578125" style="12" customWidth="1"/>
    <col min="12816" max="12816" width="53" style="12" customWidth="1"/>
    <col min="12817" max="13056" width="40.85546875" style="12"/>
    <col min="13057" max="13057" width="4.85546875" style="12" customWidth="1"/>
    <col min="13058" max="13058" width="6.42578125" style="12" customWidth="1"/>
    <col min="13059" max="13059" width="47.42578125" style="12" customWidth="1"/>
    <col min="13060" max="13060" width="9" style="12" customWidth="1"/>
    <col min="13061" max="13061" width="5.85546875" style="12" customWidth="1"/>
    <col min="13062" max="13062" width="17.140625" style="12" customWidth="1"/>
    <col min="13063" max="13063" width="11.140625" style="12" customWidth="1"/>
    <col min="13064" max="13064" width="11.7109375" style="12" customWidth="1"/>
    <col min="13065" max="13065" width="13.42578125" style="12" customWidth="1"/>
    <col min="13066" max="13066" width="16.28515625" style="12" customWidth="1"/>
    <col min="13067" max="13067" width="15.85546875" style="12" customWidth="1"/>
    <col min="13068" max="13068" width="22.7109375" style="12" customWidth="1"/>
    <col min="13069" max="13069" width="9.42578125" style="12" customWidth="1"/>
    <col min="13070" max="13070" width="11.28515625" style="12" customWidth="1"/>
    <col min="13071" max="13071" width="17.42578125" style="12" customWidth="1"/>
    <col min="13072" max="13072" width="53" style="12" customWidth="1"/>
    <col min="13073" max="13312" width="40.85546875" style="12"/>
    <col min="13313" max="13313" width="4.85546875" style="12" customWidth="1"/>
    <col min="13314" max="13314" width="6.42578125" style="12" customWidth="1"/>
    <col min="13315" max="13315" width="47.42578125" style="12" customWidth="1"/>
    <col min="13316" max="13316" width="9" style="12" customWidth="1"/>
    <col min="13317" max="13317" width="5.85546875" style="12" customWidth="1"/>
    <col min="13318" max="13318" width="17.140625" style="12" customWidth="1"/>
    <col min="13319" max="13319" width="11.140625" style="12" customWidth="1"/>
    <col min="13320" max="13320" width="11.7109375" style="12" customWidth="1"/>
    <col min="13321" max="13321" width="13.42578125" style="12" customWidth="1"/>
    <col min="13322" max="13322" width="16.28515625" style="12" customWidth="1"/>
    <col min="13323" max="13323" width="15.85546875" style="12" customWidth="1"/>
    <col min="13324" max="13324" width="22.7109375" style="12" customWidth="1"/>
    <col min="13325" max="13325" width="9.42578125" style="12" customWidth="1"/>
    <col min="13326" max="13326" width="11.28515625" style="12" customWidth="1"/>
    <col min="13327" max="13327" width="17.42578125" style="12" customWidth="1"/>
    <col min="13328" max="13328" width="53" style="12" customWidth="1"/>
    <col min="13329" max="13568" width="40.85546875" style="12"/>
    <col min="13569" max="13569" width="4.85546875" style="12" customWidth="1"/>
    <col min="13570" max="13570" width="6.42578125" style="12" customWidth="1"/>
    <col min="13571" max="13571" width="47.42578125" style="12" customWidth="1"/>
    <col min="13572" max="13572" width="9" style="12" customWidth="1"/>
    <col min="13573" max="13573" width="5.85546875" style="12" customWidth="1"/>
    <col min="13574" max="13574" width="17.140625" style="12" customWidth="1"/>
    <col min="13575" max="13575" width="11.140625" style="12" customWidth="1"/>
    <col min="13576" max="13576" width="11.7109375" style="12" customWidth="1"/>
    <col min="13577" max="13577" width="13.42578125" style="12" customWidth="1"/>
    <col min="13578" max="13578" width="16.28515625" style="12" customWidth="1"/>
    <col min="13579" max="13579" width="15.85546875" style="12" customWidth="1"/>
    <col min="13580" max="13580" width="22.7109375" style="12" customWidth="1"/>
    <col min="13581" max="13581" width="9.42578125" style="12" customWidth="1"/>
    <col min="13582" max="13582" width="11.28515625" style="12" customWidth="1"/>
    <col min="13583" max="13583" width="17.42578125" style="12" customWidth="1"/>
    <col min="13584" max="13584" width="53" style="12" customWidth="1"/>
    <col min="13585" max="13824" width="40.85546875" style="12"/>
    <col min="13825" max="13825" width="4.85546875" style="12" customWidth="1"/>
    <col min="13826" max="13826" width="6.42578125" style="12" customWidth="1"/>
    <col min="13827" max="13827" width="47.42578125" style="12" customWidth="1"/>
    <col min="13828" max="13828" width="9" style="12" customWidth="1"/>
    <col min="13829" max="13829" width="5.85546875" style="12" customWidth="1"/>
    <col min="13830" max="13830" width="17.140625" style="12" customWidth="1"/>
    <col min="13831" max="13831" width="11.140625" style="12" customWidth="1"/>
    <col min="13832" max="13832" width="11.7109375" style="12" customWidth="1"/>
    <col min="13833" max="13833" width="13.42578125" style="12" customWidth="1"/>
    <col min="13834" max="13834" width="16.28515625" style="12" customWidth="1"/>
    <col min="13835" max="13835" width="15.85546875" style="12" customWidth="1"/>
    <col min="13836" max="13836" width="22.7109375" style="12" customWidth="1"/>
    <col min="13837" max="13837" width="9.42578125" style="12" customWidth="1"/>
    <col min="13838" max="13838" width="11.28515625" style="12" customWidth="1"/>
    <col min="13839" max="13839" width="17.42578125" style="12" customWidth="1"/>
    <col min="13840" max="13840" width="53" style="12" customWidth="1"/>
    <col min="13841" max="14080" width="40.85546875" style="12"/>
    <col min="14081" max="14081" width="4.85546875" style="12" customWidth="1"/>
    <col min="14082" max="14082" width="6.42578125" style="12" customWidth="1"/>
    <col min="14083" max="14083" width="47.42578125" style="12" customWidth="1"/>
    <col min="14084" max="14084" width="9" style="12" customWidth="1"/>
    <col min="14085" max="14085" width="5.85546875" style="12" customWidth="1"/>
    <col min="14086" max="14086" width="17.140625" style="12" customWidth="1"/>
    <col min="14087" max="14087" width="11.140625" style="12" customWidth="1"/>
    <col min="14088" max="14088" width="11.7109375" style="12" customWidth="1"/>
    <col min="14089" max="14089" width="13.42578125" style="12" customWidth="1"/>
    <col min="14090" max="14090" width="16.28515625" style="12" customWidth="1"/>
    <col min="14091" max="14091" width="15.85546875" style="12" customWidth="1"/>
    <col min="14092" max="14092" width="22.7109375" style="12" customWidth="1"/>
    <col min="14093" max="14093" width="9.42578125" style="12" customWidth="1"/>
    <col min="14094" max="14094" width="11.28515625" style="12" customWidth="1"/>
    <col min="14095" max="14095" width="17.42578125" style="12" customWidth="1"/>
    <col min="14096" max="14096" width="53" style="12" customWidth="1"/>
    <col min="14097" max="14336" width="40.85546875" style="12"/>
    <col min="14337" max="14337" width="4.85546875" style="12" customWidth="1"/>
    <col min="14338" max="14338" width="6.42578125" style="12" customWidth="1"/>
    <col min="14339" max="14339" width="47.42578125" style="12" customWidth="1"/>
    <col min="14340" max="14340" width="9" style="12" customWidth="1"/>
    <col min="14341" max="14341" width="5.85546875" style="12" customWidth="1"/>
    <col min="14342" max="14342" width="17.140625" style="12" customWidth="1"/>
    <col min="14343" max="14343" width="11.140625" style="12" customWidth="1"/>
    <col min="14344" max="14344" width="11.7109375" style="12" customWidth="1"/>
    <col min="14345" max="14345" width="13.42578125" style="12" customWidth="1"/>
    <col min="14346" max="14346" width="16.28515625" style="12" customWidth="1"/>
    <col min="14347" max="14347" width="15.85546875" style="12" customWidth="1"/>
    <col min="14348" max="14348" width="22.7109375" style="12" customWidth="1"/>
    <col min="14349" max="14349" width="9.42578125" style="12" customWidth="1"/>
    <col min="14350" max="14350" width="11.28515625" style="12" customWidth="1"/>
    <col min="14351" max="14351" width="17.42578125" style="12" customWidth="1"/>
    <col min="14352" max="14352" width="53" style="12" customWidth="1"/>
    <col min="14353" max="14592" width="40.85546875" style="12"/>
    <col min="14593" max="14593" width="4.85546875" style="12" customWidth="1"/>
    <col min="14594" max="14594" width="6.42578125" style="12" customWidth="1"/>
    <col min="14595" max="14595" width="47.42578125" style="12" customWidth="1"/>
    <col min="14596" max="14596" width="9" style="12" customWidth="1"/>
    <col min="14597" max="14597" width="5.85546875" style="12" customWidth="1"/>
    <col min="14598" max="14598" width="17.140625" style="12" customWidth="1"/>
    <col min="14599" max="14599" width="11.140625" style="12" customWidth="1"/>
    <col min="14600" max="14600" width="11.7109375" style="12" customWidth="1"/>
    <col min="14601" max="14601" width="13.42578125" style="12" customWidth="1"/>
    <col min="14602" max="14602" width="16.28515625" style="12" customWidth="1"/>
    <col min="14603" max="14603" width="15.85546875" style="12" customWidth="1"/>
    <col min="14604" max="14604" width="22.7109375" style="12" customWidth="1"/>
    <col min="14605" max="14605" width="9.42578125" style="12" customWidth="1"/>
    <col min="14606" max="14606" width="11.28515625" style="12" customWidth="1"/>
    <col min="14607" max="14607" width="17.42578125" style="12" customWidth="1"/>
    <col min="14608" max="14608" width="53" style="12" customWidth="1"/>
    <col min="14609" max="14848" width="40.85546875" style="12"/>
    <col min="14849" max="14849" width="4.85546875" style="12" customWidth="1"/>
    <col min="14850" max="14850" width="6.42578125" style="12" customWidth="1"/>
    <col min="14851" max="14851" width="47.42578125" style="12" customWidth="1"/>
    <col min="14852" max="14852" width="9" style="12" customWidth="1"/>
    <col min="14853" max="14853" width="5.85546875" style="12" customWidth="1"/>
    <col min="14854" max="14854" width="17.140625" style="12" customWidth="1"/>
    <col min="14855" max="14855" width="11.140625" style="12" customWidth="1"/>
    <col min="14856" max="14856" width="11.7109375" style="12" customWidth="1"/>
    <col min="14857" max="14857" width="13.42578125" style="12" customWidth="1"/>
    <col min="14858" max="14858" width="16.28515625" style="12" customWidth="1"/>
    <col min="14859" max="14859" width="15.85546875" style="12" customWidth="1"/>
    <col min="14860" max="14860" width="22.7109375" style="12" customWidth="1"/>
    <col min="14861" max="14861" width="9.42578125" style="12" customWidth="1"/>
    <col min="14862" max="14862" width="11.28515625" style="12" customWidth="1"/>
    <col min="14863" max="14863" width="17.42578125" style="12" customWidth="1"/>
    <col min="14864" max="14864" width="53" style="12" customWidth="1"/>
    <col min="14865" max="15104" width="40.85546875" style="12"/>
    <col min="15105" max="15105" width="4.85546875" style="12" customWidth="1"/>
    <col min="15106" max="15106" width="6.42578125" style="12" customWidth="1"/>
    <col min="15107" max="15107" width="47.42578125" style="12" customWidth="1"/>
    <col min="15108" max="15108" width="9" style="12" customWidth="1"/>
    <col min="15109" max="15109" width="5.85546875" style="12" customWidth="1"/>
    <col min="15110" max="15110" width="17.140625" style="12" customWidth="1"/>
    <col min="15111" max="15111" width="11.140625" style="12" customWidth="1"/>
    <col min="15112" max="15112" width="11.7109375" style="12" customWidth="1"/>
    <col min="15113" max="15113" width="13.42578125" style="12" customWidth="1"/>
    <col min="15114" max="15114" width="16.28515625" style="12" customWidth="1"/>
    <col min="15115" max="15115" width="15.85546875" style="12" customWidth="1"/>
    <col min="15116" max="15116" width="22.7109375" style="12" customWidth="1"/>
    <col min="15117" max="15117" width="9.42578125" style="12" customWidth="1"/>
    <col min="15118" max="15118" width="11.28515625" style="12" customWidth="1"/>
    <col min="15119" max="15119" width="17.42578125" style="12" customWidth="1"/>
    <col min="15120" max="15120" width="53" style="12" customWidth="1"/>
    <col min="15121" max="15360" width="40.85546875" style="12"/>
    <col min="15361" max="15361" width="4.85546875" style="12" customWidth="1"/>
    <col min="15362" max="15362" width="6.42578125" style="12" customWidth="1"/>
    <col min="15363" max="15363" width="47.42578125" style="12" customWidth="1"/>
    <col min="15364" max="15364" width="9" style="12" customWidth="1"/>
    <col min="15365" max="15365" width="5.85546875" style="12" customWidth="1"/>
    <col min="15366" max="15366" width="17.140625" style="12" customWidth="1"/>
    <col min="15367" max="15367" width="11.140625" style="12" customWidth="1"/>
    <col min="15368" max="15368" width="11.7109375" style="12" customWidth="1"/>
    <col min="15369" max="15369" width="13.42578125" style="12" customWidth="1"/>
    <col min="15370" max="15370" width="16.28515625" style="12" customWidth="1"/>
    <col min="15371" max="15371" width="15.85546875" style="12" customWidth="1"/>
    <col min="15372" max="15372" width="22.7109375" style="12" customWidth="1"/>
    <col min="15373" max="15373" width="9.42578125" style="12" customWidth="1"/>
    <col min="15374" max="15374" width="11.28515625" style="12" customWidth="1"/>
    <col min="15375" max="15375" width="17.42578125" style="12" customWidth="1"/>
    <col min="15376" max="15376" width="53" style="12" customWidth="1"/>
    <col min="15377" max="15616" width="40.85546875" style="12"/>
    <col min="15617" max="15617" width="4.85546875" style="12" customWidth="1"/>
    <col min="15618" max="15618" width="6.42578125" style="12" customWidth="1"/>
    <col min="15619" max="15619" width="47.42578125" style="12" customWidth="1"/>
    <col min="15620" max="15620" width="9" style="12" customWidth="1"/>
    <col min="15621" max="15621" width="5.85546875" style="12" customWidth="1"/>
    <col min="15622" max="15622" width="17.140625" style="12" customWidth="1"/>
    <col min="15623" max="15623" width="11.140625" style="12" customWidth="1"/>
    <col min="15624" max="15624" width="11.7109375" style="12" customWidth="1"/>
    <col min="15625" max="15625" width="13.42578125" style="12" customWidth="1"/>
    <col min="15626" max="15626" width="16.28515625" style="12" customWidth="1"/>
    <col min="15627" max="15627" width="15.85546875" style="12" customWidth="1"/>
    <col min="15628" max="15628" width="22.7109375" style="12" customWidth="1"/>
    <col min="15629" max="15629" width="9.42578125" style="12" customWidth="1"/>
    <col min="15630" max="15630" width="11.28515625" style="12" customWidth="1"/>
    <col min="15631" max="15631" width="17.42578125" style="12" customWidth="1"/>
    <col min="15632" max="15632" width="53" style="12" customWidth="1"/>
    <col min="15633" max="15872" width="40.85546875" style="12"/>
    <col min="15873" max="15873" width="4.85546875" style="12" customWidth="1"/>
    <col min="15874" max="15874" width="6.42578125" style="12" customWidth="1"/>
    <col min="15875" max="15875" width="47.42578125" style="12" customWidth="1"/>
    <col min="15876" max="15876" width="9" style="12" customWidth="1"/>
    <col min="15877" max="15877" width="5.85546875" style="12" customWidth="1"/>
    <col min="15878" max="15878" width="17.140625" style="12" customWidth="1"/>
    <col min="15879" max="15879" width="11.140625" style="12" customWidth="1"/>
    <col min="15880" max="15880" width="11.7109375" style="12" customWidth="1"/>
    <col min="15881" max="15881" width="13.42578125" style="12" customWidth="1"/>
    <col min="15882" max="15882" width="16.28515625" style="12" customWidth="1"/>
    <col min="15883" max="15883" width="15.85546875" style="12" customWidth="1"/>
    <col min="15884" max="15884" width="22.7109375" style="12" customWidth="1"/>
    <col min="15885" max="15885" width="9.42578125" style="12" customWidth="1"/>
    <col min="15886" max="15886" width="11.28515625" style="12" customWidth="1"/>
    <col min="15887" max="15887" width="17.42578125" style="12" customWidth="1"/>
    <col min="15888" max="15888" width="53" style="12" customWidth="1"/>
    <col min="15889" max="16128" width="40.85546875" style="12"/>
    <col min="16129" max="16129" width="4.85546875" style="12" customWidth="1"/>
    <col min="16130" max="16130" width="6.42578125" style="12" customWidth="1"/>
    <col min="16131" max="16131" width="47.42578125" style="12" customWidth="1"/>
    <col min="16132" max="16132" width="9" style="12" customWidth="1"/>
    <col min="16133" max="16133" width="5.85546875" style="12" customWidth="1"/>
    <col min="16134" max="16134" width="17.140625" style="12" customWidth="1"/>
    <col min="16135" max="16135" width="11.140625" style="12" customWidth="1"/>
    <col min="16136" max="16136" width="11.7109375" style="12" customWidth="1"/>
    <col min="16137" max="16137" width="13.42578125" style="12" customWidth="1"/>
    <col min="16138" max="16138" width="16.28515625" style="12" customWidth="1"/>
    <col min="16139" max="16139" width="15.85546875" style="12" customWidth="1"/>
    <col min="16140" max="16140" width="22.7109375" style="12" customWidth="1"/>
    <col min="16141" max="16141" width="9.42578125" style="12" customWidth="1"/>
    <col min="16142" max="16142" width="11.28515625" style="12" customWidth="1"/>
    <col min="16143" max="16143" width="17.42578125" style="12" customWidth="1"/>
    <col min="16144" max="16144" width="53" style="12" customWidth="1"/>
    <col min="16145" max="16384" width="40.85546875" style="12"/>
  </cols>
  <sheetData>
    <row r="2" spans="1:17" ht="18.75" x14ac:dyDescent="0.2">
      <c r="B2" s="11" t="s">
        <v>62</v>
      </c>
    </row>
    <row r="4" spans="1:17" ht="45.75" customHeight="1" x14ac:dyDescent="0.2">
      <c r="B4" s="65" t="s">
        <v>133</v>
      </c>
      <c r="C4" s="66"/>
      <c r="D4" s="66"/>
      <c r="E4" s="66"/>
      <c r="F4" s="66"/>
      <c r="G4" s="66"/>
      <c r="H4" s="66"/>
      <c r="I4" s="66"/>
      <c r="J4" s="66"/>
      <c r="K4" s="66"/>
      <c r="L4" s="67"/>
      <c r="M4" s="68" t="s">
        <v>20</v>
      </c>
      <c r="N4" s="69"/>
      <c r="O4" s="70"/>
      <c r="P4" s="70"/>
      <c r="Q4" s="71"/>
    </row>
    <row r="5" spans="1:17" ht="38.25" x14ac:dyDescent="0.2">
      <c r="A5" s="13"/>
      <c r="B5" s="18"/>
      <c r="C5" s="18" t="s">
        <v>21</v>
      </c>
      <c r="D5" s="18" t="s">
        <v>22</v>
      </c>
      <c r="E5" s="18" t="s">
        <v>23</v>
      </c>
      <c r="F5" s="18" t="s">
        <v>24</v>
      </c>
      <c r="G5" s="18" t="s">
        <v>25</v>
      </c>
      <c r="H5" s="18" t="s">
        <v>26</v>
      </c>
      <c r="I5" s="18" t="s">
        <v>59</v>
      </c>
      <c r="J5" s="18" t="s">
        <v>60</v>
      </c>
      <c r="K5" s="18" t="s">
        <v>61</v>
      </c>
      <c r="L5" s="18" t="s">
        <v>27</v>
      </c>
      <c r="M5" s="18" t="s">
        <v>28</v>
      </c>
      <c r="N5" s="18" t="s">
        <v>29</v>
      </c>
      <c r="O5" s="18" t="s">
        <v>30</v>
      </c>
      <c r="P5" s="18" t="s">
        <v>31</v>
      </c>
      <c r="Q5" s="18" t="s">
        <v>32</v>
      </c>
    </row>
    <row r="6" spans="1:17" ht="60" x14ac:dyDescent="0.2">
      <c r="A6" s="13"/>
      <c r="B6" s="14" t="str">
        <f>'Detailed Breakdown'!B27</f>
        <v>Domestic Aggregated</v>
      </c>
      <c r="C6" s="15" t="s">
        <v>105</v>
      </c>
      <c r="D6" s="16" t="s">
        <v>106</v>
      </c>
      <c r="E6" s="24">
        <v>9.18</v>
      </c>
      <c r="F6" s="24">
        <v>1.881</v>
      </c>
      <c r="G6" s="24">
        <v>0.68600000000000005</v>
      </c>
      <c r="H6" s="24">
        <v>4.3099999999999996</v>
      </c>
      <c r="I6" s="24">
        <v>0</v>
      </c>
      <c r="J6" s="24">
        <v>0</v>
      </c>
      <c r="K6" s="24">
        <v>0</v>
      </c>
      <c r="L6" s="19"/>
      <c r="M6" s="17">
        <f>+'Detailed Breakdown'!AO75</f>
        <v>2.5674660051456315</v>
      </c>
      <c r="N6" s="17">
        <f>'Detailed Breakdown'!E75</f>
        <v>2.5700340806634676</v>
      </c>
      <c r="O6" s="20">
        <f>M6/N6-1</f>
        <v>-9.992379234026183E-4</v>
      </c>
      <c r="P6" s="21">
        <v>83.656221788443915</v>
      </c>
      <c r="Q6" s="22" t="s">
        <v>127</v>
      </c>
    </row>
    <row r="7" spans="1:17" ht="57" x14ac:dyDescent="0.2">
      <c r="A7" s="13"/>
      <c r="B7" s="14" t="str">
        <f>'Detailed Breakdown'!B28</f>
        <v>Domestic Aggregated (Related MPAN)</v>
      </c>
      <c r="C7" s="15" t="s">
        <v>107</v>
      </c>
      <c r="D7" s="16" t="s">
        <v>108</v>
      </c>
      <c r="E7" s="24">
        <v>9.18</v>
      </c>
      <c r="F7" s="24">
        <v>1.881</v>
      </c>
      <c r="G7" s="24">
        <v>0.68600000000000005</v>
      </c>
      <c r="H7" s="24">
        <v>0</v>
      </c>
      <c r="I7" s="24">
        <v>0</v>
      </c>
      <c r="J7" s="24">
        <v>0</v>
      </c>
      <c r="K7" s="24">
        <v>0</v>
      </c>
      <c r="L7" s="19"/>
      <c r="M7" s="17">
        <f>+'Detailed Breakdown'!AO76</f>
        <v>0.84214078478791832</v>
      </c>
      <c r="N7" s="17">
        <f>'Detailed Breakdown'!E76</f>
        <v>0.81882771972435275</v>
      </c>
      <c r="O7" s="20">
        <f t="shared" ref="O7:O18" si="0">M7/N7-1</f>
        <v>2.847126996557181E-2</v>
      </c>
      <c r="P7" s="21">
        <v>24.080854035377072</v>
      </c>
      <c r="Q7" s="22" t="s">
        <v>128</v>
      </c>
    </row>
    <row r="8" spans="1:17" ht="75" x14ac:dyDescent="0.2">
      <c r="A8" s="13"/>
      <c r="B8" s="14" t="str">
        <f>'Detailed Breakdown'!B29</f>
        <v>Non-Domestic Aggregated</v>
      </c>
      <c r="C8" s="15" t="s">
        <v>109</v>
      </c>
      <c r="D8" s="16" t="s">
        <v>110</v>
      </c>
      <c r="E8" s="24">
        <v>10.249000000000001</v>
      </c>
      <c r="F8" s="24">
        <v>2.052</v>
      </c>
      <c r="G8" s="24">
        <v>0.71099999999999997</v>
      </c>
      <c r="H8" s="24">
        <v>4.3</v>
      </c>
      <c r="I8" s="24">
        <v>0</v>
      </c>
      <c r="J8" s="24">
        <v>0</v>
      </c>
      <c r="K8" s="24">
        <v>0</v>
      </c>
      <c r="L8" s="19"/>
      <c r="M8" s="17">
        <f>+'Detailed Breakdown'!AO77</f>
        <v>2.3775271138519134</v>
      </c>
      <c r="N8" s="17">
        <f>'Detailed Breakdown'!E77</f>
        <v>2.3644427935701278</v>
      </c>
      <c r="O8" s="20">
        <f t="shared" si="0"/>
        <v>5.5337859377977416E-3</v>
      </c>
      <c r="P8" s="21">
        <v>360.45713347214871</v>
      </c>
      <c r="Q8" s="22" t="s">
        <v>129</v>
      </c>
    </row>
    <row r="9" spans="1:17" ht="57" x14ac:dyDescent="0.2">
      <c r="A9" s="13"/>
      <c r="B9" s="14" t="str">
        <f>'Detailed Breakdown'!B30</f>
        <v>Non-Domestic Aggregated (Related MPAN)</v>
      </c>
      <c r="C9" s="15" t="s">
        <v>111</v>
      </c>
      <c r="D9" s="16" t="s">
        <v>112</v>
      </c>
      <c r="E9" s="24">
        <v>10.249000000000001</v>
      </c>
      <c r="F9" s="24">
        <v>2.052</v>
      </c>
      <c r="G9" s="24">
        <v>0.71099999999999997</v>
      </c>
      <c r="H9" s="24">
        <v>0</v>
      </c>
      <c r="I9" s="24">
        <v>0</v>
      </c>
      <c r="J9" s="24">
        <v>0</v>
      </c>
      <c r="K9" s="24">
        <v>0</v>
      </c>
      <c r="L9" s="19"/>
      <c r="M9" s="17">
        <f>+'Detailed Breakdown'!AO78</f>
        <v>0.80378654509423697</v>
      </c>
      <c r="N9" s="17">
        <f>'Detailed Breakdown'!E78</f>
        <v>0.7535126040965644</v>
      </c>
      <c r="O9" s="20">
        <f t="shared" si="0"/>
        <v>6.6719442679992413E-2</v>
      </c>
      <c r="P9" s="21">
        <v>42.637161794135991</v>
      </c>
      <c r="Q9" s="22" t="s">
        <v>130</v>
      </c>
    </row>
    <row r="10" spans="1:17" ht="42.75" x14ac:dyDescent="0.2">
      <c r="A10" s="13"/>
      <c r="B10" s="14" t="str">
        <f>'Detailed Breakdown'!B31</f>
        <v>LV Site Specific</v>
      </c>
      <c r="C10" s="15" t="s">
        <v>113</v>
      </c>
      <c r="D10" s="16">
        <v>0</v>
      </c>
      <c r="E10" s="24">
        <v>7.7649999999999997</v>
      </c>
      <c r="F10" s="24">
        <v>1.5649999999999999</v>
      </c>
      <c r="G10" s="24">
        <v>0.64200000000000002</v>
      </c>
      <c r="H10" s="24">
        <v>17.11</v>
      </c>
      <c r="I10" s="24">
        <v>3.26</v>
      </c>
      <c r="J10" s="24">
        <v>4.91</v>
      </c>
      <c r="K10" s="24">
        <v>0.214</v>
      </c>
      <c r="L10" s="19"/>
      <c r="M10" s="17">
        <f>+'Detailed Breakdown'!AO79</f>
        <v>2.6112759319850731</v>
      </c>
      <c r="N10" s="17">
        <f>'Detailed Breakdown'!E79</f>
        <v>2.3701430321432433</v>
      </c>
      <c r="O10" s="20">
        <f t="shared" si="0"/>
        <v>0.1017376996120698</v>
      </c>
      <c r="P10" s="21">
        <v>4446.683372186787</v>
      </c>
      <c r="Q10" s="22" t="s">
        <v>125</v>
      </c>
    </row>
    <row r="11" spans="1:17" ht="42.75" x14ac:dyDescent="0.2">
      <c r="A11" s="13"/>
      <c r="B11" s="14" t="str">
        <f>'Detailed Breakdown'!B32</f>
        <v>LV Sub Site Specific</v>
      </c>
      <c r="C11" s="15" t="s">
        <v>114</v>
      </c>
      <c r="D11" s="16">
        <v>0</v>
      </c>
      <c r="E11" s="24">
        <v>6.2530000000000001</v>
      </c>
      <c r="F11" s="24">
        <v>1.2689999999999999</v>
      </c>
      <c r="G11" s="24">
        <v>0.6</v>
      </c>
      <c r="H11" s="24">
        <v>54.94</v>
      </c>
      <c r="I11" s="24">
        <v>3.34</v>
      </c>
      <c r="J11" s="24">
        <v>5.76</v>
      </c>
      <c r="K11" s="24">
        <v>0.16700000000000001</v>
      </c>
      <c r="L11" s="19"/>
      <c r="M11" s="17">
        <f>+'Detailed Breakdown'!AO80</f>
        <v>2.2081264470810811</v>
      </c>
      <c r="N11" s="17">
        <f>'Detailed Breakdown'!E80</f>
        <v>2.0478590403858385</v>
      </c>
      <c r="O11" s="20">
        <f t="shared" si="0"/>
        <v>7.8260956215544297E-2</v>
      </c>
      <c r="P11" s="21">
        <v>12098.291909965876</v>
      </c>
      <c r="Q11" s="22" t="s">
        <v>131</v>
      </c>
    </row>
    <row r="12" spans="1:17" ht="42.75" x14ac:dyDescent="0.2">
      <c r="A12" s="13"/>
      <c r="B12" s="14" t="str">
        <f>'Detailed Breakdown'!B33</f>
        <v>HV Site Specific</v>
      </c>
      <c r="C12" s="15" t="s">
        <v>115</v>
      </c>
      <c r="D12" s="16">
        <v>0</v>
      </c>
      <c r="E12" s="24">
        <v>4.5039999999999996</v>
      </c>
      <c r="F12" s="24">
        <v>0.94799999999999995</v>
      </c>
      <c r="G12" s="24">
        <v>0.55400000000000005</v>
      </c>
      <c r="H12" s="24">
        <v>120.65</v>
      </c>
      <c r="I12" s="24">
        <v>3.19</v>
      </c>
      <c r="J12" s="24">
        <v>5.87</v>
      </c>
      <c r="K12" s="24">
        <v>0.112</v>
      </c>
      <c r="L12" s="19"/>
      <c r="M12" s="17">
        <f>+'Detailed Breakdown'!AO81</f>
        <v>1.6141831267809621</v>
      </c>
      <c r="N12" s="17">
        <f>'Detailed Breakdown'!E81</f>
        <v>1.477848636827334</v>
      </c>
      <c r="O12" s="20">
        <f t="shared" si="0"/>
        <v>9.2251998314463846E-2</v>
      </c>
      <c r="P12" s="21">
        <v>33783.196486058747</v>
      </c>
      <c r="Q12" s="22" t="s">
        <v>125</v>
      </c>
    </row>
    <row r="13" spans="1:17" ht="71.25" x14ac:dyDescent="0.2">
      <c r="A13" s="13"/>
      <c r="B13" s="14" t="str">
        <f>'Detailed Breakdown'!B34</f>
        <v>Unmetered Supplies</v>
      </c>
      <c r="C13" s="15" t="s">
        <v>116</v>
      </c>
      <c r="D13" s="16" t="s">
        <v>117</v>
      </c>
      <c r="E13" s="24">
        <v>17.521999999999998</v>
      </c>
      <c r="F13" s="24">
        <v>3.6040000000000001</v>
      </c>
      <c r="G13" s="24">
        <v>2.714</v>
      </c>
      <c r="H13" s="24">
        <v>0</v>
      </c>
      <c r="I13" s="24">
        <v>0</v>
      </c>
      <c r="J13" s="24">
        <v>0</v>
      </c>
      <c r="K13" s="24">
        <v>0</v>
      </c>
      <c r="L13" s="19"/>
      <c r="M13" s="17">
        <f>+'Detailed Breakdown'!AO82</f>
        <v>3.544945950586925</v>
      </c>
      <c r="N13" s="17">
        <f>'Detailed Breakdown'!E82</f>
        <v>3.0196124164646965</v>
      </c>
      <c r="O13" s="20">
        <f t="shared" si="0"/>
        <v>0.1739738289781172</v>
      </c>
      <c r="P13" s="21">
        <v>13205.102450932545</v>
      </c>
      <c r="Q13" s="22" t="s">
        <v>132</v>
      </c>
    </row>
    <row r="14" spans="1:17" ht="28.5" x14ac:dyDescent="0.2">
      <c r="A14" s="13"/>
      <c r="B14" s="14" t="str">
        <f>'Detailed Breakdown'!B35</f>
        <v>LV Generation Aggregated</v>
      </c>
      <c r="C14" s="15" t="s">
        <v>118</v>
      </c>
      <c r="D14" s="16" t="s">
        <v>119</v>
      </c>
      <c r="E14" s="24">
        <v>-6.774</v>
      </c>
      <c r="F14" s="24">
        <v>-1.089</v>
      </c>
      <c r="G14" s="24">
        <v>-0.159</v>
      </c>
      <c r="H14" s="24">
        <v>0</v>
      </c>
      <c r="I14" s="24">
        <v>0</v>
      </c>
      <c r="J14" s="24">
        <v>0</v>
      </c>
      <c r="K14" s="24">
        <v>0</v>
      </c>
      <c r="L14" s="19"/>
      <c r="M14" s="17">
        <f>+'Detailed Breakdown'!AO83</f>
        <v>-1.0816216481501066</v>
      </c>
      <c r="N14" s="17">
        <f>'Detailed Breakdown'!E83</f>
        <v>-0.98059400684931508</v>
      </c>
      <c r="O14" s="20">
        <f t="shared" si="0"/>
        <v>0.10302698221193207</v>
      </c>
      <c r="P14" s="21">
        <v>-59.087475853911137</v>
      </c>
      <c r="Q14" s="22" t="s">
        <v>126</v>
      </c>
    </row>
    <row r="15" spans="1:17" ht="28.5" x14ac:dyDescent="0.2">
      <c r="A15" s="13"/>
      <c r="B15" s="14" t="str">
        <f>'Detailed Breakdown'!B36</f>
        <v>LV Sub Generation Aggregated</v>
      </c>
      <c r="C15" s="15">
        <v>962</v>
      </c>
      <c r="D15" s="16" t="s">
        <v>119</v>
      </c>
      <c r="E15" s="24">
        <v>-5.5990000000000002</v>
      </c>
      <c r="F15" s="24">
        <v>-0.84699999999999998</v>
      </c>
      <c r="G15" s="24">
        <v>-0.124</v>
      </c>
      <c r="H15" s="24">
        <v>0</v>
      </c>
      <c r="I15" s="24">
        <v>0</v>
      </c>
      <c r="J15" s="24">
        <v>0</v>
      </c>
      <c r="K15" s="24">
        <v>0</v>
      </c>
      <c r="L15" s="19"/>
      <c r="M15" s="17">
        <f>+'Detailed Breakdown'!AO84</f>
        <v>-0.8718232290107415</v>
      </c>
      <c r="N15" s="17">
        <f>'Detailed Breakdown'!E84</f>
        <v>-0.78202071917808202</v>
      </c>
      <c r="O15" s="20">
        <f t="shared" si="0"/>
        <v>0.1148339265576539</v>
      </c>
      <c r="P15" s="21">
        <v>-47.626482033856242</v>
      </c>
      <c r="Q15" s="22" t="s">
        <v>126</v>
      </c>
    </row>
    <row r="16" spans="1:17" ht="28.5" x14ac:dyDescent="0.2">
      <c r="A16" s="13"/>
      <c r="B16" s="14" t="str">
        <f>'Detailed Breakdown'!B37</f>
        <v>LV Generation Site Specific</v>
      </c>
      <c r="C16" s="15" t="s">
        <v>120</v>
      </c>
      <c r="D16" s="16">
        <v>0</v>
      </c>
      <c r="E16" s="24">
        <v>-6.774</v>
      </c>
      <c r="F16" s="24">
        <v>-1.089</v>
      </c>
      <c r="G16" s="24">
        <v>-0.159</v>
      </c>
      <c r="H16" s="24">
        <v>0</v>
      </c>
      <c r="I16" s="24">
        <v>0</v>
      </c>
      <c r="J16" s="24">
        <v>0</v>
      </c>
      <c r="K16" s="24">
        <v>0.16300000000000001</v>
      </c>
      <c r="L16" s="19"/>
      <c r="M16" s="17">
        <f>+'Detailed Breakdown'!AO85</f>
        <v>-1.0656092599096207</v>
      </c>
      <c r="N16" s="17">
        <f>'Detailed Breakdown'!E85</f>
        <v>-0.95817429793442843</v>
      </c>
      <c r="O16" s="20">
        <f t="shared" si="0"/>
        <v>0.11212465436277497</v>
      </c>
      <c r="P16" s="21">
        <v>-1224.1548005366226</v>
      </c>
      <c r="Q16" s="22" t="s">
        <v>126</v>
      </c>
    </row>
    <row r="17" spans="1:17" ht="28.5" x14ac:dyDescent="0.2">
      <c r="A17" s="13"/>
      <c r="B17" s="14" t="str">
        <f>'Detailed Breakdown'!B38</f>
        <v>LV Sub Generation Site Specific</v>
      </c>
      <c r="C17" s="15" t="s">
        <v>121</v>
      </c>
      <c r="D17" s="16">
        <v>0</v>
      </c>
      <c r="E17" s="24">
        <v>-5.5990000000000002</v>
      </c>
      <c r="F17" s="24">
        <v>-0.84699999999999998</v>
      </c>
      <c r="G17" s="24">
        <v>-0.124</v>
      </c>
      <c r="H17" s="24">
        <v>0</v>
      </c>
      <c r="I17" s="24">
        <v>0</v>
      </c>
      <c r="J17" s="24">
        <v>0</v>
      </c>
      <c r="K17" s="24">
        <v>0.14199999999999999</v>
      </c>
      <c r="L17" s="23"/>
      <c r="M17" s="17">
        <f>+'Detailed Breakdown'!AO86</f>
        <v>-0.86582859690994407</v>
      </c>
      <c r="N17" s="17">
        <f>'Detailed Breakdown'!E86</f>
        <v>-0.77231651502523646</v>
      </c>
      <c r="O17" s="20">
        <f t="shared" si="0"/>
        <v>0.12107999772820088</v>
      </c>
      <c r="P17" s="21">
        <v>-909.712023950824</v>
      </c>
      <c r="Q17" s="22" t="s">
        <v>126</v>
      </c>
    </row>
    <row r="18" spans="1:17" ht="28.5" x14ac:dyDescent="0.2">
      <c r="A18" s="13"/>
      <c r="B18" s="14" t="str">
        <f>'Detailed Breakdown'!B39</f>
        <v>HV Generation Site Specific</v>
      </c>
      <c r="C18" s="15" t="s">
        <v>122</v>
      </c>
      <c r="D18" s="16">
        <v>0</v>
      </c>
      <c r="E18" s="24">
        <v>-4.2519999999999998</v>
      </c>
      <c r="F18" s="24">
        <v>-0.55800000000000005</v>
      </c>
      <c r="G18" s="24">
        <v>-8.4000000000000005E-2</v>
      </c>
      <c r="H18" s="24">
        <v>8.11</v>
      </c>
      <c r="I18" s="24">
        <v>0</v>
      </c>
      <c r="J18" s="24">
        <v>0</v>
      </c>
      <c r="K18" s="24">
        <v>0.11700000000000001</v>
      </c>
      <c r="L18" s="23"/>
      <c r="M18" s="17">
        <f>+'Detailed Breakdown'!AO87</f>
        <v>-0.82043739007999139</v>
      </c>
      <c r="N18" s="17">
        <f>'Detailed Breakdown'!E87</f>
        <v>-0.68350423905944779</v>
      </c>
      <c r="O18" s="20">
        <f t="shared" si="0"/>
        <v>0.20033987091136951</v>
      </c>
      <c r="P18" s="21">
        <v>-25495.845978166126</v>
      </c>
      <c r="Q18" s="22" t="s">
        <v>126</v>
      </c>
    </row>
  </sheetData>
  <mergeCells count="2">
    <mergeCell ref="B4:L4"/>
    <mergeCell ref="M4:Q4"/>
  </mergeCells>
  <conditionalFormatting sqref="E6:L18">
    <cfRule type="cellIs" dxfId="1" priority="3" stopIfTrue="1" operator="equal">
      <formula>0</formula>
    </cfRule>
    <cfRule type="cellIs" dxfId="0" priority="4" stopIfTrue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8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Instructions</vt:lpstr>
      <vt:lpstr>Detailed Breakdown</vt:lpstr>
      <vt:lpstr>Summary</vt:lpstr>
      <vt:lpstr>'Detailed Breakdown'!Print_Area</vt:lpstr>
    </vt:vector>
  </TitlesOfParts>
  <Company>IBERDROLA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fo064216</dc:creator>
  <cp:lastModifiedBy>Barker, Chris</cp:lastModifiedBy>
  <cp:lastPrinted>2018-12-11T14:31:00Z</cp:lastPrinted>
  <dcterms:created xsi:type="dcterms:W3CDTF">2012-04-17T13:56:47Z</dcterms:created>
  <dcterms:modified xsi:type="dcterms:W3CDTF">2019-12-20T11:26:07Z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SV_QUERY_LIST_4F35BF76-6C0D-4D9B-82B2-816C12CF3733">
    <vt:lpwstr>empty_477D106A-C0D6-4607-AEBD-E2C9D60EA279</vt:lpwstr>
  </property>
</Properties>
</file>