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7 - April 2026\Website Documents\3 Schedule of Charges and Other Tables\"/>
    </mc:Choice>
  </mc:AlternateContent>
  <xr:revisionPtr revIDLastSave="0" documentId="13_ncr:1_{6DA42E49-C0D7-459D-B58C-877A396ACC9D}" xr6:coauthVersionLast="47" xr6:coauthVersionMax="47" xr10:uidLastSave="{00000000-0000-0000-0000-000000000000}"/>
  <bookViews>
    <workbookView xWindow="-120" yWindow="-120" windowWidth="29040" windowHeight="15840" tabRatio="844" xr2:uid="{00000000-000D-0000-FFFF-FFFF00000000}"/>
    <workbookView xWindow="28680" yWindow="-120" windowWidth="29040" windowHeight="15840" firstSheet="2" activeTab="2" xr2:uid="{1FE8EFC1-886A-4B16-815E-B6643F05EEF7}"/>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7" hidden="1">'Annex 5 LLFs'!$H$39:$H$132</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Export'!$A$2:$H$49</definedName>
    <definedName name="_xlnm.Print_Area" localSheetId="5">'Annex 3 Preserved charges'!$A$22:$E$25</definedName>
    <definedName name="_xlnm.Print_Area" localSheetId="6">'Annex 4 LDNO charges'!$A$2:$J$201</definedName>
    <definedName name="_xlnm.Print_Area" localSheetId="7">'Annex 5 LLFs'!$A$164:$B$167</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LLFs'!$A$3:$F$33</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2" l="1"/>
  <c r="A5" i="14" l="1" a="1"/>
  <c r="A5" i="14" s="1"/>
  <c r="A6" i="14" s="1" a="1"/>
  <c r="A6" i="14" s="1"/>
  <c r="A5" i="13" a="1"/>
  <c r="A5" i="13" s="1"/>
  <c r="A6" i="13" s="1" a="1"/>
  <c r="A6" i="13" s="1"/>
  <c r="A7" i="14" l="1" a="1"/>
  <c r="A7" i="14" s="1"/>
  <c r="A8" i="14" s="1" a="1"/>
  <c r="A8" i="14" s="1"/>
  <c r="A7" i="13" a="1"/>
  <c r="A7" i="13" s="1"/>
  <c r="A8" i="13" s="1" a="1"/>
  <c r="A8" i="13" s="1"/>
  <c r="A9" i="14" l="1" a="1"/>
  <c r="A9" i="14" s="1"/>
  <c r="A9" i="13" a="1"/>
  <c r="A9" i="13" s="1"/>
  <c r="A10" i="13" s="1" a="1"/>
  <c r="A10" i="13" s="1"/>
  <c r="A10" i="14" l="1" a="1"/>
  <c r="A10" i="14" s="1"/>
  <c r="A11" i="13" a="1"/>
  <c r="A11" i="13" s="1"/>
  <c r="A11" i="14" l="1" a="1"/>
  <c r="A11" i="14" s="1"/>
  <c r="A12" i="13" a="1"/>
  <c r="A12" i="13" s="1"/>
  <c r="A12" i="14" l="1" a="1"/>
  <c r="A12" i="14" s="1"/>
  <c r="A13" i="13" a="1"/>
  <c r="A13" i="13" s="1"/>
  <c r="A14" i="13" s="1" a="1"/>
  <c r="A14" i="13" s="1"/>
  <c r="A13" i="14" l="1" a="1"/>
  <c r="A13" i="14" s="1"/>
  <c r="A15" i="13" a="1"/>
  <c r="A15" i="13" s="1"/>
  <c r="A14" i="14" l="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16" i="13"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51" i="14" l="1" a="1"/>
  <c r="A51" i="14" s="1"/>
  <c r="C50" i="14"/>
  <c r="G50" i="14"/>
  <c r="F50" i="14"/>
  <c r="E50" i="14"/>
  <c r="B50" i="14"/>
  <c r="H50" i="14"/>
  <c r="D50" i="14"/>
  <c r="A143" i="13" a="1"/>
  <c r="A143" i="13" s="1"/>
  <c r="B142" i="13"/>
  <c r="A52" i="14" l="1" a="1"/>
  <c r="A52" i="14" s="1"/>
  <c r="D51" i="14"/>
  <c r="H51" i="14"/>
  <c r="C51" i="14"/>
  <c r="B51" i="14"/>
  <c r="F51" i="14"/>
  <c r="G51" i="14"/>
  <c r="E51" i="14"/>
  <c r="A53" i="14" l="1" a="1"/>
  <c r="A53" i="14" s="1"/>
  <c r="E52" i="14"/>
  <c r="D52" i="14"/>
  <c r="C52" i="14"/>
  <c r="B52" i="14"/>
  <c r="H52" i="14"/>
  <c r="G52" i="14"/>
  <c r="F52" i="14"/>
  <c r="G77" i="13"/>
  <c r="D77" i="13"/>
  <c r="F77" i="13"/>
  <c r="E77" i="13"/>
  <c r="H77" i="13"/>
  <c r="C77" i="13"/>
  <c r="B77" i="13"/>
  <c r="A54" i="14" l="1" a="1"/>
  <c r="A54" i="14" s="1"/>
  <c r="F53" i="14"/>
  <c r="E53" i="14"/>
  <c r="B53" i="14"/>
  <c r="H53" i="14"/>
  <c r="D53" i="14"/>
  <c r="C53" i="14"/>
  <c r="G53" i="14"/>
  <c r="H78" i="13"/>
  <c r="G78" i="13"/>
  <c r="E78" i="13"/>
  <c r="F78" i="13"/>
  <c r="C78" i="13"/>
  <c r="D78" i="13"/>
  <c r="B78" i="13"/>
  <c r="A55" i="14" l="1" a="1"/>
  <c r="A55" i="14" s="1"/>
  <c r="G54" i="14"/>
  <c r="C54" i="14"/>
  <c r="F54" i="14"/>
  <c r="E54" i="14"/>
  <c r="D54" i="14"/>
  <c r="B54" i="14"/>
  <c r="H54" i="14"/>
  <c r="H79" i="13"/>
  <c r="G79" i="13"/>
  <c r="F79" i="13"/>
  <c r="E79" i="13"/>
  <c r="B79" i="13"/>
  <c r="D79" i="13"/>
  <c r="C79" i="13"/>
  <c r="A56" i="14" l="1" a="1"/>
  <c r="A56" i="14" s="1"/>
  <c r="H55" i="14"/>
  <c r="G55" i="14"/>
  <c r="F55" i="14"/>
  <c r="E55" i="14"/>
  <c r="D55" i="14"/>
  <c r="B55" i="14"/>
  <c r="C55" i="14"/>
  <c r="B80" i="13"/>
  <c r="H80" i="13"/>
  <c r="G80" i="13"/>
  <c r="C80" i="13"/>
  <c r="D80" i="13"/>
  <c r="F80" i="13"/>
  <c r="E80" i="13"/>
  <c r="A57" i="14" l="1" a="1"/>
  <c r="A57" i="14" s="1"/>
  <c r="C56" i="14"/>
  <c r="H56" i="14"/>
  <c r="G56" i="14"/>
  <c r="F56" i="14"/>
  <c r="E56" i="14"/>
  <c r="D56" i="14"/>
  <c r="B56" i="14"/>
  <c r="C81" i="13"/>
  <c r="H81" i="13"/>
  <c r="B81" i="13"/>
  <c r="F81" i="13"/>
  <c r="G81" i="13"/>
  <c r="E81" i="13"/>
  <c r="D81" i="13"/>
  <c r="A58" i="14" l="1" a="1"/>
  <c r="A58" i="14" s="1"/>
  <c r="B57" i="14"/>
  <c r="F57" i="14"/>
  <c r="D57" i="14"/>
  <c r="H57" i="14"/>
  <c r="G57" i="14"/>
  <c r="E57" i="14"/>
  <c r="C57" i="14"/>
  <c r="D82" i="13"/>
  <c r="C82" i="13"/>
  <c r="B82" i="13"/>
  <c r="F82" i="13"/>
  <c r="E82" i="13"/>
  <c r="H82" i="13"/>
  <c r="G82" i="13"/>
  <c r="A59" i="14" l="1" a="1"/>
  <c r="A59" i="14" s="1"/>
  <c r="C58" i="14"/>
  <c r="G58" i="14"/>
  <c r="B58" i="14"/>
  <c r="H58" i="14"/>
  <c r="F58" i="14"/>
  <c r="E58" i="14"/>
  <c r="D58" i="14"/>
  <c r="E83" i="13"/>
  <c r="D83" i="13"/>
  <c r="C83" i="13"/>
  <c r="B83" i="13"/>
  <c r="F83" i="13"/>
  <c r="H83" i="13"/>
  <c r="G83" i="13"/>
  <c r="A60" i="14" l="1" a="1"/>
  <c r="A60" i="14" s="1"/>
  <c r="D59" i="14"/>
  <c r="C59" i="14"/>
  <c r="G59" i="14"/>
  <c r="B59" i="14"/>
  <c r="H59" i="14"/>
  <c r="F59" i="14"/>
  <c r="E59" i="14"/>
  <c r="F84" i="13"/>
  <c r="E84" i="13"/>
  <c r="C84" i="13"/>
  <c r="D84" i="13"/>
  <c r="G84" i="13"/>
  <c r="B84" i="13"/>
  <c r="H84" i="13"/>
  <c r="A61" i="14" l="1" a="1"/>
  <c r="A61" i="14" s="1"/>
  <c r="E60" i="14"/>
  <c r="G60" i="14"/>
  <c r="D60" i="14"/>
  <c r="C60" i="14"/>
  <c r="B60" i="14"/>
  <c r="H60" i="14"/>
  <c r="F60" i="14"/>
  <c r="G85" i="13"/>
  <c r="F85" i="13"/>
  <c r="E85" i="13"/>
  <c r="D85" i="13"/>
  <c r="H85" i="13"/>
  <c r="B85" i="13"/>
  <c r="C85" i="13"/>
  <c r="A62" i="14" l="1" a="1"/>
  <c r="A62" i="14" s="1"/>
  <c r="F61" i="14"/>
  <c r="B61" i="14"/>
  <c r="E61" i="14"/>
  <c r="H61" i="14"/>
  <c r="D61" i="14"/>
  <c r="C61" i="14"/>
  <c r="G61" i="14"/>
  <c r="H86" i="13"/>
  <c r="E86" i="13"/>
  <c r="G86" i="13"/>
  <c r="F86" i="13"/>
  <c r="C86" i="13"/>
  <c r="D86" i="13"/>
  <c r="B86" i="13"/>
  <c r="A63" i="14" l="1" a="1"/>
  <c r="A63" i="14" s="1"/>
  <c r="G62" i="14"/>
  <c r="B62" i="14"/>
  <c r="F62" i="14"/>
  <c r="C62" i="14"/>
  <c r="E62" i="14"/>
  <c r="D62" i="14"/>
  <c r="H62" i="14"/>
  <c r="H87" i="13"/>
  <c r="G87" i="13"/>
  <c r="F87" i="13"/>
  <c r="B87" i="13"/>
  <c r="D87" i="13"/>
  <c r="E87" i="13"/>
  <c r="C87" i="13"/>
  <c r="A64" i="14" l="1" a="1"/>
  <c r="A64" i="14" s="1"/>
  <c r="H63" i="14"/>
  <c r="D63" i="14"/>
  <c r="C63" i="14"/>
  <c r="G63" i="14"/>
  <c r="F63" i="14"/>
  <c r="E63" i="14"/>
  <c r="B63" i="14"/>
  <c r="B88" i="13"/>
  <c r="G88" i="13"/>
  <c r="H88" i="13"/>
  <c r="F88" i="13"/>
  <c r="E88" i="13"/>
  <c r="C88" i="13"/>
  <c r="D88" i="13"/>
  <c r="A65" i="14" l="1" a="1"/>
  <c r="A65" i="14" s="1"/>
  <c r="H64" i="14"/>
  <c r="G64" i="14"/>
  <c r="F64" i="14"/>
  <c r="E64" i="14"/>
  <c r="C64" i="14"/>
  <c r="D64" i="14"/>
  <c r="B64" i="14"/>
  <c r="C89" i="13"/>
  <c r="B89" i="13"/>
  <c r="H89" i="13"/>
  <c r="D89" i="13"/>
  <c r="E89" i="13"/>
  <c r="F89" i="13"/>
  <c r="G89" i="13"/>
  <c r="A66" i="14" l="1" a="1"/>
  <c r="A66" i="14" s="1"/>
  <c r="B65" i="14"/>
  <c r="F65" i="14"/>
  <c r="D65" i="14"/>
  <c r="H65" i="14"/>
  <c r="G65" i="14"/>
  <c r="E65" i="14"/>
  <c r="C65" i="14"/>
  <c r="D90" i="13"/>
  <c r="C90" i="13"/>
  <c r="B90" i="13"/>
  <c r="H90" i="13"/>
  <c r="G90" i="13"/>
  <c r="F90" i="13"/>
  <c r="E90" i="13"/>
  <c r="A67" i="14" l="1" a="1"/>
  <c r="A67" i="14" s="1"/>
  <c r="C66" i="14"/>
  <c r="B66" i="14"/>
  <c r="G66" i="14"/>
  <c r="E66" i="14"/>
  <c r="D66" i="14"/>
  <c r="H66" i="14"/>
  <c r="F66" i="14"/>
  <c r="E91" i="13"/>
  <c r="B91" i="13"/>
  <c r="D91" i="13"/>
  <c r="C91" i="13"/>
  <c r="F91" i="13"/>
  <c r="G91" i="13"/>
  <c r="H91" i="13"/>
  <c r="A68" i="14" l="1" a="1"/>
  <c r="A68" i="14" s="1"/>
  <c r="D67" i="14"/>
  <c r="G67" i="14"/>
  <c r="C67" i="14"/>
  <c r="H67" i="14"/>
  <c r="B67" i="14"/>
  <c r="F67" i="14"/>
  <c r="E67" i="14"/>
  <c r="F92" i="13"/>
  <c r="E92" i="13"/>
  <c r="D92" i="13"/>
  <c r="C92" i="13"/>
  <c r="G92" i="13"/>
  <c r="H92" i="13"/>
  <c r="B92" i="13"/>
  <c r="A69" i="14" l="1" a="1"/>
  <c r="A69" i="14" s="1"/>
  <c r="E68" i="14"/>
  <c r="H68" i="14"/>
  <c r="D68" i="14"/>
  <c r="C68" i="14"/>
  <c r="B68" i="14"/>
  <c r="G68" i="14"/>
  <c r="F68" i="14"/>
  <c r="G93" i="13"/>
  <c r="F93" i="13"/>
  <c r="D93" i="13"/>
  <c r="E93" i="13"/>
  <c r="H93" i="13"/>
  <c r="C93" i="13"/>
  <c r="B93" i="13"/>
  <c r="A70" i="14" l="1" a="1"/>
  <c r="A70" i="14" s="1"/>
  <c r="F69" i="14"/>
  <c r="H69" i="14"/>
  <c r="E69" i="14"/>
  <c r="B69" i="14"/>
  <c r="D69" i="14"/>
  <c r="C69" i="14"/>
  <c r="G69" i="14"/>
  <c r="H94" i="13"/>
  <c r="G94" i="13"/>
  <c r="E94" i="13"/>
  <c r="F94" i="13"/>
  <c r="B94" i="13"/>
  <c r="C94" i="13"/>
  <c r="D94" i="13"/>
  <c r="A71" i="14" l="1" a="1"/>
  <c r="A71" i="14" s="1"/>
  <c r="G70" i="14"/>
  <c r="C70" i="14"/>
  <c r="F70" i="14"/>
  <c r="H70" i="14"/>
  <c r="E70" i="14"/>
  <c r="D70" i="14"/>
  <c r="B70" i="14"/>
  <c r="H95" i="13"/>
  <c r="G95" i="13"/>
  <c r="F95" i="13"/>
  <c r="E95" i="13"/>
  <c r="D95" i="13"/>
  <c r="C95" i="13"/>
  <c r="B95" i="13"/>
  <c r="A72" i="14" l="1" a="1"/>
  <c r="A72" i="14" s="1"/>
  <c r="H71" i="14"/>
  <c r="G71" i="14"/>
  <c r="F71" i="14"/>
  <c r="E71" i="14"/>
  <c r="D71" i="14"/>
  <c r="C71" i="14"/>
  <c r="B71" i="14"/>
  <c r="B96" i="13"/>
  <c r="H96" i="13"/>
  <c r="G96" i="13"/>
  <c r="C96" i="13"/>
  <c r="E96" i="13"/>
  <c r="F96" i="13"/>
  <c r="D96" i="13"/>
  <c r="A73" i="14" l="1" a="1"/>
  <c r="A73" i="14" s="1"/>
  <c r="H72" i="14"/>
  <c r="E72" i="14"/>
  <c r="C72" i="14"/>
  <c r="G72" i="14"/>
  <c r="F72" i="14"/>
  <c r="D72" i="14"/>
  <c r="B72" i="14"/>
  <c r="C97" i="13"/>
  <c r="H97" i="13"/>
  <c r="B97" i="13"/>
  <c r="F97" i="13"/>
  <c r="D97" i="13"/>
  <c r="G97" i="13"/>
  <c r="E97" i="13"/>
  <c r="A74" i="14" l="1" a="1"/>
  <c r="A74" i="14" s="1"/>
  <c r="B73" i="14"/>
  <c r="F73" i="14"/>
  <c r="D73" i="14"/>
  <c r="C73" i="14"/>
  <c r="H73" i="14"/>
  <c r="G73" i="14"/>
  <c r="E73" i="14"/>
  <c r="D98" i="13"/>
  <c r="C98" i="13"/>
  <c r="B98" i="13"/>
  <c r="F98" i="13"/>
  <c r="E98" i="13"/>
  <c r="H98" i="13"/>
  <c r="G98" i="13"/>
  <c r="A75" i="14" l="1" a="1"/>
  <c r="A75" i="14" s="1"/>
  <c r="C74" i="14"/>
  <c r="B74" i="14"/>
  <c r="H74" i="14"/>
  <c r="G74" i="14"/>
  <c r="E74" i="14"/>
  <c r="D74" i="14"/>
  <c r="F74" i="14"/>
  <c r="E99" i="13"/>
  <c r="D99" i="13"/>
  <c r="C99" i="13"/>
  <c r="B99" i="13"/>
  <c r="H99" i="13"/>
  <c r="G99" i="13"/>
  <c r="F99" i="13"/>
  <c r="A76" i="14" l="1" a="1"/>
  <c r="A76" i="14" s="1"/>
  <c r="D75" i="14"/>
  <c r="C75" i="14"/>
  <c r="H75" i="14"/>
  <c r="F75" i="14"/>
  <c r="E75" i="14"/>
  <c r="B75" i="14"/>
  <c r="G75" i="14"/>
  <c r="F100" i="13"/>
  <c r="E100" i="13"/>
  <c r="C100" i="13"/>
  <c r="D100" i="13"/>
  <c r="B100" i="13"/>
  <c r="H100" i="13"/>
  <c r="G100" i="13"/>
  <c r="A77" i="14" l="1" a="1"/>
  <c r="A77" i="14" s="1"/>
  <c r="E76" i="14"/>
  <c r="F76" i="14"/>
  <c r="D76" i="14"/>
  <c r="C76" i="14"/>
  <c r="B76" i="14"/>
  <c r="H76" i="14"/>
  <c r="G76" i="14"/>
  <c r="G101" i="13"/>
  <c r="F101" i="13"/>
  <c r="E101" i="13"/>
  <c r="D101" i="13"/>
  <c r="C101" i="13"/>
  <c r="H101" i="13"/>
  <c r="B101" i="13"/>
  <c r="A78" i="14" l="1" a="1"/>
  <c r="A78" i="14" s="1"/>
  <c r="F77" i="14"/>
  <c r="H77" i="14"/>
  <c r="E77" i="14"/>
  <c r="D77" i="14"/>
  <c r="C77" i="14"/>
  <c r="B77" i="14"/>
  <c r="G77" i="14"/>
  <c r="H102" i="13"/>
  <c r="E102" i="13"/>
  <c r="G102" i="13"/>
  <c r="F102" i="13"/>
  <c r="C102" i="13"/>
  <c r="D102" i="13"/>
  <c r="B102" i="13"/>
  <c r="A79" i="14" l="1" a="1"/>
  <c r="A79" i="14" s="1"/>
  <c r="G78" i="14"/>
  <c r="C78" i="14"/>
  <c r="F78" i="14"/>
  <c r="E78" i="14"/>
  <c r="D78" i="14"/>
  <c r="B78" i="14"/>
  <c r="H78" i="14"/>
  <c r="H103" i="13"/>
  <c r="E103" i="13"/>
  <c r="G103" i="13"/>
  <c r="F103" i="13"/>
  <c r="D103" i="13"/>
  <c r="B103" i="13"/>
  <c r="C103" i="13"/>
  <c r="A80" i="14" l="1" a="1"/>
  <c r="A80" i="14" s="1"/>
  <c r="H79" i="14"/>
  <c r="G79" i="14"/>
  <c r="F79" i="14"/>
  <c r="E79" i="14"/>
  <c r="D79" i="14"/>
  <c r="B79" i="14"/>
  <c r="C79" i="14"/>
  <c r="B104" i="13"/>
  <c r="G104" i="13"/>
  <c r="H104" i="13"/>
  <c r="F104" i="13"/>
  <c r="C104" i="13"/>
  <c r="E104" i="13"/>
  <c r="D104" i="13"/>
  <c r="A81" i="14" l="1" a="1"/>
  <c r="A81" i="14" s="1"/>
  <c r="C80" i="14"/>
  <c r="B80" i="14"/>
  <c r="H80" i="14"/>
  <c r="G80" i="14"/>
  <c r="F80" i="14"/>
  <c r="E80" i="14"/>
  <c r="D80" i="14"/>
  <c r="C105" i="13"/>
  <c r="B105" i="13"/>
  <c r="H105" i="13"/>
  <c r="G105" i="13"/>
  <c r="F105" i="13"/>
  <c r="E105" i="13"/>
  <c r="D105" i="13"/>
  <c r="A82" i="14" l="1" a="1"/>
  <c r="A82" i="14" s="1"/>
  <c r="B81" i="14"/>
  <c r="F81" i="14"/>
  <c r="H81" i="14"/>
  <c r="G81" i="14"/>
  <c r="C81" i="14"/>
  <c r="E81" i="14"/>
  <c r="D81" i="14"/>
  <c r="D106" i="13"/>
  <c r="C106" i="13"/>
  <c r="B106" i="13"/>
  <c r="H106" i="13"/>
  <c r="E106" i="13"/>
  <c r="F106" i="13"/>
  <c r="G106" i="13"/>
  <c r="A83" i="14" l="1" a="1"/>
  <c r="A83" i="14" s="1"/>
  <c r="C82" i="14"/>
  <c r="G82" i="14"/>
  <c r="B82" i="14"/>
  <c r="D82" i="14"/>
  <c r="H82" i="14"/>
  <c r="E82" i="14"/>
  <c r="F82" i="14"/>
  <c r="E107" i="13"/>
  <c r="B107" i="13"/>
  <c r="D107" i="13"/>
  <c r="C107" i="13"/>
  <c r="H107" i="13"/>
  <c r="G107" i="13"/>
  <c r="F107" i="13"/>
  <c r="A84" i="14" l="1" a="1"/>
  <c r="A84" i="14" s="1"/>
  <c r="D83" i="14"/>
  <c r="C83" i="14"/>
  <c r="F83" i="14"/>
  <c r="B83" i="14"/>
  <c r="H83" i="14"/>
  <c r="G83" i="14"/>
  <c r="E83" i="14"/>
  <c r="F108" i="13"/>
  <c r="E108" i="13"/>
  <c r="B108" i="13"/>
  <c r="D108" i="13"/>
  <c r="C108" i="13"/>
  <c r="H108" i="13"/>
  <c r="G108" i="13"/>
  <c r="A85" i="14" l="1" a="1"/>
  <c r="A85" i="14" s="1"/>
  <c r="E84" i="14"/>
  <c r="G84" i="14"/>
  <c r="F84" i="14"/>
  <c r="D84" i="14"/>
  <c r="C84" i="14"/>
  <c r="B84" i="14"/>
  <c r="H84" i="14"/>
  <c r="G109" i="13"/>
  <c r="F109" i="13"/>
  <c r="E109" i="13"/>
  <c r="C109" i="13"/>
  <c r="D109" i="13"/>
  <c r="B109" i="13"/>
  <c r="H109" i="13"/>
  <c r="A86" i="14" l="1" a="1"/>
  <c r="A86" i="14" s="1"/>
  <c r="F85" i="14"/>
  <c r="G85" i="14"/>
  <c r="E85" i="14"/>
  <c r="D85" i="14"/>
  <c r="C85" i="14"/>
  <c r="B85" i="14"/>
  <c r="H85" i="14"/>
  <c r="H110" i="13"/>
  <c r="D110" i="13"/>
  <c r="G110" i="13"/>
  <c r="F110" i="13"/>
  <c r="E110" i="13"/>
  <c r="C110" i="13"/>
  <c r="B110" i="13"/>
  <c r="A87" i="14" l="1" a="1"/>
  <c r="A87" i="14" s="1"/>
  <c r="G86" i="14"/>
  <c r="F86" i="14"/>
  <c r="E86" i="14"/>
  <c r="D86" i="14"/>
  <c r="C86" i="14"/>
  <c r="H86" i="14"/>
  <c r="B86" i="14"/>
  <c r="H111" i="13"/>
  <c r="G111" i="13"/>
  <c r="E111" i="13"/>
  <c r="F111" i="13"/>
  <c r="D111" i="13"/>
  <c r="C111" i="13"/>
  <c r="B111" i="13"/>
  <c r="A88" i="14" l="1" a="1"/>
  <c r="A88" i="14" s="1"/>
  <c r="H87" i="14"/>
  <c r="G87" i="14"/>
  <c r="F87" i="14"/>
  <c r="E87" i="14"/>
  <c r="D87" i="14"/>
  <c r="C87" i="14"/>
  <c r="B87" i="14"/>
  <c r="B112" i="13"/>
  <c r="G112" i="13"/>
  <c r="H112" i="13"/>
  <c r="F112" i="13"/>
  <c r="D112" i="13"/>
  <c r="C112" i="13"/>
  <c r="E112" i="13"/>
  <c r="A89" i="14" l="1" a="1"/>
  <c r="A89" i="14" s="1"/>
  <c r="H88" i="14"/>
  <c r="C88" i="14"/>
  <c r="B88" i="14"/>
  <c r="G88" i="14"/>
  <c r="F88" i="14"/>
  <c r="E88" i="14"/>
  <c r="D88" i="14"/>
  <c r="C113" i="13"/>
  <c r="H113" i="13"/>
  <c r="B113" i="13"/>
  <c r="G113" i="13"/>
  <c r="F113" i="13"/>
  <c r="E113" i="13"/>
  <c r="D113" i="13"/>
  <c r="A90" i="14" l="1" a="1"/>
  <c r="A90" i="14" s="1"/>
  <c r="B89" i="14"/>
  <c r="D89" i="14"/>
  <c r="H89" i="14"/>
  <c r="G89" i="14"/>
  <c r="F89" i="14"/>
  <c r="E89" i="14"/>
  <c r="C89" i="14"/>
  <c r="D114" i="13"/>
  <c r="H114" i="13"/>
  <c r="C114" i="13"/>
  <c r="B114" i="13"/>
  <c r="G114" i="13"/>
  <c r="E114" i="13"/>
  <c r="F114" i="13"/>
  <c r="A91" i="14" l="1" a="1"/>
  <c r="A91" i="14" s="1"/>
  <c r="C90" i="14"/>
  <c r="D90" i="14"/>
  <c r="B90" i="14"/>
  <c r="H90" i="14"/>
  <c r="G90" i="14"/>
  <c r="E90" i="14"/>
  <c r="F90" i="14"/>
  <c r="E115" i="13"/>
  <c r="D115" i="13"/>
  <c r="C115" i="13"/>
  <c r="B115" i="13"/>
  <c r="F115" i="13"/>
  <c r="H115" i="13"/>
  <c r="G115" i="13"/>
  <c r="A92" i="14" l="1" a="1"/>
  <c r="A92" i="14" s="1"/>
  <c r="D91" i="14"/>
  <c r="C91" i="14"/>
  <c r="B91" i="14"/>
  <c r="H91" i="14"/>
  <c r="E91" i="14"/>
  <c r="G91" i="14"/>
  <c r="F91" i="14"/>
  <c r="F116" i="13"/>
  <c r="E116" i="13"/>
  <c r="D116" i="13"/>
  <c r="B116" i="13"/>
  <c r="C116" i="13"/>
  <c r="H116" i="13"/>
  <c r="G116" i="13"/>
  <c r="A93" i="14" l="1" a="1"/>
  <c r="A93" i="14" s="1"/>
  <c r="E92" i="14"/>
  <c r="F92" i="14"/>
  <c r="D92" i="14"/>
  <c r="C92" i="14"/>
  <c r="B92" i="14"/>
  <c r="G92" i="14"/>
  <c r="H92" i="14"/>
  <c r="G117" i="13"/>
  <c r="F117" i="13"/>
  <c r="C117" i="13"/>
  <c r="E117" i="13"/>
  <c r="D117" i="13"/>
  <c r="H117" i="13"/>
  <c r="B117" i="13"/>
  <c r="A94" i="14" l="1" a="1"/>
  <c r="A94" i="14" s="1"/>
  <c r="F93" i="14"/>
  <c r="H93" i="14"/>
  <c r="E93" i="14"/>
  <c r="D93" i="14"/>
  <c r="C93" i="14"/>
  <c r="B93" i="14"/>
  <c r="G93" i="14"/>
  <c r="H118" i="13"/>
  <c r="G118" i="13"/>
  <c r="D118" i="13"/>
  <c r="F118" i="13"/>
  <c r="E118" i="13"/>
  <c r="C118" i="13"/>
  <c r="B118" i="13"/>
  <c r="A95" i="14" l="1" a="1"/>
  <c r="A95" i="14" s="1"/>
  <c r="G94" i="14"/>
  <c r="F94" i="14"/>
  <c r="E94" i="14"/>
  <c r="D94" i="14"/>
  <c r="C94" i="14"/>
  <c r="B94" i="14"/>
  <c r="H94" i="14"/>
  <c r="H119" i="13"/>
  <c r="G119" i="13"/>
  <c r="F119" i="13"/>
  <c r="E119" i="13"/>
  <c r="D119" i="13"/>
  <c r="C119" i="13"/>
  <c r="B119" i="13"/>
  <c r="A96" i="14" l="1" a="1"/>
  <c r="A96" i="14" s="1"/>
  <c r="H95" i="14"/>
  <c r="G95" i="14"/>
  <c r="F95" i="14"/>
  <c r="E95" i="14"/>
  <c r="D95" i="14"/>
  <c r="C95" i="14"/>
  <c r="B95" i="14"/>
  <c r="B120" i="13"/>
  <c r="F120" i="13"/>
  <c r="H120" i="13"/>
  <c r="G120" i="13"/>
  <c r="D120" i="13"/>
  <c r="E120" i="13"/>
  <c r="C120" i="13"/>
  <c r="A97" i="14" l="1" a="1"/>
  <c r="A97" i="14" s="1"/>
  <c r="H96" i="14"/>
  <c r="C96" i="14"/>
  <c r="B96" i="14"/>
  <c r="G96" i="14"/>
  <c r="F96" i="14"/>
  <c r="E96" i="14"/>
  <c r="D96" i="14"/>
  <c r="C121" i="13"/>
  <c r="B121" i="13"/>
  <c r="G121" i="13"/>
  <c r="H121" i="13"/>
  <c r="E121" i="13"/>
  <c r="D121" i="13"/>
  <c r="F121" i="13"/>
  <c r="A98" i="14" l="1" a="1"/>
  <c r="A98" i="14" s="1"/>
  <c r="B97" i="14"/>
  <c r="C97" i="14"/>
  <c r="H97" i="14"/>
  <c r="G97" i="14"/>
  <c r="F97" i="14"/>
  <c r="D97" i="14"/>
  <c r="E97" i="14"/>
  <c r="D122" i="13"/>
  <c r="C122" i="13"/>
  <c r="H122" i="13"/>
  <c r="B122" i="13"/>
  <c r="G122" i="13"/>
  <c r="F122" i="13"/>
  <c r="E122" i="13"/>
  <c r="A99" i="14" l="1" a="1"/>
  <c r="A99" i="14" s="1"/>
  <c r="C98" i="14"/>
  <c r="B98" i="14"/>
  <c r="H98" i="14"/>
  <c r="G98" i="14"/>
  <c r="D98" i="14"/>
  <c r="F98" i="14"/>
  <c r="E98" i="14"/>
  <c r="E123" i="13"/>
  <c r="D123" i="13"/>
  <c r="C123" i="13"/>
  <c r="B123" i="13"/>
  <c r="H123" i="13"/>
  <c r="G123" i="13"/>
  <c r="F123" i="13"/>
  <c r="A100" i="14" l="1" a="1"/>
  <c r="A100" i="14" s="1"/>
  <c r="D99" i="14"/>
  <c r="F99" i="14"/>
  <c r="C99" i="14"/>
  <c r="B99" i="14"/>
  <c r="H99" i="14"/>
  <c r="E99" i="14"/>
  <c r="G99" i="14"/>
  <c r="F124" i="13"/>
  <c r="E124" i="13"/>
  <c r="D124" i="13"/>
  <c r="C124" i="13"/>
  <c r="B124" i="13"/>
  <c r="G124" i="13"/>
  <c r="H124" i="13"/>
  <c r="A101" i="14" l="1" a="1"/>
  <c r="A101" i="14" s="1"/>
  <c r="E100" i="14"/>
  <c r="F100" i="14"/>
  <c r="D100" i="14"/>
  <c r="G100" i="14"/>
  <c r="C100" i="14"/>
  <c r="B100" i="14"/>
  <c r="H100" i="14"/>
  <c r="G125" i="13"/>
  <c r="C125" i="13"/>
  <c r="F125" i="13"/>
  <c r="E125" i="13"/>
  <c r="D125" i="13"/>
  <c r="H125" i="13"/>
  <c r="B125" i="13"/>
  <c r="A102" i="14" l="1" a="1"/>
  <c r="A102" i="14" s="1"/>
  <c r="F101" i="14"/>
  <c r="E101" i="14"/>
  <c r="G101" i="14"/>
  <c r="D101" i="14"/>
  <c r="C101" i="14"/>
  <c r="B101" i="14"/>
  <c r="H101" i="14"/>
  <c r="H126" i="13"/>
  <c r="G126" i="13"/>
  <c r="F126" i="13"/>
  <c r="D126" i="13"/>
  <c r="E126" i="13"/>
  <c r="C126" i="13"/>
  <c r="B126" i="13"/>
  <c r="A103" i="14" l="1" a="1"/>
  <c r="A103" i="14" s="1"/>
  <c r="A104" i="14" s="1" a="1"/>
  <c r="A104" i="14" s="1"/>
  <c r="G102" i="14"/>
  <c r="F102" i="14"/>
  <c r="E102" i="14"/>
  <c r="D102" i="14"/>
  <c r="C102" i="14"/>
  <c r="B102" i="14"/>
  <c r="H102" i="14"/>
  <c r="H127" i="13"/>
  <c r="E127" i="13"/>
  <c r="G127" i="13"/>
  <c r="F127" i="13"/>
  <c r="D127" i="13"/>
  <c r="C127" i="13"/>
  <c r="B127" i="13"/>
  <c r="H104" i="14" l="1"/>
  <c r="G104" i="14"/>
  <c r="F104" i="14"/>
  <c r="B104" i="14"/>
  <c r="E104" i="14"/>
  <c r="D104" i="14"/>
  <c r="C104" i="14"/>
  <c r="H103" i="14"/>
  <c r="G103" i="14"/>
  <c r="F103" i="14"/>
  <c r="E103" i="14"/>
  <c r="D103" i="14"/>
  <c r="C103" i="14"/>
  <c r="B103" i="14"/>
  <c r="B128" i="13"/>
  <c r="H128" i="13"/>
  <c r="G128" i="13"/>
  <c r="F128" i="13"/>
  <c r="E128" i="13"/>
  <c r="D128" i="13"/>
  <c r="C128" i="13"/>
  <c r="C129" i="13" l="1"/>
  <c r="G129" i="13"/>
  <c r="B129" i="13"/>
  <c r="H129" i="13"/>
  <c r="F129" i="13"/>
  <c r="E129" i="13"/>
  <c r="D129" i="13"/>
  <c r="D130" i="13" l="1"/>
  <c r="C130" i="13"/>
  <c r="B130" i="13"/>
  <c r="H130" i="13"/>
  <c r="F130" i="13"/>
  <c r="E130" i="13"/>
  <c r="G130" i="13"/>
  <c r="E131" i="13" l="1"/>
  <c r="D131" i="13"/>
  <c r="C131" i="13"/>
  <c r="B131" i="13"/>
  <c r="H131" i="13"/>
  <c r="G131" i="13"/>
  <c r="F131" i="13"/>
  <c r="F132" i="13" l="1"/>
  <c r="E132" i="13"/>
  <c r="B132" i="13"/>
  <c r="D132" i="13"/>
  <c r="C132" i="13"/>
  <c r="G132" i="13"/>
  <c r="H132" i="13"/>
  <c r="G133" i="13" l="1"/>
  <c r="F133" i="13"/>
  <c r="E133" i="13"/>
  <c r="D133" i="13"/>
  <c r="C133" i="13"/>
  <c r="H133" i="13"/>
  <c r="B133" i="13"/>
  <c r="H134" i="13" l="1"/>
  <c r="D134" i="13"/>
  <c r="G134" i="13"/>
  <c r="F134" i="13"/>
  <c r="E134" i="13"/>
  <c r="C134" i="13"/>
  <c r="B134" i="13"/>
  <c r="H135" i="13" l="1"/>
  <c r="G135" i="13"/>
  <c r="E135" i="13"/>
  <c r="F135" i="13"/>
  <c r="D135" i="13"/>
  <c r="C135" i="13"/>
  <c r="B135" i="13"/>
  <c r="B136" i="13" l="1"/>
  <c r="H136" i="13"/>
  <c r="G136" i="13"/>
  <c r="F136" i="13"/>
  <c r="E136" i="13"/>
  <c r="D136" i="13"/>
  <c r="C136" i="13"/>
  <c r="C137" i="13" l="1"/>
  <c r="B137" i="13"/>
  <c r="G137" i="13"/>
  <c r="H137" i="13"/>
  <c r="F137" i="13"/>
  <c r="E137" i="13"/>
  <c r="D137" i="13"/>
  <c r="D138" i="13" l="1"/>
  <c r="H138" i="13"/>
  <c r="C138" i="13"/>
  <c r="B138" i="13"/>
  <c r="G138" i="13"/>
  <c r="F138" i="13"/>
  <c r="E138" i="13"/>
  <c r="E139" i="13" l="1"/>
  <c r="D139" i="13"/>
  <c r="C139" i="13"/>
  <c r="B139" i="13"/>
  <c r="G139" i="13"/>
  <c r="F139" i="13"/>
  <c r="H139" i="13"/>
  <c r="F140" i="13" l="1"/>
  <c r="E140" i="13"/>
  <c r="D140" i="13"/>
  <c r="B140" i="13"/>
  <c r="C140" i="13"/>
  <c r="H140" i="13"/>
  <c r="G140" i="13"/>
  <c r="G141" i="13" l="1"/>
  <c r="F141" i="13"/>
  <c r="E141" i="13"/>
  <c r="D141" i="13"/>
  <c r="C141" i="13"/>
  <c r="H141" i="13"/>
  <c r="B141" i="13"/>
  <c r="H142" i="13" l="1"/>
  <c r="D142" i="13"/>
  <c r="G142" i="13"/>
  <c r="F142" i="13"/>
  <c r="E142" i="13"/>
  <c r="C142" i="13"/>
  <c r="H143" i="13" l="1"/>
  <c r="E143" i="13"/>
  <c r="G143" i="13"/>
  <c r="F143" i="13"/>
  <c r="B143" i="13"/>
  <c r="D143" i="13"/>
  <c r="C143" i="13"/>
  <c r="M14" i="18" l="1"/>
  <c r="A2" i="12"/>
  <c r="A4" i="23"/>
  <c r="A17" i="23"/>
  <c r="A2" i="24" l="1"/>
  <c r="B37" i="24"/>
  <c r="B36" i="24"/>
  <c r="B35" i="24"/>
  <c r="B34" i="24"/>
  <c r="B33" i="24"/>
  <c r="B32" i="24"/>
  <c r="B31" i="24"/>
  <c r="B30" i="24"/>
  <c r="B29" i="24"/>
  <c r="B23" i="24"/>
  <c r="B18" i="24"/>
  <c r="B13" i="24"/>
  <c r="B12" i="24"/>
  <c r="B7" i="24"/>
  <c r="A2" i="13"/>
  <c r="A2" i="14"/>
  <c r="R10" i="18" l="1"/>
  <c r="Q10" i="18"/>
  <c r="N10" i="18" l="1"/>
  <c r="O10" i="18"/>
  <c r="P10" i="18"/>
  <c r="S10" i="18"/>
  <c r="T10" i="18"/>
  <c r="M10" i="18"/>
  <c r="B70" i="13" l="1"/>
  <c r="F44" i="14"/>
  <c r="G72" i="13"/>
  <c r="H72" i="13"/>
  <c r="E72" i="13"/>
  <c r="B72" i="13"/>
  <c r="C72" i="13"/>
  <c r="D72" i="13"/>
  <c r="F72" i="13"/>
  <c r="H43" i="14"/>
  <c r="E43" i="14"/>
  <c r="G43" i="14"/>
  <c r="C43" i="14"/>
  <c r="D43" i="14"/>
  <c r="B43" i="14"/>
  <c r="F43" i="14"/>
  <c r="C44" i="14"/>
  <c r="E44" i="14"/>
  <c r="H44" i="14"/>
  <c r="G44" i="14"/>
  <c r="D44" i="14"/>
  <c r="B44" i="14"/>
  <c r="C45" i="14" l="1"/>
  <c r="G45" i="14"/>
  <c r="E45" i="14"/>
  <c r="C73" i="13"/>
  <c r="B73" i="13"/>
  <c r="G73" i="13"/>
  <c r="F73" i="13"/>
  <c r="H73" i="13"/>
  <c r="E73" i="13"/>
  <c r="D73" i="13"/>
  <c r="H46" i="14"/>
  <c r="F46" i="14"/>
  <c r="B46" i="14"/>
  <c r="E46" i="14"/>
  <c r="G46" i="14"/>
  <c r="C46" i="14"/>
  <c r="D46" i="14"/>
  <c r="B45" i="14"/>
  <c r="H45" i="14"/>
  <c r="D45" i="14"/>
  <c r="F45" i="14"/>
  <c r="G47" i="14" l="1"/>
  <c r="H47" i="14"/>
  <c r="F47" i="14"/>
  <c r="E47" i="14"/>
  <c r="B47" i="14"/>
  <c r="C47" i="14"/>
  <c r="D47" i="14"/>
  <c r="B74" i="13"/>
  <c r="C74" i="13"/>
  <c r="D74" i="13"/>
  <c r="E74" i="13"/>
  <c r="F74" i="13"/>
  <c r="G74" i="13"/>
  <c r="H74" i="13"/>
  <c r="E49" i="14" l="1"/>
  <c r="D49" i="14"/>
  <c r="C49" i="14"/>
  <c r="H49" i="14"/>
  <c r="F49" i="14"/>
  <c r="B49" i="14"/>
  <c r="G49" i="14"/>
  <c r="H75" i="13"/>
  <c r="D75" i="13"/>
  <c r="F75" i="13"/>
  <c r="B75" i="13"/>
  <c r="G75" i="13"/>
  <c r="E75" i="13"/>
  <c r="C75" i="13"/>
  <c r="B48" i="14"/>
  <c r="C48" i="14"/>
  <c r="F48" i="14"/>
  <c r="D48" i="14"/>
  <c r="E48" i="14"/>
  <c r="H48" i="14"/>
  <c r="G48" i="14"/>
  <c r="D76" i="13" l="1"/>
  <c r="H76" i="13"/>
  <c r="F76" i="13"/>
  <c r="E76" i="13"/>
  <c r="C76" i="13"/>
  <c r="B76" i="13"/>
  <c r="G76" i="13"/>
  <c r="P5" i="23" l="1"/>
  <c r="O5" i="23"/>
  <c r="N5" i="23"/>
  <c r="M5" i="23"/>
  <c r="L5" i="23"/>
  <c r="K5" i="23"/>
  <c r="J5" i="23"/>
  <c r="I5" i="23"/>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<sst xmlns="http://schemas.openxmlformats.org/spreadsheetml/2006/main" count="6625" uniqueCount="3677">
  <si>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</si>
  <si>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</si>
  <si>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</si>
  <si>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</si>
  <si>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</si>
  <si>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</si>
  <si>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</si>
  <si>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</si>
  <si>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</si>
  <si>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</si>
  <si>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</si>
  <si>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</si>
  <si>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</si>
  <si>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</si>
  <si>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</si>
  <si>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</si>
  <si>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</si>
  <si>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</si>
  <si>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</si>
  <si>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</si>
  <si>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</si>
  <si>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</si>
  <si>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</si>
  <si>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</si>
  <si>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</si>
  <si>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</si>
  <si>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</si>
  <si>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</si>
  <si>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</si>
  <si>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</si>
  <si>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</si>
  <si>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</si>
  <si>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</si>
  <si>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</si>
  <si>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</si>
  <si>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</si>
  <si>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</si>
  <si>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</si>
  <si>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</si>
  <si>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</si>
  <si>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</si>
  <si>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</si>
  <si>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</si>
  <si>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</si>
  <si>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</si>
  <si>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</si>
  <si>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</si>
  <si>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</si>
  <si>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</si>
  <si>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</si>
  <si>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</si>
  <si>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</si>
  <si>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</si>
  <si>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</si>
  <si>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</si>
  <si>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</si>
  <si>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</si>
  <si>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</si>
  <si>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</si>
  <si>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</si>
  <si>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</si>
  <si>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</si>
  <si>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</si>
  <si>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</si>
  <si>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</si>
  <si>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</si>
  <si>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</si>
  <si>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</si>
  <si>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</si>
  <si>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</si>
  <si>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</si>
  <si>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</si>
  <si>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</si>
  <si>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</si>
  <si>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</si>
  <si>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</si>
  <si>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</si>
  <si>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</si>
  <si>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</si>
  <si>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</si>
  <si>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</si>
  <si>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</si>
  <si>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</si>
  <si>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</si>
  <si>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</si>
  <si>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</si>
  <si>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</si>
  <si>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</si>
  <si>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</si>
  <si>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</si>
  <si>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</si>
  <si>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</si>
  <si>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</si>
  <si>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</si>
  <si>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</si>
  <si>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</si>
  <si>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</si>
  <si>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</si>
  <si>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</si>
  <si>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</si>
  <si>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</si>
  <si>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</si>
  <si>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</si>
  <si>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</si>
  <si>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</si>
  <si>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</si>
  <si>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</si>
  <si>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</si>
  <si>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</si>
  <si>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</si>
  <si>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</si>
  <si>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</si>
  <si>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</si>
  <si>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</si>
  <si>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</si>
  <si>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</si>
  <si>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</si>
  <si>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</si>
  <si>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</si>
  <si>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</si>
  <si>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</si>
  <si>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</si>
  <si>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</si>
  <si>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</si>
  <si>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</si>
  <si>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</si>
  <si>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</si>
  <si>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</si>
  <si>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</si>
  <si>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</si>
  <si>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</si>
  <si>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</si>
  <si>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</si>
  <si>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</si>
  <si>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</si>
  <si>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</si>
  <si>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</si>
  <si>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</si>
  <si>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</si>
  <si>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</si>
  <si>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</si>
  <si>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</si>
  <si>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</si>
  <si>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</si>
  <si>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</si>
  <si>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</si>
  <si>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</si>
  <si>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</si>
  <si>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</si>
  <si>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</si>
  <si>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</si>
  <si>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</si>
  <si>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</si>
  <si>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</si>
  <si>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</si>
  <si>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</si>
  <si>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</si>
  <si>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</si>
  <si>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</si>
  <si>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</si>
  <si>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</si>
  <si>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</si>
  <si>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</si>
  <si>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</si>
  <si>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</si>
  <si>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</si>
  <si>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</si>
  <si>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</si>
  <si>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</si>
  <si>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</si>
  <si>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</si>
  <si>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</si>
  <si>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</si>
  <si>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</si>
  <si>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</si>
  <si>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</si>
  <si>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</si>
  <si>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</si>
  <si>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</si>
  <si>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</si>
  <si>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</si>
  <si>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</si>
  <si>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</si>
  <si>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</si>
  <si>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</si>
  <si>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</si>
  <si>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</si>
  <si>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</si>
  <si>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</si>
  <si>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</si>
  <si>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</si>
  <si>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</si>
  <si>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</si>
  <si>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</si>
  <si>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</si>
  <si>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</si>
  <si>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</si>
  <si>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</si>
  <si>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</si>
  <si>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</si>
  <si>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</si>
  <si>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</si>
  <si>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</si>
  <si>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</si>
  <si>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</si>
  <si>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</si>
  <si>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</si>
  <si>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</si>
  <si>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</si>
  <si>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</si>
  <si>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</si>
  <si>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</si>
  <si>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</si>
  <si>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</si>
  <si>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</si>
  <si>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</si>
  <si>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</si>
  <si>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</si>
  <si>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</si>
  <si>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</si>
  <si>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</si>
  <si>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</si>
  <si>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</si>
  <si>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</si>
  <si>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</si>
  <si>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</si>
  <si>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</si>
  <si>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</si>
  <si>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</si>
  <si>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</si>
  <si>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</si>
  <si>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</si>
  <si>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</si>
  <si>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</si>
  <si>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</si>
  <si>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</si>
  <si>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</si>
  <si>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</si>
  <si>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</si>
  <si>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</si>
  <si>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</si>
  <si>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</si>
  <si>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</si>
  <si>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</si>
  <si>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</si>
  <si>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</si>
  <si>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</si>
  <si>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</si>
  <si>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</si>
  <si>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</si>
  <si>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</si>
  <si>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</si>
  <si>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</si>
  <si>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</si>
  <si>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</si>
  <si>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</si>
  <si>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</si>
  <si>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</si>
  <si>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</si>
  <si>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</si>
  <si>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</si>
  <si>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</si>
  <si>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</si>
  <si>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</si>
  <si>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</si>
  <si>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</si>
  <si>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</si>
  <si>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</si>
  <si>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</si>
  <si>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</si>
  <si>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</si>
  <si>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</si>
  <si>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</si>
  <si>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</si>
  <si>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</si>
  <si>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</si>
  <si>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</si>
  <si>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</si>
  <si>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</si>
  <si>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</si>
  <si>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</si>
  <si>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</si>
  <si>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</si>
  <si>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</si>
  <si>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</si>
  <si>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</si>
  <si>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</si>
  <si>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</si>
  <si>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</si>
  <si>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</si>
  <si>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</si>
  <si>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</si>
  <si>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</si>
  <si>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</si>
  <si>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</si>
  <si>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</si>
  <si>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</si>
  <si>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</si>
  <si>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</si>
  <si>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</si>
  <si>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</si>
  <si>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</si>
  <si>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</si>
  <si>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</si>
  <si>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</si>
  <si>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</si>
  <si>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</si>
  <si>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</si>
  <si>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</si>
  <si>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</si>
  <si>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</si>
  <si>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</si>
  <si>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</si>
  <si>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</si>
  <si>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</si>
  <si>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</si>
  <si>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</si>
  <si>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</si>
  <si>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</si>
  <si>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</si>
  <si>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</si>
  <si>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</si>
  <si>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</si>
  <si>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</si>
  <si>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</si>
  <si>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</si>
  <si>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</si>
  <si>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</si>
  <si>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</si>
  <si>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</si>
  <si>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</si>
  <si>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</si>
  <si>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</si>
  <si>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</si>
  <si>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</si>
  <si>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</si>
  <si>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</si>
  <si>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</si>
  <si>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</si>
  <si>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</si>
  <si>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</si>
  <si>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</si>
  <si>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</si>
  <si>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</si>
  <si>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</si>
  <si>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</si>
  <si>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</si>
  <si>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</si>
  <si>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</si>
  <si>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</si>
  <si>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</si>
  <si>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</si>
  <si>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</si>
  <si>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</si>
  <si>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</si>
  <si>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</si>
  <si>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</si>
  <si>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</si>
  <si>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</si>
  <si>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</si>
  <si>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</si>
  <si>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</si>
  <si>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</si>
  <si>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</si>
  <si>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</si>
  <si>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</si>
  <si>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</si>
  <si>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</si>
  <si>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</si>
  <si>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</si>
  <si>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</si>
  <si>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</si>
  <si>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</si>
  <si>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</si>
  <si>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</si>
  <si>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</si>
  <si>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</si>
  <si>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</si>
  <si>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</si>
  <si>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</si>
  <si>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</si>
  <si>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</si>
  <si>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</si>
  <si>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</si>
  <si>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</si>
  <si>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</si>
  <si>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</si>
  <si>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</si>
  <si>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</si>
  <si>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</si>
  <si>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</si>
  <si>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</si>
  <si>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</si>
  <si>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</si>
  <si>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</si>
  <si>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</si>
  <si>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</si>
  <si>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</si>
  <si>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</si>
  <si>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</si>
  <si>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</si>
  <si>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</si>
  <si>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</si>
  <si>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</si>
  <si>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</si>
  <si>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</si>
  <si>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</si>
  <si>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</si>
  <si>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</si>
  <si>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</si>
  <si>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</si>
  <si>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</si>
  <si>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</si>
  <si>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</si>
  <si>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</si>
  <si>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</si>
  <si>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</si>
  <si>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</si>
  <si>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</si>
  <si>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</si>
  <si>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</si>
  <si>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</si>
  <si>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</si>
  <si>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</si>
  <si>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</si>
  <si>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</si>
  <si>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</si>
  <si>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</si>
  <si>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</si>
  <si>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</si>
  <si>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</si>
  <si>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</si>
  <si>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</si>
  <si>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</si>
  <si>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</si>
  <si>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</si>
  <si>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</si>
  <si>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</si>
  <si>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</si>
  <si>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</si>
  <si>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</si>
  <si>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</si>
  <si>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</si>
  <si>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</si>
  <si>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</si>
  <si>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</si>
  <si>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</si>
  <si>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</si>
  <si>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</si>
  <si>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</si>
  <si>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</si>
  <si>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</si>
  <si>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</si>
  <si>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</si>
  <si>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</si>
  <si>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</si>
  <si>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</si>
  <si>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</si>
  <si>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</si>
  <si>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</si>
  <si>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</si>
  <si>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</si>
  <si>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</si>
  <si>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</si>
  <si>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</si>
  <si>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</si>
  <si>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</si>
  <si>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</si>
  <si>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</si>
  <si>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</si>
  <si>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</si>
  <si>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</si>
  <si>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</si>
  <si>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</si>
  <si>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</si>
  <si>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</si>
  <si>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</si>
  <si>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</si>
  <si>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</si>
  <si>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Electricity North West Limited</t>
  </si>
  <si>
    <t>2026/27</t>
  </si>
  <si>
    <t>1 April 2026</t>
  </si>
  <si>
    <t>Final</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</si>
  <si>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</si>
  <si>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</si>
  <si>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</si>
  <si>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</si>
  <si>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</si>
  <si>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</si>
  <si>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</si>
  <si>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</si>
  <si>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</si>
  <si>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</si>
  <si>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</si>
  <si>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011, 031, 041, 051, 061, 441, 451, 511, 531, 821, 851, A11, A21</t>
  </si>
  <si>
    <t>0, 1, 2</t>
  </si>
  <si>
    <t>081, 581, B11, B21</t>
  </si>
  <si>
    <t>2</t>
  </si>
  <si>
    <t>314, 364, 244, 254, 333, 334, 362, 363, 372, 434, 444, 454, 464, C21, D21</t>
  </si>
  <si>
    <t>0, 3, 4, 5-8</t>
  </si>
  <si>
    <t>131, 161, 171, 191, 241, 242, 431, 432, 481, 482, 483, 751, 752, 753, 631, 661, 831, 861, C31, D31</t>
  </si>
  <si>
    <t>4, 34, 32, 33, 144, 154, 164, 174, 184, 182, 183, 194, 374, C41, D41</t>
  </si>
  <si>
    <t>14, 44, 42, 43, 204, 214, 224, 234, 344, 342, 343, 264, 414, C51, D51</t>
  </si>
  <si>
    <t>24, 54, 52, 53, 274, 284, 294, 304, 354, 352, 353, 324, 424, C61, D61</t>
  </si>
  <si>
    <t>091, 591, C11, D11</t>
  </si>
  <si>
    <t>4</t>
  </si>
  <si>
    <t>461, 471,64,104</t>
  </si>
  <si>
    <t>801, 841</t>
  </si>
  <si>
    <t>74, 114</t>
  </si>
  <si>
    <t>84, 124</t>
  </si>
  <si>
    <t>94, 134</t>
  </si>
  <si>
    <t>462, 472,62,102</t>
  </si>
  <si>
    <t>802, 842</t>
  </si>
  <si>
    <t>72, 112</t>
  </si>
  <si>
    <t>82, 122</t>
  </si>
  <si>
    <t>92, 132</t>
  </si>
  <si>
    <t>463, 473,63,103</t>
  </si>
  <si>
    <t>803, 843</t>
  </si>
  <si>
    <t>73, 113</t>
  </si>
  <si>
    <t>83, 123</t>
  </si>
  <si>
    <t>93, 133</t>
  </si>
  <si>
    <t>761, 771, 781, 791, 811</t>
  </si>
  <si>
    <t>0, 1 or 8</t>
  </si>
  <si>
    <t>901, 961</t>
  </si>
  <si>
    <t>902, 962</t>
  </si>
  <si>
    <t>971, 981</t>
  </si>
  <si>
    <t>934, 944</t>
  </si>
  <si>
    <t>972, 982</t>
  </si>
  <si>
    <t>932, 942</t>
  </si>
  <si>
    <t>973, 983</t>
  </si>
  <si>
    <t>933, 943</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</si>
  <si>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</si>
  <si>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</si>
  <si>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</si>
  <si>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</si>
  <si>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</si>
  <si>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</si>
  <si>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</si>
  <si>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</si>
  <si>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</si>
  <si>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</si>
  <si>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</si>
  <si>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</si>
  <si>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</si>
  <si>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</si>
  <si>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</si>
  <si>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</si>
  <si>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</si>
  <si>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</si>
  <si>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</si>
  <si>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</si>
  <si>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</si>
  <si>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</si>
  <si>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</si>
  <si>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</si>
  <si>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</si>
  <si>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</si>
  <si>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</si>
  <si>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</si>
  <si>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</si>
  <si>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</si>
  <si>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</si>
  <si>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</si>
  <si>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</si>
  <si>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</si>
  <si>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</si>
  <si>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</si>
  <si>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</si>
  <si>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</si>
  <si>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</si>
  <si>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</si>
  <si>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</si>
  <si>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</si>
  <si>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</si>
  <si>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</si>
  <si>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</si>
  <si>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</si>
  <si>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</si>
  <si>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</si>
  <si>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</si>
  <si>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</si>
  <si>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</si>
  <si>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</si>
  <si>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</si>
  <si>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</si>
  <si>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</si>
  <si>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</si>
  <si>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</si>
  <si>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</si>
  <si>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</si>
  <si>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</si>
  <si>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</si>
  <si>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</si>
  <si>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</si>
  <si>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</si>
  <si>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</si>
  <si>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</si>
  <si>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</si>
  <si>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</si>
  <si>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</si>
  <si>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</si>
  <si>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</si>
  <si>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</si>
  <si>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</si>
  <si>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</si>
  <si>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</si>
  <si>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</si>
  <si>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</si>
  <si>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</si>
  <si>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</si>
  <si>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</si>
  <si>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</si>
  <si>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</si>
  <si>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</si>
  <si>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</si>
  <si>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</si>
  <si>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</si>
  <si>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</si>
  <si>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</si>
  <si>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</si>
  <si>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</si>
  <si>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</si>
  <si>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</si>
  <si>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</si>
  <si>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</si>
  <si>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</si>
  <si>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</si>
  <si>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</si>
  <si>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</si>
  <si>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</si>
  <si>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</si>
  <si>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</si>
  <si>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</si>
  <si>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</si>
  <si>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</si>
  <si>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</si>
  <si>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</si>
  <si>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</si>
  <si>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</si>
  <si>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</si>
  <si>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</si>
  <si>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</si>
  <si>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</si>
  <si>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</si>
  <si>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</si>
  <si>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</si>
  <si>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</si>
  <si>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</si>
  <si>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</si>
  <si>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</si>
  <si>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</si>
  <si>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</si>
  <si>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</si>
  <si>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</si>
  <si>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</si>
  <si>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</si>
  <si>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</si>
  <si>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</si>
  <si>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</si>
  <si>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</si>
  <si>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</si>
  <si>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</si>
  <si>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</si>
  <si>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</si>
  <si>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</si>
  <si>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</si>
  <si>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</si>
  <si>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</si>
  <si>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</si>
  <si>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</si>
  <si>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</si>
  <si>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LV010, LV020, LV100</t>
  </si>
  <si>
    <t>0, 1 or 2</t>
  </si>
  <si>
    <t>LDNO LV: Domestic Aggregated (related MPAN)</t>
  </si>
  <si>
    <t>LV030</t>
  </si>
  <si>
    <t>0, 3, 4 or 5-8</t>
  </si>
  <si>
    <t>LV040, LV050, LV070, LV110</t>
  </si>
  <si>
    <t>LDNO LV: Non-Domestic Aggregated (related MPAN)</t>
  </si>
  <si>
    <t>LV060</t>
  </si>
  <si>
    <t>LV125</t>
  </si>
  <si>
    <t>LV120</t>
  </si>
  <si>
    <t>LDNO LV: Unmetered Supplies</t>
  </si>
  <si>
    <t>LV150, LV160, LV170, LV180, LV190</t>
  </si>
  <si>
    <t>LDNO LV: LV Generation Aggregated</t>
  </si>
  <si>
    <t>LV200</t>
  </si>
  <si>
    <t>0 or 8</t>
  </si>
  <si>
    <t>LDNO LV: LV Generation Site Specific</t>
  </si>
  <si>
    <t>LV220, LV230</t>
  </si>
  <si>
    <t>LDNO HV: Domestic Aggregated or CT with Residual</t>
  </si>
  <si>
    <t>HV010, HV020, HV100</t>
  </si>
  <si>
    <t>LDNO HV: Domestic Aggregated (Related MPAN)</t>
  </si>
  <si>
    <t>HV030</t>
  </si>
  <si>
    <t>HV040, HV050, HV070, HV110</t>
  </si>
  <si>
    <t>LDNO HV: Non-Domestic Aggregated (related MPAN)</t>
  </si>
  <si>
    <t>HV060</t>
  </si>
  <si>
    <t>HV125</t>
  </si>
  <si>
    <t>HV120</t>
  </si>
  <si>
    <t>HV135</t>
  </si>
  <si>
    <t>HV130</t>
  </si>
  <si>
    <t>HV145</t>
  </si>
  <si>
    <t>HV140</t>
  </si>
  <si>
    <t>LDNO HV: Unmetered Supplies</t>
  </si>
  <si>
    <t>HV150, HV160, HV170, HV180, HV190</t>
  </si>
  <si>
    <t>LDNO HV: LV Generation Aggregated</t>
  </si>
  <si>
    <t>HV200</t>
  </si>
  <si>
    <t>LDNO HV: LV Sub Generation Aggregated</t>
  </si>
  <si>
    <t>HV210</t>
  </si>
  <si>
    <t>LDNO HV: LV Generation Site Specific</t>
  </si>
  <si>
    <t>HV220, HV230</t>
  </si>
  <si>
    <t>LDNO HV: LV Sub Generation Site Specific</t>
  </si>
  <si>
    <t>HV240, HV250</t>
  </si>
  <si>
    <t>LDNO HV: HV Generation Site Specific</t>
  </si>
  <si>
    <t>HV260, HV270</t>
  </si>
  <si>
    <t>LDNO HVplus: Domestic Aggregated or CT with Residual</t>
  </si>
  <si>
    <t>HP010, HP020, HP100</t>
  </si>
  <si>
    <t>LDNO HVplus: Domestic Aggregated (related MPAN)</t>
  </si>
  <si>
    <t>HP030</t>
  </si>
  <si>
    <t>HP040, HP050, HP070, HP110</t>
  </si>
  <si>
    <t>LDNO HVplus: Non-Domestic Aggregated (related MPAN)</t>
  </si>
  <si>
    <t>HP060</t>
  </si>
  <si>
    <t>HP125</t>
  </si>
  <si>
    <t>HP120</t>
  </si>
  <si>
    <t>HP135</t>
  </si>
  <si>
    <t>HP130</t>
  </si>
  <si>
    <t>HP145</t>
  </si>
  <si>
    <t>HP140</t>
  </si>
  <si>
    <t>LDNO HVplus: Unmetered Supplies</t>
  </si>
  <si>
    <t>HP150, HP160, HP170, HP180, HP190</t>
  </si>
  <si>
    <t>LDNO HVplus: LV Generation Aggregated</t>
  </si>
  <si>
    <t>HP200</t>
  </si>
  <si>
    <t>LDNO HVplus: LV Sub Generation Aggregated</t>
  </si>
  <si>
    <t>HP210</t>
  </si>
  <si>
    <t>LDNO HVplus: LV Generation Site Specific</t>
  </si>
  <si>
    <t>HP220, HP230</t>
  </si>
  <si>
    <t>LDNO HVplus: LV Sub Generation Site Specific</t>
  </si>
  <si>
    <t>HP240, HP250</t>
  </si>
  <si>
    <t>LDNO HVplus: HV Generation Site Specific</t>
  </si>
  <si>
    <t>HP260, HP270</t>
  </si>
  <si>
    <t>LDNO EHV: Domestic Aggregated or CT with Residual</t>
  </si>
  <si>
    <t>EH010, EH020, EH100</t>
  </si>
  <si>
    <t>LDNO EHV: Domestic Aggregated (related MPAN)</t>
  </si>
  <si>
    <t>EH030</t>
  </si>
  <si>
    <t>EH040, EH050, EH070, EH110</t>
  </si>
  <si>
    <t>LDNO EHV: Non-Domestic Aggregated (related MPAN)</t>
  </si>
  <si>
    <t>EH060</t>
  </si>
  <si>
    <t>EH125</t>
  </si>
  <si>
    <t>EH120</t>
  </si>
  <si>
    <t>EH135</t>
  </si>
  <si>
    <t>EH130</t>
  </si>
  <si>
    <t>EH145</t>
  </si>
  <si>
    <t>EH140</t>
  </si>
  <si>
    <t>LDNO EHV: Unmetered Supplies</t>
  </si>
  <si>
    <t>EH150, EH160, EH170, EH180, EH190</t>
  </si>
  <si>
    <t>LDNO EHV: LV Generation Aggregated</t>
  </si>
  <si>
    <t>EH200</t>
  </si>
  <si>
    <t>LDNO EHV: LV Sub Generation Aggregated</t>
  </si>
  <si>
    <t>EH210</t>
  </si>
  <si>
    <t>LDNO EHV: LV Generation Site Specific</t>
  </si>
  <si>
    <t>EH220, EH230</t>
  </si>
  <si>
    <t>LDNO EHV: LV Sub Generation Site Specific</t>
  </si>
  <si>
    <t>EH240, EH250</t>
  </si>
  <si>
    <t>LDNO EHV: HV Generation Site Specific</t>
  </si>
  <si>
    <t>EH260, EH270</t>
  </si>
  <si>
    <t>LDNO 132kV/EHV: Domestic Aggregated or CT with Residual</t>
  </si>
  <si>
    <t>KE010, KE020, KE100</t>
  </si>
  <si>
    <t>LDNO 132kV/EHV: Domestic Aggregated (related MPAN)</t>
  </si>
  <si>
    <t>KE030</t>
  </si>
  <si>
    <t>KE040, KE050, KE070, KE110</t>
  </si>
  <si>
    <t>LDNO 132kV/EHV: Non-Domestic Aggregated (related MPAN)</t>
  </si>
  <si>
    <t>KE060</t>
  </si>
  <si>
    <t>KE125</t>
  </si>
  <si>
    <t>KE120</t>
  </si>
  <si>
    <t>KE135</t>
  </si>
  <si>
    <t>KE130</t>
  </si>
  <si>
    <t>KE145</t>
  </si>
  <si>
    <t>KE140</t>
  </si>
  <si>
    <t>LDNO 132kV/EHV: Unmetered Supplies</t>
  </si>
  <si>
    <t>KE150, KE160, KE170, KE180, KE190</t>
  </si>
  <si>
    <t>LDNO 132kV/EHV: LV Generation Aggregated</t>
  </si>
  <si>
    <t>KE200</t>
  </si>
  <si>
    <t>LDNO 132kV/EHV: LV Sub Generation Aggregated</t>
  </si>
  <si>
    <t>KE210</t>
  </si>
  <si>
    <t>LDNO 132kV/EHV: LV Generation Site Specific</t>
  </si>
  <si>
    <t>KE220, KE230</t>
  </si>
  <si>
    <t>LDNO 132kV/EHV: LV Sub Generation Site Specific</t>
  </si>
  <si>
    <t>KE240, KE250</t>
  </si>
  <si>
    <t>LDNO 132kV/EHV: HV Generation Site Specific</t>
  </si>
  <si>
    <t>KE260, KE270</t>
  </si>
  <si>
    <t>LDNO 132kV: Domestic Aggregated or CT with Residual</t>
  </si>
  <si>
    <t>KV010, KV020, KV100</t>
  </si>
  <si>
    <t>LDNO 132kV: Domestic Aggregated (related MPAN)</t>
  </si>
  <si>
    <t>KV030</t>
  </si>
  <si>
    <t>KV040, KV050, KV070, KV110</t>
  </si>
  <si>
    <t>LDNO 132kV: Non-Domestic Aggregated (related MPAN)</t>
  </si>
  <si>
    <t>KV060</t>
  </si>
  <si>
    <t>KV125</t>
  </si>
  <si>
    <t>KV120</t>
  </si>
  <si>
    <t>KV135</t>
  </si>
  <si>
    <t>KV130</t>
  </si>
  <si>
    <t>KV145</t>
  </si>
  <si>
    <t>KV140</t>
  </si>
  <si>
    <t>LDNO 132kV: Unmetered Supplies</t>
  </si>
  <si>
    <t>KV150, KV160, KV170, KV180, KV190</t>
  </si>
  <si>
    <t>LDNO 132kV: LV Generation Aggregated</t>
  </si>
  <si>
    <t>KV200</t>
  </si>
  <si>
    <t>LDNO 132kV: LV Sub Generation Aggregated</t>
  </si>
  <si>
    <t>KV210</t>
  </si>
  <si>
    <t>LDNO 132kV: LV Generation Site Specific</t>
  </si>
  <si>
    <t>KV220, KV230</t>
  </si>
  <si>
    <t>LDNO 132kV: LV Sub Generation Site Specific</t>
  </si>
  <si>
    <t>KV240, KV250</t>
  </si>
  <si>
    <t>LDNO 132kV: HV Generation Site Specific</t>
  </si>
  <si>
    <t>KV260, KV270</t>
  </si>
  <si>
    <t>LDNO 0000: Domestic Aggregated or CT with Residual</t>
  </si>
  <si>
    <t>ZZ010, ZZ020, ZZ100</t>
  </si>
  <si>
    <t>LDNO 0000: Domestic Aggregated (related MPAN)</t>
  </si>
  <si>
    <t>ZZ030</t>
  </si>
  <si>
    <t>ZZ040, ZZ050, ZZ070, ZZ110</t>
  </si>
  <si>
    <t>LDNO 0000: Non-Domestic Aggregated (related MPAN)</t>
  </si>
  <si>
    <t>ZZ060</t>
  </si>
  <si>
    <t>ZZ125</t>
  </si>
  <si>
    <t>ZZ120</t>
  </si>
  <si>
    <t>ZZ135</t>
  </si>
  <si>
    <t>ZZ130</t>
  </si>
  <si>
    <t>ZZ145</t>
  </si>
  <si>
    <t>ZZ140</t>
  </si>
  <si>
    <t>LDNO 0000: Unmetered Supplies</t>
  </si>
  <si>
    <t>ZZ150, ZZ160, ZZ170, ZZ180, ZZ190</t>
  </si>
  <si>
    <t>LDNO 0000: LV Generation Aggregated</t>
  </si>
  <si>
    <t>ZZ200</t>
  </si>
  <si>
    <t>LDNO 0000: LV Sub Generation Aggregated</t>
  </si>
  <si>
    <t>ZZ210</t>
  </si>
  <si>
    <t>LDNO 0000: LV Generation Site Specific</t>
  </si>
  <si>
    <t>ZZ220, ZZ230</t>
  </si>
  <si>
    <t>LDNO 0000: LV Sub Generation Site Specific</t>
  </si>
  <si>
    <t>ZZ240, ZZ250</t>
  </si>
  <si>
    <t>LDNO 0000: HV Generation Site Specific</t>
  </si>
  <si>
    <t>ZZ260, ZZ270</t>
  </si>
  <si>
    <t>tbc</t>
  </si>
  <si>
    <t>MSID 7039, 7040</t>
  </si>
  <si>
    <t>MSID 7107</t>
  </si>
  <si>
    <t>MSID 7252</t>
  </si>
  <si>
    <t>MSID 7249</t>
  </si>
  <si>
    <t>MSID 7241, 7242</t>
  </si>
  <si>
    <t>MSID 7244</t>
  </si>
  <si>
    <t>MSID 2037, 2038</t>
  </si>
  <si>
    <t>MSID 7156</t>
  </si>
  <si>
    <t>MSID 0437</t>
  </si>
  <si>
    <t>IDNO1 (PENL870)</t>
  </si>
  <si>
    <t>IDNO2 (PENL869)</t>
  </si>
  <si>
    <t>MSID 7358, 7359</t>
  </si>
  <si>
    <t>MSID 7362, 7363</t>
  </si>
  <si>
    <t>MSID 7364, 7365</t>
  </si>
  <si>
    <t>IDNO3</t>
  </si>
  <si>
    <t>IDNO4</t>
  </si>
  <si>
    <t>MSID 7415</t>
  </si>
  <si>
    <t>MSID 7350</t>
  </si>
  <si>
    <t>MSID 7412</t>
  </si>
  <si>
    <t>1C8</t>
  </si>
  <si>
    <t>1D8</t>
  </si>
  <si>
    <t>1A8</t>
  </si>
  <si>
    <t>1B8</t>
  </si>
  <si>
    <t>1G8</t>
  </si>
  <si>
    <t>1H8</t>
  </si>
  <si>
    <t>1E8</t>
  </si>
  <si>
    <t>1F8</t>
  </si>
  <si>
    <t>1L8</t>
  </si>
  <si>
    <t>1M8</t>
  </si>
  <si>
    <t>1J8</t>
  </si>
  <si>
    <t>1K8</t>
  </si>
  <si>
    <t>1N8</t>
  </si>
  <si>
    <t>1P8</t>
  </si>
  <si>
    <t>Tariff 1</t>
  </si>
  <si>
    <t>Tariff 2</t>
  </si>
  <si>
    <t>Tariff 3</t>
  </si>
  <si>
    <t>Tariff 4</t>
  </si>
  <si>
    <t>Tariff 5</t>
  </si>
  <si>
    <t>Tariff 6</t>
  </si>
  <si>
    <t>Tariff 146</t>
  </si>
  <si>
    <t>Tariff 8</t>
  </si>
  <si>
    <t>Tariff 9</t>
  </si>
  <si>
    <t>Tariff 10</t>
  </si>
  <si>
    <t>Tariff 11</t>
  </si>
  <si>
    <t>Tariff 12</t>
  </si>
  <si>
    <t>Tariff 13</t>
  </si>
  <si>
    <t>Tariff 14</t>
  </si>
  <si>
    <t>Tariff 15</t>
  </si>
  <si>
    <t>Tariff 16</t>
  </si>
  <si>
    <t>Tariff 17</t>
  </si>
  <si>
    <t>Tariff 18</t>
  </si>
  <si>
    <t>Tariff 19</t>
  </si>
  <si>
    <t>Tariff 20</t>
  </si>
  <si>
    <t>Tariff 21</t>
  </si>
  <si>
    <t>Tariff 22</t>
  </si>
  <si>
    <t>Tariff 23</t>
  </si>
  <si>
    <t>Tariff 24</t>
  </si>
  <si>
    <t>Tariff 25</t>
  </si>
  <si>
    <t>Tariff 26</t>
  </si>
  <si>
    <t>Tariff 27</t>
  </si>
  <si>
    <t>Tariff 28</t>
  </si>
  <si>
    <t>Tariff 29</t>
  </si>
  <si>
    <t>Tariff 30</t>
  </si>
  <si>
    <t>Tariff 31</t>
  </si>
  <si>
    <t>Tariff 32</t>
  </si>
  <si>
    <t>Tariff 33</t>
  </si>
  <si>
    <t>Tariff 34</t>
  </si>
  <si>
    <t>Tariff 35</t>
  </si>
  <si>
    <t>Tariff 36</t>
  </si>
  <si>
    <t>Tariff 37</t>
  </si>
  <si>
    <t>Tariff 38</t>
  </si>
  <si>
    <t>Tariff 39</t>
  </si>
  <si>
    <t>Tariff 40</t>
  </si>
  <si>
    <t>Tariff 41</t>
  </si>
  <si>
    <t>Tariff 42</t>
  </si>
  <si>
    <t>Tariff 43</t>
  </si>
  <si>
    <t>Tariff 44</t>
  </si>
  <si>
    <t>Tariff 45</t>
  </si>
  <si>
    <t>Tariff 46</t>
  </si>
  <si>
    <t>Tariff 47</t>
  </si>
  <si>
    <t>Tariff 48</t>
  </si>
  <si>
    <t>Tariff 49</t>
  </si>
  <si>
    <t>Tariff 50</t>
  </si>
  <si>
    <t>Tariff 51</t>
  </si>
  <si>
    <t>Tariff 52</t>
  </si>
  <si>
    <t>Tariff 54</t>
  </si>
  <si>
    <t>Tariff 56</t>
  </si>
  <si>
    <t>Tariff 57</t>
  </si>
  <si>
    <t>Tariff 58</t>
  </si>
  <si>
    <t>Tariff 59</t>
  </si>
  <si>
    <t>Tariff 60</t>
  </si>
  <si>
    <t>Tariff 61</t>
  </si>
  <si>
    <t>Tariff 62</t>
  </si>
  <si>
    <t>Tariff 63</t>
  </si>
  <si>
    <t>Tariff 64</t>
  </si>
  <si>
    <t>Tariff 65</t>
  </si>
  <si>
    <t>Tariff 66</t>
  </si>
  <si>
    <t>Tariff 67</t>
  </si>
  <si>
    <t>Tariff 68</t>
  </si>
  <si>
    <t>Tariff 69</t>
  </si>
  <si>
    <t>Tariff 70</t>
  </si>
  <si>
    <t>Tariff 71</t>
  </si>
  <si>
    <t>Tariff 72</t>
  </si>
  <si>
    <t>Tariff 73</t>
  </si>
  <si>
    <t>Tariff 74</t>
  </si>
  <si>
    <t>Tariff 75</t>
  </si>
  <si>
    <t>Tariff 76</t>
  </si>
  <si>
    <t>Tariff 77</t>
  </si>
  <si>
    <t>Tariff 78</t>
  </si>
  <si>
    <t>Tariff 79</t>
  </si>
  <si>
    <t>Tariff 80</t>
  </si>
  <si>
    <t>Tariff 81</t>
  </si>
  <si>
    <t>Tariff 82</t>
  </si>
  <si>
    <t>Tariff 83</t>
  </si>
  <si>
    <t>Tariff 84</t>
  </si>
  <si>
    <t>Tariff 85</t>
  </si>
  <si>
    <t>Tariff 86</t>
  </si>
  <si>
    <t>Tariff 87</t>
  </si>
  <si>
    <t>Tariff 88</t>
  </si>
  <si>
    <t>Tariff 89</t>
  </si>
  <si>
    <t>Tariff 90</t>
  </si>
  <si>
    <t>Tariff 91</t>
  </si>
  <si>
    <t>Tariff 92</t>
  </si>
  <si>
    <t>Tariff 93</t>
  </si>
  <si>
    <t>Tariff 94</t>
  </si>
  <si>
    <t>Tariff 95</t>
  </si>
  <si>
    <t>Tariff 96</t>
  </si>
  <si>
    <t>Tariff 97</t>
  </si>
  <si>
    <t>Tariff 98</t>
  </si>
  <si>
    <t>Tariff 99</t>
  </si>
  <si>
    <t>Tariff 100</t>
  </si>
  <si>
    <t>Tariff 101</t>
  </si>
  <si>
    <t>Tariff 102</t>
  </si>
  <si>
    <t>Tariff 103</t>
  </si>
  <si>
    <t>Tariff 104</t>
  </si>
  <si>
    <t>Tariff 105</t>
  </si>
  <si>
    <t>Tariff 106</t>
  </si>
  <si>
    <t>Tariff 107</t>
  </si>
  <si>
    <t>Tariff 108</t>
  </si>
  <si>
    <t>Tariff 109</t>
  </si>
  <si>
    <t>Tariff 110</t>
  </si>
  <si>
    <t>Tariff 112</t>
  </si>
  <si>
    <t>Tariff 113</t>
  </si>
  <si>
    <t>Tariff 114</t>
  </si>
  <si>
    <t>Tariff 115</t>
  </si>
  <si>
    <t>Tariff 116</t>
  </si>
  <si>
    <t>Tariff 117</t>
  </si>
  <si>
    <t>Tariff 118</t>
  </si>
  <si>
    <t>Tariff 120</t>
  </si>
  <si>
    <t>Tariff 121</t>
  </si>
  <si>
    <t>Tariff 122</t>
  </si>
  <si>
    <t>Tariff 123</t>
  </si>
  <si>
    <t>Tariff 125</t>
  </si>
  <si>
    <t>Tariff 134</t>
  </si>
  <si>
    <t>Tariff 127</t>
  </si>
  <si>
    <t>Tariff 128</t>
  </si>
  <si>
    <t>Tariff 129</t>
  </si>
  <si>
    <t>Tariff 130</t>
  </si>
  <si>
    <t>Tariff 131</t>
  </si>
  <si>
    <t>Tariff 132</t>
  </si>
  <si>
    <t>Tariff 133</t>
  </si>
  <si>
    <t>Tariff 135</t>
  </si>
  <si>
    <t>Tariff 136</t>
  </si>
  <si>
    <t>Tariff 137</t>
  </si>
  <si>
    <t>Tariff 138</t>
  </si>
  <si>
    <t>Tariff 139</t>
  </si>
  <si>
    <t>Tariff 140</t>
  </si>
  <si>
    <t>Tariff 141</t>
  </si>
  <si>
    <t>Tariff 142</t>
  </si>
  <si>
    <t>Tariff 143</t>
  </si>
  <si>
    <t>Tariff 144</t>
  </si>
  <si>
    <t>Tariff 145</t>
  </si>
  <si>
    <t>Import Tariff 1</t>
  </si>
  <si>
    <t>Import Tariff 2</t>
  </si>
  <si>
    <t>Import Tariff 3</t>
  </si>
  <si>
    <t>Import Tariff 4</t>
  </si>
  <si>
    <t>Import Tariff 5</t>
  </si>
  <si>
    <t>Import Tariff 6</t>
  </si>
  <si>
    <t>Import Tariff 146</t>
  </si>
  <si>
    <t>Import Tariff 8</t>
  </si>
  <si>
    <t>Import Tariff 9</t>
  </si>
  <si>
    <t>Import Tariff 10</t>
  </si>
  <si>
    <t>Import Tariff 11</t>
  </si>
  <si>
    <t>Import Tariff 12</t>
  </si>
  <si>
    <t>Import Tariff 13</t>
  </si>
  <si>
    <t>Import Tariff 14</t>
  </si>
  <si>
    <t>Import Tariff 15</t>
  </si>
  <si>
    <t>Import Tariff 16</t>
  </si>
  <si>
    <t>Import Tariff 17</t>
  </si>
  <si>
    <t>Import Tariff 18</t>
  </si>
  <si>
    <t>Import Tariff 19</t>
  </si>
  <si>
    <t>Import Tariff 20</t>
  </si>
  <si>
    <t>Import Tariff 21</t>
  </si>
  <si>
    <t>Import Tariff 22</t>
  </si>
  <si>
    <t>Import Tariff 23</t>
  </si>
  <si>
    <t>Import Tariff 24</t>
  </si>
  <si>
    <t>Import Tariff 25</t>
  </si>
  <si>
    <t>Import Tariff 26</t>
  </si>
  <si>
    <t>Import Tariff 27</t>
  </si>
  <si>
    <t>Import Tariff 28</t>
  </si>
  <si>
    <t>Import Tariff 29</t>
  </si>
  <si>
    <t>Import Tariff 30</t>
  </si>
  <si>
    <t>Import Tariff 31</t>
  </si>
  <si>
    <t>Import Tariff 32</t>
  </si>
  <si>
    <t>Import Tariff 33</t>
  </si>
  <si>
    <t>Import Tariff 34</t>
  </si>
  <si>
    <t>Import Tariff 35</t>
  </si>
  <si>
    <t>Import Tariff 36</t>
  </si>
  <si>
    <t>Import Tariff 37</t>
  </si>
  <si>
    <t>Import Tariff 38</t>
  </si>
  <si>
    <t>Import Tariff 39</t>
  </si>
  <si>
    <t>Import Tariff 40</t>
  </si>
  <si>
    <t>Import Tariff 41</t>
  </si>
  <si>
    <t>Import Tariff 42</t>
  </si>
  <si>
    <t>Import Tariff 43</t>
  </si>
  <si>
    <t>Import Tariff 44</t>
  </si>
  <si>
    <t>Import Tariff 45</t>
  </si>
  <si>
    <t>Import Tariff 46</t>
  </si>
  <si>
    <t>Import Tariff 47</t>
  </si>
  <si>
    <t>Import Tariff 48</t>
  </si>
  <si>
    <t>Import Tariff 49</t>
  </si>
  <si>
    <t>Import Tariff 50</t>
  </si>
  <si>
    <t>Import Tariff 51</t>
  </si>
  <si>
    <t>Import Tariff 52</t>
  </si>
  <si>
    <t>Import Tariff 54</t>
  </si>
  <si>
    <t>Import Tariff 56</t>
  </si>
  <si>
    <t>Import Tariff 57</t>
  </si>
  <si>
    <t>Import Tariff 58</t>
  </si>
  <si>
    <t>Import Tariff 59</t>
  </si>
  <si>
    <t>Import Tariff 60</t>
  </si>
  <si>
    <t>Import Tariff 61</t>
  </si>
  <si>
    <t>Import Tariff 62</t>
  </si>
  <si>
    <t>Import Tariff 63</t>
  </si>
  <si>
    <t>Import Tariff 64</t>
  </si>
  <si>
    <t>Import Tariff 65</t>
  </si>
  <si>
    <t>Import Tariff 66</t>
  </si>
  <si>
    <t>Import Tariff 67</t>
  </si>
  <si>
    <t>Import Tariff 68</t>
  </si>
  <si>
    <t>Import Tariff 69</t>
  </si>
  <si>
    <t>Import Tariff 70</t>
  </si>
  <si>
    <t>Import Tariff 71</t>
  </si>
  <si>
    <t>Import Tariff 72</t>
  </si>
  <si>
    <t>Import Tariff 73</t>
  </si>
  <si>
    <t>Import Tariff 74</t>
  </si>
  <si>
    <t>Import Tariff 75</t>
  </si>
  <si>
    <t>Import Tariff 76</t>
  </si>
  <si>
    <t>Import Tariff 77</t>
  </si>
  <si>
    <t>Import Tariff 78</t>
  </si>
  <si>
    <t>Import Tariff 79</t>
  </si>
  <si>
    <t>Import Tariff 80</t>
  </si>
  <si>
    <t>Import Tariff 81</t>
  </si>
  <si>
    <t>Import Tariff 82</t>
  </si>
  <si>
    <t>Import Tariff 83</t>
  </si>
  <si>
    <t>Import Tariff 84</t>
  </si>
  <si>
    <t>Import Tariff 85</t>
  </si>
  <si>
    <t>Import Tariff 86</t>
  </si>
  <si>
    <t>Import Tariff 87</t>
  </si>
  <si>
    <t>Import Tariff 88</t>
  </si>
  <si>
    <t>Import Tariff 89</t>
  </si>
  <si>
    <t>Import Tariff 90</t>
  </si>
  <si>
    <t>Import Tariff 91</t>
  </si>
  <si>
    <t>Import Tariff 92</t>
  </si>
  <si>
    <t>Import Tariff 93</t>
  </si>
  <si>
    <t>Import Tariff 94</t>
  </si>
  <si>
    <t>Import Tariff 95</t>
  </si>
  <si>
    <t>Import Tariff 96</t>
  </si>
  <si>
    <t>Import Tariff 97</t>
  </si>
  <si>
    <t>Import Tariff 98</t>
  </si>
  <si>
    <t>Import Tariff 99</t>
  </si>
  <si>
    <t>Import Tariff 100</t>
  </si>
  <si>
    <t>Import Tariff 101</t>
  </si>
  <si>
    <t>Import Tariff 102</t>
  </si>
  <si>
    <t>Import Tariff 103</t>
  </si>
  <si>
    <t>Import Tariff 104</t>
  </si>
  <si>
    <t>Import Tariff 105</t>
  </si>
  <si>
    <t>Import Tariff 106</t>
  </si>
  <si>
    <t>Import Tariff 107</t>
  </si>
  <si>
    <t>Import Tariff 108</t>
  </si>
  <si>
    <t>Import Tariff 109</t>
  </si>
  <si>
    <t>Import Tariff 110</t>
  </si>
  <si>
    <t>Import Tariff 112</t>
  </si>
  <si>
    <t>Import Tariff 113</t>
  </si>
  <si>
    <t>Import Tariff 114</t>
  </si>
  <si>
    <t>Import Tariff 115</t>
  </si>
  <si>
    <t>Import Tariff 116</t>
  </si>
  <si>
    <t>Import Tariff 117</t>
  </si>
  <si>
    <t>Import Tariff 118</t>
  </si>
  <si>
    <t>Import Tariff 120</t>
  </si>
  <si>
    <t>Import Tariff 121</t>
  </si>
  <si>
    <t>Import Tariff 122</t>
  </si>
  <si>
    <t>Import Tariff 123</t>
  </si>
  <si>
    <t>Import Tariff 125</t>
  </si>
  <si>
    <t>Import Tariff 134</t>
  </si>
  <si>
    <t>Import Tariff 127</t>
  </si>
  <si>
    <t>Import Tariff 128</t>
  </si>
  <si>
    <t>Import Tariff 129</t>
  </si>
  <si>
    <t>Import Tariff 130</t>
  </si>
  <si>
    <t>Import Tariff 131</t>
  </si>
  <si>
    <t>Import Tariff 132</t>
  </si>
  <si>
    <t>Import Tariff 133</t>
  </si>
  <si>
    <t>Import Tariff 135</t>
  </si>
  <si>
    <t>Import Tariff 136</t>
  </si>
  <si>
    <t>Import Tariff 137</t>
  </si>
  <si>
    <t>Import Tariff 138</t>
  </si>
  <si>
    <t>Import Tariff 139</t>
  </si>
  <si>
    <t>Import Tariff 140</t>
  </si>
  <si>
    <t>Import Tariff 141</t>
  </si>
  <si>
    <t>Import Tariff 142</t>
  </si>
  <si>
    <t>Import Tariff 143</t>
  </si>
  <si>
    <t>Import Tariff 144</t>
  </si>
  <si>
    <t>Import Tariff 145</t>
  </si>
  <si>
    <t>Export Tariff 2</t>
  </si>
  <si>
    <t>Export Tariff 146</t>
  </si>
  <si>
    <t>Export Tariff 8</t>
  </si>
  <si>
    <t>Export Tariff 9</t>
  </si>
  <si>
    <t>Export Tariff 12</t>
  </si>
  <si>
    <t>Export Tariff 13</t>
  </si>
  <si>
    <t>Export Tariff 14</t>
  </si>
  <si>
    <t>Export Tariff 15</t>
  </si>
  <si>
    <t>Export Tariff 16</t>
  </si>
  <si>
    <t>Export Tariff 17</t>
  </si>
  <si>
    <t>Export Tariff 18</t>
  </si>
  <si>
    <t>Export Tariff 19</t>
  </si>
  <si>
    <t>Export Tariff 20</t>
  </si>
  <si>
    <t>Export Tariff 21</t>
  </si>
  <si>
    <t>Export Tariff 22</t>
  </si>
  <si>
    <t>Export Tariff 23</t>
  </si>
  <si>
    <t>Export Tariff 24</t>
  </si>
  <si>
    <t>Export Tariff 25</t>
  </si>
  <si>
    <t>Export Tariff 26</t>
  </si>
  <si>
    <t>Export Tariff 27</t>
  </si>
  <si>
    <t>Export Tariff 28</t>
  </si>
  <si>
    <t>Export Tariff 29</t>
  </si>
  <si>
    <t>Export Tariff 30</t>
  </si>
  <si>
    <t>Export Tariff 31</t>
  </si>
  <si>
    <t>Export Tariff 32</t>
  </si>
  <si>
    <t>Export Tariff 33</t>
  </si>
  <si>
    <t>Export Tariff 36</t>
  </si>
  <si>
    <t>Export Tariff 63</t>
  </si>
  <si>
    <t>Export Tariff 64</t>
  </si>
  <si>
    <t>Export Tariff 65</t>
  </si>
  <si>
    <t>Export Tariff 66</t>
  </si>
  <si>
    <t>Export Tariff 67</t>
  </si>
  <si>
    <t>Export Tariff 68</t>
  </si>
  <si>
    <t>Export Tariff 69</t>
  </si>
  <si>
    <t>Export Tariff 70</t>
  </si>
  <si>
    <t>Export Tariff 71</t>
  </si>
  <si>
    <t>Export Tariff 72</t>
  </si>
  <si>
    <t>Export Tariff 73</t>
  </si>
  <si>
    <t>Export Tariff 74</t>
  </si>
  <si>
    <t>Export Tariff 75</t>
  </si>
  <si>
    <t>Export Tariff 76</t>
  </si>
  <si>
    <t>Export Tariff 77</t>
  </si>
  <si>
    <t>Export Tariff 78</t>
  </si>
  <si>
    <t>Export Tariff 79</t>
  </si>
  <si>
    <t>Export Tariff 80</t>
  </si>
  <si>
    <t>Export Tariff 81</t>
  </si>
  <si>
    <t>Export Tariff 82</t>
  </si>
  <si>
    <t>Export Tariff 83</t>
  </si>
  <si>
    <t>Export Tariff 84</t>
  </si>
  <si>
    <t>Export Tariff 85</t>
  </si>
  <si>
    <t>Export Tariff 86</t>
  </si>
  <si>
    <t>Export Tariff 92</t>
  </si>
  <si>
    <t>Export Tariff 93</t>
  </si>
  <si>
    <t>Export Tariff 94</t>
  </si>
  <si>
    <t>Export Tariff 95</t>
  </si>
  <si>
    <t>Export Tariff 96</t>
  </si>
  <si>
    <t>Export Tariff 97</t>
  </si>
  <si>
    <t>Export Tariff 98</t>
  </si>
  <si>
    <t>Export Tariff 99</t>
  </si>
  <si>
    <t>Export Tariff 100</t>
  </si>
  <si>
    <t>Export Tariff 101</t>
  </si>
  <si>
    <t>Export Tariff 102</t>
  </si>
  <si>
    <t>Export Tariff 103</t>
  </si>
  <si>
    <t>Export Tariff 104</t>
  </si>
  <si>
    <t>Export Tariff 105</t>
  </si>
  <si>
    <t>Export Tariff 106</t>
  </si>
  <si>
    <t>Export Tariff 107</t>
  </si>
  <si>
    <t>Export Tariff 108</t>
  </si>
  <si>
    <t>Export Tariff 109</t>
  </si>
  <si>
    <t>Export Tariff 110</t>
  </si>
  <si>
    <t>Export Tariff 112</t>
  </si>
  <si>
    <t>Export Tariff 113</t>
  </si>
  <si>
    <t>Export Tariff 114</t>
  </si>
  <si>
    <t>Export Tariff 115</t>
  </si>
  <si>
    <t>Export Tariff 116</t>
  </si>
  <si>
    <t>Export Tariff 117</t>
  </si>
  <si>
    <t>Export Tariff 118</t>
  </si>
  <si>
    <t>Export Tariff 120</t>
  </si>
  <si>
    <t>Export Tariff 121</t>
  </si>
  <si>
    <t>Export Tariff 122</t>
  </si>
  <si>
    <t>Export Tariff 123</t>
  </si>
  <si>
    <t>Export Tariff 125</t>
  </si>
  <si>
    <t>Export Tariff 134</t>
  </si>
  <si>
    <t>Export Tariff 127</t>
  </si>
  <si>
    <t>Export Tariff 128</t>
  </si>
  <si>
    <t>Export Tariff 129</t>
  </si>
  <si>
    <t>Export Tariff 131</t>
  </si>
  <si>
    <t>Export Tariff 132</t>
  </si>
  <si>
    <t>Export Tariff 133</t>
  </si>
  <si>
    <t>Export Tariff 135</t>
  </si>
  <si>
    <t>Export Tariff 136</t>
  </si>
  <si>
    <t>Export Tariff 137</t>
  </si>
  <si>
    <t>Export Tariff 138</t>
  </si>
  <si>
    <t>Export Tariff 139</t>
  </si>
  <si>
    <t>Export Tariff 140</t>
  </si>
  <si>
    <t>Export Tariff 141</t>
  </si>
  <si>
    <t>Export Tariff 142</t>
  </si>
  <si>
    <t>Export Tariff 143</t>
  </si>
  <si>
    <t>Export Tariff 144</t>
  </si>
  <si>
    <t>Export Tariff 145</t>
  </si>
  <si>
    <t>ampape_11_a</t>
  </si>
  <si>
    <t>A.M.PAPER</t>
  </si>
  <si>
    <t>ampape_11_b</t>
  </si>
  <si>
    <t>adswod_33_a</t>
  </si>
  <si>
    <t>ADSWOOD</t>
  </si>
  <si>
    <t>adswod_33_b</t>
  </si>
  <si>
    <t>adswod_33_gt1</t>
  </si>
  <si>
    <t>adswod_33_gt2</t>
  </si>
  <si>
    <t>agecro_33_a</t>
  </si>
  <si>
    <t>AGECROFT</t>
  </si>
  <si>
    <t>agecro_33_b</t>
  </si>
  <si>
    <t>agecro_33_c</t>
  </si>
  <si>
    <t>agecro_33_d</t>
  </si>
  <si>
    <t>agecom_33_a</t>
  </si>
  <si>
    <t>AGECROFT COMMERCE</t>
  </si>
  <si>
    <t>agecom_33_b</t>
  </si>
  <si>
    <t>agecom_33_c</t>
  </si>
  <si>
    <t>agecom_33_d</t>
  </si>
  <si>
    <t>agecom_33_e</t>
  </si>
  <si>
    <t>agecom_33_f</t>
  </si>
  <si>
    <t>agecrd_33_a</t>
  </si>
  <si>
    <t>AGECROFT RD GENERATION</t>
  </si>
  <si>
    <t>ainsco_11_a</t>
  </si>
  <si>
    <t>AINSCO</t>
  </si>
  <si>
    <t>ainsco_11_b</t>
  </si>
  <si>
    <t>aiprod_6.6_a</t>
  </si>
  <si>
    <t>AIPROD</t>
  </si>
  <si>
    <t>aiprod_6.6_b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</si>
  <si>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</si>
  <si>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</si>
  <si>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</si>
  <si>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</si>
  <si>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</si>
  <si>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</si>
  <si>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</si>
  <si>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</si>
  <si>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</si>
  <si>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</si>
  <si>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</si>
  <si>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</si>
  <si>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</si>
  <si>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</si>
  <si>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</si>
  <si>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aldon_33_a</t>
  </si>
  <si>
    <t>ALDON ROAD GENERATION</t>
  </si>
  <si>
    <t>alston_11_a</t>
  </si>
  <si>
    <t>ALSTON</t>
  </si>
  <si>
    <t>altrin_33_a</t>
  </si>
  <si>
    <t>ALTRINCHAM</t>
  </si>
  <si>
    <t>altrin_33_b</t>
  </si>
  <si>
    <t>ambles_11_a</t>
  </si>
  <si>
    <t>AMBLESIDE</t>
  </si>
  <si>
    <t>ambles_11_b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</si>
  <si>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</si>
  <si>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</si>
  <si>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</si>
  <si>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</si>
  <si>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</si>
  <si>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</si>
  <si>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</si>
  <si>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</si>
  <si>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</si>
  <si>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</si>
  <si>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</si>
  <si>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</si>
  <si>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</si>
  <si>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</si>
  <si>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</si>
  <si>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</si>
  <si>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</si>
  <si>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</si>
  <si>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</si>
  <si>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</si>
  <si>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</si>
  <si>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</si>
  <si>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</si>
  <si>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</si>
  <si>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ashold_33_a</t>
  </si>
  <si>
    <t>ASHTON OLD RD GENERATION</t>
  </si>
  <si>
    <t>ashmer_33_a</t>
  </si>
  <si>
    <t>ASHTON ON MERSEY</t>
  </si>
  <si>
    <t>ashmer_33_b</t>
  </si>
  <si>
    <t>ashmer_6.6_a</t>
  </si>
  <si>
    <t>ashmer_6.6_b</t>
  </si>
  <si>
    <t>ashunl_33_a</t>
  </si>
  <si>
    <t>ASHTON UNDER LYNE</t>
  </si>
  <si>
    <t>ashunl_33_b</t>
  </si>
  <si>
    <t>ashunl_33_c</t>
  </si>
  <si>
    <t>ashunl_6.6_a</t>
  </si>
  <si>
    <t>ashunl_6.6_b</t>
  </si>
  <si>
    <t>ashunl_6.6_c</t>
  </si>
  <si>
    <t>ashtgo_6.6_a</t>
  </si>
  <si>
    <t>ASHTON-GOLBORNE</t>
  </si>
  <si>
    <t>ashtgo_6.6_b</t>
  </si>
  <si>
    <t>ashton_6.6_a</t>
  </si>
  <si>
    <t>ASHTON-RIBBLE</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</si>
  <si>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</si>
  <si>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</si>
  <si>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</si>
  <si>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</si>
  <si>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</si>
  <si>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</si>
  <si>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</si>
  <si>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</si>
  <si>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</si>
  <si>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</si>
  <si>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</si>
  <si>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</si>
  <si>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</si>
  <si>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</si>
  <si>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</si>
  <si>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alderp_11_a</t>
  </si>
  <si>
    <t>ASTRA ZENECA ALDERLEY PARK</t>
  </si>
  <si>
    <t>alderp_11_b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</si>
  <si>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</si>
  <si>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</si>
  <si>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</si>
  <si>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</si>
  <si>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</si>
  <si>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</si>
  <si>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</si>
  <si>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</si>
  <si>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</si>
  <si>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</si>
  <si>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</si>
  <si>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</si>
  <si>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</si>
  <si>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</si>
  <si>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</si>
  <si>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athlst_6.6_a</t>
  </si>
  <si>
    <t>ATHLETIC ST</t>
  </si>
  <si>
    <t>athlst_6.6_b</t>
  </si>
  <si>
    <t>athlst_33_a</t>
  </si>
  <si>
    <t>ATHLETIC STREET</t>
  </si>
  <si>
    <t>athlst_33_b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</si>
  <si>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</si>
  <si>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</si>
  <si>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</si>
  <si>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</si>
  <si>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</si>
  <si>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</si>
  <si>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</si>
  <si>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</si>
  <si>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</si>
  <si>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</si>
  <si>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</si>
  <si>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</si>
  <si>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</si>
  <si>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</si>
  <si>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</si>
  <si>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</si>
  <si>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</si>
  <si>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</si>
  <si>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</si>
  <si>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</si>
  <si>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</si>
  <si>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</si>
  <si>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</si>
  <si>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</si>
  <si>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</si>
  <si>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baroff_132_gt1</t>
  </si>
  <si>
    <t>BAROFF</t>
  </si>
  <si>
    <t>barrow_11_a</t>
  </si>
  <si>
    <t>BARROW</t>
  </si>
  <si>
    <t>barrow_11_b</t>
  </si>
  <si>
    <t>barrow_33_a</t>
  </si>
  <si>
    <t>barrow_33_b</t>
  </si>
  <si>
    <t>baroff_1_gt1</t>
  </si>
  <si>
    <t>BARROW OFFSHORE WF</t>
  </si>
  <si>
    <t>barton_33_a</t>
  </si>
  <si>
    <t>BARTON</t>
  </si>
  <si>
    <t>barton_33_b</t>
  </si>
  <si>
    <t>barton_33_c</t>
  </si>
  <si>
    <t>bardrd_6.6_a</t>
  </si>
  <si>
    <t>BARTON DOCK RD</t>
  </si>
  <si>
    <t>bardrd_6.6_b</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</si>
  <si>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</si>
  <si>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</si>
  <si>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</si>
  <si>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</si>
  <si>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</si>
  <si>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</si>
  <si>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</si>
  <si>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</si>
  <si>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</si>
  <si>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</si>
  <si>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</si>
  <si>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</si>
  <si>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</si>
  <si>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</si>
  <si>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</si>
  <si>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</si>
  <si>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</si>
  <si>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</si>
  <si>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</si>
  <si>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</si>
  <si>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</si>
  <si>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</si>
  <si>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</si>
  <si>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</si>
  <si>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</si>
  <si>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</si>
  <si>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</si>
  <si>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</si>
  <si>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</si>
  <si>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</si>
  <si>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</si>
  <si>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</si>
  <si>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</si>
  <si>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</si>
  <si>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</si>
  <si>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</si>
  <si>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</si>
  <si>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</si>
  <si>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</si>
  <si>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</si>
  <si>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</si>
  <si>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</si>
  <si>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</si>
  <si>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</si>
  <si>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</si>
  <si>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</si>
  <si>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</si>
  <si>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blrdcl_6.6_a</t>
  </si>
  <si>
    <t>BLACKBURN RD CLAYTON</t>
  </si>
  <si>
    <t>blrdcl_6.6_b</t>
  </si>
  <si>
    <t>blafri_6.6_a</t>
  </si>
  <si>
    <t>BLACKFRIARS</t>
  </si>
  <si>
    <t>blafri_6.6_b</t>
  </si>
  <si>
    <t>blafri_33_a</t>
  </si>
  <si>
    <t>BLACKFRIARS A</t>
  </si>
  <si>
    <t>blafri_33_b</t>
  </si>
  <si>
    <t>BLACKFRIARS B</t>
  </si>
  <si>
    <t>blackl_6.6_a</t>
  </si>
  <si>
    <t>BLACKLEY</t>
  </si>
  <si>
    <t>blackl_6.6_b</t>
  </si>
  <si>
    <t>blackp_33_a</t>
  </si>
  <si>
    <t>BLACKPOOL</t>
  </si>
  <si>
    <t>blackp_33_b</t>
  </si>
  <si>
    <t>blackp_6.6_a</t>
  </si>
  <si>
    <t>blackp_6.6_b</t>
  </si>
  <si>
    <t>bloost_33_a</t>
  </si>
  <si>
    <t>BLOOM STREET</t>
  </si>
  <si>
    <t>bloost_33_b</t>
  </si>
  <si>
    <t>felsid_11_a</t>
  </si>
  <si>
    <t>BNFL</t>
  </si>
  <si>
    <t>felsid_11_b</t>
  </si>
  <si>
    <t>felsid_11_c</t>
  </si>
  <si>
    <t>felsid_11_d</t>
  </si>
  <si>
    <t>bnflss11_11_a</t>
  </si>
  <si>
    <t>BNFLSS11</t>
  </si>
  <si>
    <t>bnflss9_11_a</t>
  </si>
  <si>
    <t>BNFLSS9</t>
  </si>
  <si>
    <t>bobybo_33_a</t>
  </si>
  <si>
    <t>BOBYBO</t>
  </si>
  <si>
    <t>bold_132_mb1</t>
  </si>
  <si>
    <t>BOLD</t>
  </si>
  <si>
    <t>bold_132_rb1</t>
  </si>
  <si>
    <t>boling_11_a</t>
  </si>
  <si>
    <t>BOLLINGTON</t>
  </si>
  <si>
    <t>boling_11_b</t>
  </si>
  <si>
    <t>boling_33_a</t>
  </si>
  <si>
    <t>boling_33_b</t>
  </si>
  <si>
    <t>bolton_132_gt1</t>
  </si>
  <si>
    <t>BOLTON</t>
  </si>
  <si>
    <t>bolton_132_gt3</t>
  </si>
  <si>
    <t>bolton_132_gt4</t>
  </si>
  <si>
    <t>bolton_33_a</t>
  </si>
  <si>
    <t>bolton_33_b</t>
  </si>
  <si>
    <t>bolton_33_c</t>
  </si>
  <si>
    <t>bolton_33_d</t>
  </si>
  <si>
    <t>bobybo_11_a</t>
  </si>
  <si>
    <t>BOLTON BY BOWLAND</t>
  </si>
  <si>
    <t>bolesa_11_a</t>
  </si>
  <si>
    <t>BOLTON LE SANDS</t>
  </si>
  <si>
    <t>bolesa_11_b</t>
  </si>
  <si>
    <t>bolwas_11_a</t>
  </si>
  <si>
    <t>BOLTON WASTE</t>
  </si>
  <si>
    <t>bolesa_33_a</t>
  </si>
  <si>
    <t>BOLTON-LE-SANDS</t>
  </si>
  <si>
    <t>bolesa_33_b</t>
  </si>
  <si>
    <t>bolwas_33_a</t>
  </si>
  <si>
    <t>BOLWAS</t>
  </si>
  <si>
    <t>botany_11_a</t>
  </si>
  <si>
    <t>BOTANY BAY</t>
  </si>
  <si>
    <t>botany_33_a</t>
  </si>
  <si>
    <t>bowlan_11_a</t>
  </si>
  <si>
    <t>BOW LANE</t>
  </si>
  <si>
    <t>bowlan_11_b</t>
  </si>
  <si>
    <t>bowate_11_b</t>
  </si>
  <si>
    <t>BOWATE</t>
  </si>
  <si>
    <t>bowate_11_a</t>
  </si>
  <si>
    <t>BOWATERS</t>
  </si>
  <si>
    <t>bowdon_11_a</t>
  </si>
  <si>
    <t>BOWDON</t>
  </si>
  <si>
    <t>bowdon_11_b</t>
  </si>
  <si>
    <t>bowdon_11_ner</t>
  </si>
  <si>
    <t>bradfo_6.6_a</t>
  </si>
  <si>
    <t>BRADFORD</t>
  </si>
  <si>
    <t>bradfo_6.6_c</t>
  </si>
  <si>
    <t>bradsh_33_a</t>
  </si>
  <si>
    <t>BRADSHAW 33KV SW HSE</t>
  </si>
  <si>
    <t>bradga_6.6_a</t>
  </si>
  <si>
    <t>BRADSHAWGATE</t>
  </si>
  <si>
    <t>bradga_6.6_b</t>
  </si>
  <si>
    <t>bramhl_11_a</t>
  </si>
  <si>
    <t>BRAMHALL</t>
  </si>
  <si>
    <t>bramhl_11_b</t>
  </si>
  <si>
    <t>bramhl_33_a</t>
  </si>
  <si>
    <t>bramhl_33_b</t>
  </si>
  <si>
    <t>bredbu_132_mb3</t>
  </si>
  <si>
    <t>BREDBURY</t>
  </si>
  <si>
    <t>bredbu_132_mb4</t>
  </si>
  <si>
    <t>bredbu_132_rb3</t>
  </si>
  <si>
    <t>bredbu_132_rb4</t>
  </si>
  <si>
    <t>briwat_6.6_a</t>
  </si>
  <si>
    <t>BRIDGEWATER</t>
  </si>
  <si>
    <t>briwat_6.6_b</t>
  </si>
  <si>
    <t>brinks_33_a</t>
  </si>
  <si>
    <t>BRINKSWAY</t>
  </si>
  <si>
    <t>brinks_33_b</t>
  </si>
  <si>
    <t>brinks_6.6_a</t>
  </si>
  <si>
    <t>brinks_6.6_b</t>
  </si>
  <si>
    <t>bristo_11_a</t>
  </si>
  <si>
    <t>BRISTOL AVENUE GEN</t>
  </si>
  <si>
    <t>britga_6.6_a</t>
  </si>
  <si>
    <t>BRITGA</t>
  </si>
  <si>
    <t>britga_6.6_b</t>
  </si>
  <si>
    <t>britgy_11_a</t>
  </si>
  <si>
    <t>BRITGY</t>
  </si>
  <si>
    <t>britgy_11_b</t>
  </si>
  <si>
    <t>broadg_11_a</t>
  </si>
  <si>
    <t>BROADGATE GEN</t>
  </si>
  <si>
    <t>broadg_33_a</t>
  </si>
  <si>
    <t>broadh_11_a</t>
  </si>
  <si>
    <t>BROADHEATH</t>
  </si>
  <si>
    <t>broadh_11_b</t>
  </si>
  <si>
    <t>broadw_33_a</t>
  </si>
  <si>
    <t>BROADWAY</t>
  </si>
  <si>
    <t>broadw_33_b</t>
  </si>
  <si>
    <t>broadw_6.6_a</t>
  </si>
  <si>
    <t>broadw_6.6_b</t>
  </si>
  <si>
    <t>bucksh_33_tee</t>
  </si>
  <si>
    <t>BUCKSH</t>
  </si>
  <si>
    <t>bucksh_11_a</t>
  </si>
  <si>
    <t>BUCKSHAW</t>
  </si>
  <si>
    <t>bucksh_11_b</t>
  </si>
  <si>
    <t>burnle_33_a</t>
  </si>
  <si>
    <t>BURNLEY</t>
  </si>
  <si>
    <t>burnle_33_b</t>
  </si>
  <si>
    <t>burnle_6.6_a</t>
  </si>
  <si>
    <t>burnle_6.6_b</t>
  </si>
  <si>
    <t>burcen_33_a</t>
  </si>
  <si>
    <t>BURNLEY CENTRE</t>
  </si>
  <si>
    <t>burcen_33_b</t>
  </si>
  <si>
    <t>burcen_6.6_a</t>
  </si>
  <si>
    <t>burcen_6.6_b</t>
  </si>
  <si>
    <t>burnor_6.6_a</t>
  </si>
  <si>
    <t>BURNLEY NORTH</t>
  </si>
  <si>
    <t>burrow_11_a</t>
  </si>
  <si>
    <t>BURROW BECK</t>
  </si>
  <si>
    <t>burrow_11_b</t>
  </si>
  <si>
    <t>bursco_11_ner</t>
  </si>
  <si>
    <t>BURSCO</t>
  </si>
  <si>
    <t>bursco_11_a</t>
  </si>
  <si>
    <t>BURSCOUGH BRIDGE</t>
  </si>
  <si>
    <t>bursco_11_b</t>
  </si>
  <si>
    <t>bursco_33_a</t>
  </si>
  <si>
    <t>bury_33_a</t>
  </si>
  <si>
    <t xml:space="preserve">BURY </t>
  </si>
  <si>
    <t>bury_33_b</t>
  </si>
  <si>
    <t>burpow_11_a</t>
  </si>
  <si>
    <t>BURY POWER</t>
  </si>
  <si>
    <t>butoct_33_a</t>
  </si>
  <si>
    <t>BURY TOWN CENTRE</t>
  </si>
  <si>
    <t>butoct_33_b</t>
  </si>
  <si>
    <t>butoct_6.6_a</t>
  </si>
  <si>
    <t>butoct_6.6_b</t>
  </si>
  <si>
    <t>bushel_6.6_b</t>
  </si>
  <si>
    <t>BUSHELL ST</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</si>
  <si>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</si>
  <si>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</si>
  <si>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</si>
  <si>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</si>
  <si>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</si>
  <si>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</si>
  <si>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</si>
  <si>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</si>
  <si>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</si>
  <si>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</si>
  <si>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</si>
  <si>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</si>
  <si>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</si>
  <si>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</si>
  <si>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</si>
  <si>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</si>
  <si>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</si>
  <si>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</si>
  <si>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</si>
  <si>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</si>
  <si>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</si>
  <si>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</si>
  <si>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</si>
  <si>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</si>
  <si>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</si>
  <si>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</si>
  <si>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</si>
  <si>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</si>
  <si>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</si>
  <si>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carrst_11_a</t>
  </si>
  <si>
    <t>CARR ST</t>
  </si>
  <si>
    <t>carrst_11_b</t>
  </si>
  <si>
    <t>carrin_132_mb3</t>
  </si>
  <si>
    <t>CARRINGTON</t>
  </si>
  <si>
    <t>carrin_132_mb4</t>
  </si>
  <si>
    <t>carrin_132_rb3</t>
  </si>
  <si>
    <t>carrin_132_rb4</t>
  </si>
  <si>
    <t>carrin_33_a</t>
  </si>
  <si>
    <t>carrin_33_b</t>
  </si>
  <si>
    <t>carsto_11_a</t>
  </si>
  <si>
    <t>CARRINGTON STOR</t>
  </si>
  <si>
    <t>carrln_33_t11</t>
  </si>
  <si>
    <t>CARRLN</t>
  </si>
  <si>
    <t>carrln_33_t12</t>
  </si>
  <si>
    <t>carrpm_10_a</t>
  </si>
  <si>
    <t>CARRPM</t>
  </si>
  <si>
    <t>carrpm_132_b</t>
  </si>
  <si>
    <t>carsto_33_a</t>
  </si>
  <si>
    <t>CARSTO</t>
  </si>
  <si>
    <t>cascem_33_a</t>
  </si>
  <si>
    <t>CASCEM</t>
  </si>
  <si>
    <t>cascem_33_b</t>
  </si>
  <si>
    <t>castle_132_a</t>
  </si>
  <si>
    <t>CASTLETON</t>
  </si>
  <si>
    <t>castle_132_b</t>
  </si>
  <si>
    <t>castle_33_a</t>
  </si>
  <si>
    <t>castle_33_b</t>
  </si>
  <si>
    <t>castle_6.6_a</t>
  </si>
  <si>
    <t>castle_6.6_b</t>
  </si>
  <si>
    <t>castlb_33_a</t>
  </si>
  <si>
    <t>CASTLETON BESS</t>
  </si>
  <si>
    <t>catonm_0.69_a</t>
  </si>
  <si>
    <t>CATON MOOR WF</t>
  </si>
  <si>
    <t>catonm_33_t11</t>
  </si>
  <si>
    <t>CATONM</t>
  </si>
  <si>
    <t>catter_25_a</t>
  </si>
  <si>
    <t>CATTER</t>
  </si>
  <si>
    <t>catter_25_b</t>
  </si>
  <si>
    <t>catter_6.6_a</t>
  </si>
  <si>
    <t>CATTERALL WATERWORKS</t>
  </si>
  <si>
    <t>cecils_6.6_a</t>
  </si>
  <si>
    <t>CECIL ST</t>
  </si>
  <si>
    <t>cecils_6.6_b</t>
  </si>
  <si>
    <t>cecils_33_a</t>
  </si>
  <si>
    <t>CECIL STREET</t>
  </si>
  <si>
    <t>cecils_33_b</t>
  </si>
  <si>
    <t>cenpar_11_a</t>
  </si>
  <si>
    <t>CENPAR</t>
  </si>
  <si>
    <t>cenpar_11_b</t>
  </si>
  <si>
    <t>cenman_6.6_a</t>
  </si>
  <si>
    <t>CENTRAL MANCHESTER</t>
  </si>
  <si>
    <t>cenman_6.6_b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</si>
  <si>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</si>
  <si>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</si>
  <si>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</si>
  <si>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</si>
  <si>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</si>
  <si>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</si>
  <si>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</si>
  <si>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</si>
  <si>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</si>
  <si>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</si>
  <si>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</si>
  <si>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</si>
  <si>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</si>
  <si>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</si>
  <si>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</si>
  <si>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</si>
  <si>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</si>
  <si>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</si>
  <si>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</si>
  <si>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</si>
  <si>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</si>
  <si>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</si>
  <si>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</si>
  <si>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</si>
  <si>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chulme_11_a</t>
  </si>
  <si>
    <t>CHEADLE HULME</t>
  </si>
  <si>
    <t>chulme_11_b</t>
  </si>
  <si>
    <t>chulme_11_ner</t>
  </si>
  <si>
    <t>chehil_6.6_a</t>
  </si>
  <si>
    <t>CHEETHAM HILL</t>
  </si>
  <si>
    <t>chehil_6.6_b</t>
  </si>
  <si>
    <t>chelfo_11_a</t>
  </si>
  <si>
    <t>CHELFORD</t>
  </si>
  <si>
    <t>chesrd_6.6_a</t>
  </si>
  <si>
    <t>CHESTER RD</t>
  </si>
  <si>
    <t>chesrd_6.6_b</t>
  </si>
  <si>
    <t>chesrd_6.6_c</t>
  </si>
  <si>
    <t>chesrd_33_a</t>
  </si>
  <si>
    <t>CHESTER ROAD</t>
  </si>
  <si>
    <t>chesrd_33_b</t>
  </si>
  <si>
    <t>chorls_11_a</t>
  </si>
  <si>
    <t>CHORLEY SOUTH</t>
  </si>
  <si>
    <t>chorls_11_b</t>
  </si>
  <si>
    <t>chorlt_33_a</t>
  </si>
  <si>
    <t>CHORLTON</t>
  </si>
  <si>
    <t>chorlt_33_b</t>
  </si>
  <si>
    <t>chorlt_6.6_a</t>
  </si>
  <si>
    <t>chrish_6.6_a</t>
  </si>
  <si>
    <t>CHRISH</t>
  </si>
  <si>
    <t>chrish_6.6_b</t>
  </si>
  <si>
    <t>chrish_6.6_c</t>
  </si>
  <si>
    <t>chrish_6.6_d</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</si>
  <si>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</si>
  <si>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</si>
  <si>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</si>
  <si>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</si>
  <si>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</si>
  <si>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</si>
  <si>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</si>
  <si>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</si>
  <si>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</si>
  <si>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</si>
  <si>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</si>
  <si>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</si>
  <si>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</si>
  <si>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</si>
  <si>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</si>
  <si>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</si>
  <si>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</si>
  <si>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</si>
  <si>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</si>
  <si>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</si>
  <si>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</si>
  <si>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clifto_11_a</t>
  </si>
  <si>
    <t>CLIFTON JUNCTION</t>
  </si>
  <si>
    <t>clifto_33_a</t>
  </si>
  <si>
    <t>clijun_11_a</t>
  </si>
  <si>
    <t>clijun_11_b</t>
  </si>
  <si>
    <t>clifto_0.69_a</t>
  </si>
  <si>
    <t>CLIFTON MARSH LANDFILL</t>
  </si>
  <si>
    <t>clivig_132_gt1</t>
  </si>
  <si>
    <t>CLIVIGER</t>
  </si>
  <si>
    <t>clivig_0.69_a</t>
  </si>
  <si>
    <t>CLIVIGER/COAL CLOUGH WF</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</si>
  <si>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</si>
  <si>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</si>
  <si>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</si>
  <si>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</si>
  <si>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</si>
  <si>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</si>
  <si>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</si>
  <si>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</si>
  <si>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</si>
  <si>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</si>
  <si>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</si>
  <si>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</si>
  <si>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</si>
  <si>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</si>
  <si>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</si>
  <si>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</si>
  <si>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</si>
  <si>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</si>
  <si>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</si>
  <si>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</si>
  <si>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</si>
  <si>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</si>
  <si>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</si>
  <si>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</si>
  <si>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</si>
  <si>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</si>
  <si>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</si>
  <si>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</si>
  <si>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</si>
  <si>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</si>
  <si>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</si>
  <si>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</si>
  <si>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</si>
  <si>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</si>
  <si>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davyhu_6.6_a</t>
  </si>
  <si>
    <t>DAVYHULME</t>
  </si>
  <si>
    <t>davyhu_6.6_b</t>
  </si>
  <si>
    <t>davyhu_6.6_c</t>
  </si>
  <si>
    <t>davyhu_6.6_d</t>
  </si>
  <si>
    <t>davyhu_6.6_f</t>
  </si>
  <si>
    <t>deansg_6.6_a</t>
  </si>
  <si>
    <t>DEANSGATE</t>
  </si>
  <si>
    <t>deansg_6.6_b</t>
  </si>
  <si>
    <t>dentea_33_a</t>
  </si>
  <si>
    <t>DENTEA</t>
  </si>
  <si>
    <t>dentea_6.6_a</t>
  </si>
  <si>
    <t>dentea_33_b</t>
  </si>
  <si>
    <t>DENTON EAST</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</si>
  <si>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</si>
  <si>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</si>
  <si>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</si>
  <si>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</si>
  <si>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</si>
  <si>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</si>
  <si>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</si>
  <si>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</si>
  <si>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</si>
  <si>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</si>
  <si>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</si>
  <si>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</si>
  <si>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</si>
  <si>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</si>
  <si>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</si>
  <si>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</si>
  <si>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</si>
  <si>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</si>
  <si>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</si>
  <si>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</si>
  <si>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</si>
  <si>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</si>
  <si>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</si>
  <si>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</si>
  <si>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</si>
  <si>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droyls_33_a</t>
  </si>
  <si>
    <t>DROYLSDEN</t>
  </si>
  <si>
    <t>droyls_33_b</t>
  </si>
  <si>
    <t>dreast_6.6_a</t>
  </si>
  <si>
    <t>DROYLSDEN EAST</t>
  </si>
  <si>
    <t>dreast_6.6_b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</si>
  <si>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</si>
  <si>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</si>
  <si>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</si>
  <si>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</si>
  <si>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</si>
  <si>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</si>
  <si>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</si>
  <si>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</si>
  <si>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</si>
  <si>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</si>
  <si>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</si>
  <si>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</si>
  <si>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</si>
  <si>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</si>
  <si>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</si>
  <si>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</si>
  <si>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</si>
  <si>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</si>
  <si>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</si>
  <si>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</si>
  <si>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</si>
  <si>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</si>
  <si>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</si>
  <si>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</si>
  <si>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</si>
  <si>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</si>
  <si>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</si>
  <si>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</si>
  <si>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</si>
  <si>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</si>
  <si>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</si>
  <si>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</si>
  <si>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</si>
  <si>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</si>
  <si>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</si>
  <si>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</si>
  <si>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exchst_33_a</t>
  </si>
  <si>
    <t>EXCHANGE ST</t>
  </si>
  <si>
    <t>exchst_6.6_a</t>
  </si>
  <si>
    <t>exchst_6.6_b</t>
  </si>
  <si>
    <t>exchst_33_b</t>
  </si>
  <si>
    <t>EXCHANGE STREET T12</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</si>
  <si>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</si>
  <si>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</si>
  <si>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</si>
  <si>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</si>
  <si>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</si>
  <si>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</si>
  <si>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</si>
  <si>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</si>
  <si>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</si>
  <si>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</si>
  <si>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</si>
  <si>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</si>
  <si>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</si>
  <si>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</si>
  <si>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</si>
  <si>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</si>
  <si>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</si>
  <si>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</si>
  <si>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</si>
  <si>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</si>
  <si>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</si>
  <si>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</si>
  <si>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fenisc_33_t11</t>
  </si>
  <si>
    <t>FENISCOWLES</t>
  </si>
  <si>
    <t>fenisc_6.6_a</t>
  </si>
  <si>
    <t>ferodo_11_a</t>
  </si>
  <si>
    <t>FERODO</t>
  </si>
  <si>
    <t>ferodo_11_b</t>
  </si>
  <si>
    <t>flalan_11_a</t>
  </si>
  <si>
    <t>FLAT LANE</t>
  </si>
  <si>
    <t>flalan_33_a</t>
  </si>
  <si>
    <t>flalan_33_b</t>
  </si>
  <si>
    <t>flimby_33_a</t>
  </si>
  <si>
    <t>FLIMBY</t>
  </si>
  <si>
    <t>flimby_0.66_a</t>
  </si>
  <si>
    <t>FLIMBY WF</t>
  </si>
  <si>
    <t>frankl_6.6_a</t>
  </si>
  <si>
    <t>FRANKL</t>
  </si>
  <si>
    <t>freder_6.6_a</t>
  </si>
  <si>
    <t>FREDERICK RD</t>
  </si>
  <si>
    <t>freder_6.6_b</t>
  </si>
  <si>
    <t>freder_33_a</t>
  </si>
  <si>
    <t>FREDERICK ROAD</t>
  </si>
  <si>
    <t>freder_33_b</t>
  </si>
  <si>
    <t>freder_33_c</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</si>
  <si>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</si>
  <si>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</si>
  <si>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</si>
  <si>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</si>
  <si>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</si>
  <si>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</si>
  <si>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</si>
  <si>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</si>
  <si>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</si>
  <si>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</si>
  <si>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</si>
  <si>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</si>
  <si>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</si>
  <si>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</si>
  <si>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</si>
  <si>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garsta_6.6_ner</t>
  </si>
  <si>
    <t>GARSTA</t>
  </si>
  <si>
    <t>garsta_6.6_a</t>
  </si>
  <si>
    <t>GARSTANG</t>
  </si>
  <si>
    <t>garsta_6.6_b</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</si>
  <si>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</si>
  <si>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</si>
  <si>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</si>
  <si>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</si>
  <si>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</si>
  <si>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</si>
  <si>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</si>
  <si>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</si>
  <si>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</si>
  <si>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</si>
  <si>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</si>
  <si>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</si>
  <si>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</si>
  <si>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</si>
  <si>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</si>
  <si>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</si>
  <si>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</si>
  <si>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</si>
  <si>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glaxou_11_a</t>
  </si>
  <si>
    <t>GLAXO</t>
  </si>
  <si>
    <t>glaxou_11_b</t>
  </si>
  <si>
    <t>glaxoc_11_a</t>
  </si>
  <si>
    <t>GLAXOC</t>
  </si>
  <si>
    <t>glaxoc_11_b</t>
  </si>
  <si>
    <t>globe_33_a</t>
  </si>
  <si>
    <t>GLOBE</t>
  </si>
  <si>
    <t>globe_11_a</t>
  </si>
  <si>
    <t>GLOBE LANE STOR</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</si>
  <si>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</si>
  <si>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</si>
  <si>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</si>
  <si>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</si>
  <si>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</si>
  <si>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</si>
  <si>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</si>
  <si>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</si>
  <si>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</si>
  <si>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</si>
  <si>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</si>
  <si>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</si>
  <si>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</si>
  <si>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</si>
  <si>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</si>
  <si>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</si>
  <si>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granrd_6.6_a</t>
  </si>
  <si>
    <t>GRANE RD</t>
  </si>
  <si>
    <t>granrd_6.6_c</t>
  </si>
  <si>
    <t>granrd_33_a</t>
  </si>
  <si>
    <t>GRANE ROAD</t>
  </si>
  <si>
    <t>granrd_33_c</t>
  </si>
  <si>
    <t>grange_11_a</t>
  </si>
  <si>
    <t>GRANGE</t>
  </si>
  <si>
    <t>grange_11_b</t>
  </si>
  <si>
    <t>grange_33_a</t>
  </si>
  <si>
    <t>grange_33_b</t>
  </si>
  <si>
    <t>gtclif_0.69_a</t>
  </si>
  <si>
    <t>GREAT CLIFTON WF</t>
  </si>
  <si>
    <t>grehar_6.6_a</t>
  </si>
  <si>
    <t>GREAT HARWOOD</t>
  </si>
  <si>
    <t>grehar_6.6_b</t>
  </si>
  <si>
    <t>greenl_11_a</t>
  </si>
  <si>
    <t>GREEN LANE-ALTRINCHAM</t>
  </si>
  <si>
    <t>greenl_11_b</t>
  </si>
  <si>
    <t>grlane_11_a</t>
  </si>
  <si>
    <t>GREEN LANE-HAZEL GROVE</t>
  </si>
  <si>
    <t>grlane_11_b</t>
  </si>
  <si>
    <t>greens_6.6_a</t>
  </si>
  <si>
    <t>GREEN ST (T11)</t>
  </si>
  <si>
    <t>greens_6.6_b</t>
  </si>
  <si>
    <t>GREEN ST (T12+T13)</t>
  </si>
  <si>
    <t>greens_6.6_c</t>
  </si>
  <si>
    <t>greenf_11_a</t>
  </si>
  <si>
    <t>GREENFIELD</t>
  </si>
  <si>
    <t>greenf_11_b</t>
  </si>
  <si>
    <t>greenh_33_b</t>
  </si>
  <si>
    <t>GREENHILL</t>
  </si>
  <si>
    <t>greenh_33_c</t>
  </si>
  <si>
    <t>greenh_6.6_a</t>
  </si>
  <si>
    <t>greenh_6.6_b</t>
  </si>
  <si>
    <t>greenh_6.6_c</t>
  </si>
  <si>
    <t>griffi_33_a</t>
  </si>
  <si>
    <t>GRIFFIN</t>
  </si>
  <si>
    <t>griffi_33_b</t>
  </si>
  <si>
    <t>griffi_6.6_a</t>
  </si>
  <si>
    <t>griffi_6.6_b</t>
  </si>
  <si>
    <t>gtclif_33_a</t>
  </si>
  <si>
    <t>GTCLIF</t>
  </si>
  <si>
    <t>hadfld_11_a</t>
  </si>
  <si>
    <t>HADFIELD</t>
  </si>
  <si>
    <t>hadfld_11_b</t>
  </si>
  <si>
    <t>hadfld_33_a</t>
  </si>
  <si>
    <t>hadfld_33_b</t>
  </si>
  <si>
    <t>halbur_33_a</t>
  </si>
  <si>
    <t>HALBUR</t>
  </si>
  <si>
    <t>halbur_33_b</t>
  </si>
  <si>
    <t>halbur_0.69_a</t>
  </si>
  <si>
    <t>HALBURN WIND FARM</t>
  </si>
  <si>
    <t>hallcr_33_a</t>
  </si>
  <si>
    <t>HALL CROSS</t>
  </si>
  <si>
    <t>hallcr_33_b</t>
  </si>
  <si>
    <t>hallcr_6.6_a</t>
  </si>
  <si>
    <t>hallcr_6.6_b</t>
  </si>
  <si>
    <t>hamel_33_a</t>
  </si>
  <si>
    <t>HAMEL</t>
  </si>
  <si>
    <t>hamel_33_wf1</t>
  </si>
  <si>
    <t>hamel_33_wf2</t>
  </si>
  <si>
    <t>hamel_6.6_a</t>
  </si>
  <si>
    <t>hamel_0.69_a</t>
  </si>
  <si>
    <t>HAMELDON HILL WF 2</t>
  </si>
  <si>
    <t>hamel_0.69_b</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</si>
  <si>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</si>
  <si>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</si>
  <si>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</si>
  <si>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</si>
  <si>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</si>
  <si>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</si>
  <si>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</si>
  <si>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</si>
  <si>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</si>
  <si>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</si>
  <si>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</si>
  <si>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</si>
  <si>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</si>
  <si>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</si>
  <si>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</si>
  <si>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</si>
  <si>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</si>
  <si>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</si>
  <si>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</si>
  <si>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</si>
  <si>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</si>
  <si>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</si>
  <si>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</si>
  <si>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</si>
  <si>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</si>
  <si>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</si>
  <si>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</si>
  <si>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</si>
  <si>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</si>
  <si>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</si>
  <si>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</si>
  <si>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</si>
  <si>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</si>
  <si>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</si>
  <si>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</si>
  <si>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hawesw_33_b</t>
  </si>
  <si>
    <t>hawesw_33_c</t>
  </si>
  <si>
    <t>hawesw_33_a</t>
  </si>
  <si>
    <t>HAWESWATER</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</si>
  <si>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</si>
  <si>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</si>
  <si>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</si>
  <si>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</si>
  <si>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</si>
  <si>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</si>
  <si>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</si>
  <si>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</si>
  <si>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</si>
  <si>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</si>
  <si>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</si>
  <si>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</si>
  <si>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</si>
  <si>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</si>
  <si>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</si>
  <si>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</si>
  <si>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</si>
  <si>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</si>
  <si>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heahil_33_a</t>
  </si>
  <si>
    <t>HEADY HILL</t>
  </si>
  <si>
    <t>heahil_33_b</t>
  </si>
  <si>
    <t>heahil_6.6_a</t>
  </si>
  <si>
    <t>heahil_6.6_b</t>
  </si>
  <si>
    <t>heabri_33_a</t>
  </si>
  <si>
    <t>HEAP BRIDGE</t>
  </si>
  <si>
    <t>heabri_33_b</t>
  </si>
  <si>
    <t>heabri_6.6_a</t>
  </si>
  <si>
    <t>heabri_6.6_b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</si>
  <si>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</si>
  <si>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</si>
  <si>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</si>
  <si>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</si>
  <si>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</si>
  <si>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</si>
  <si>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</si>
  <si>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</si>
  <si>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</si>
  <si>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</si>
  <si>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</si>
  <si>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</si>
  <si>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</si>
  <si>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</si>
  <si>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</si>
  <si>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hellr_33_a</t>
  </si>
  <si>
    <t>HELLR</t>
  </si>
  <si>
    <t>hellr_0.4_a</t>
  </si>
  <si>
    <t>HELLRIGG WF</t>
  </si>
  <si>
    <t>helbri_11_a</t>
  </si>
  <si>
    <t>HELWITH BRIDGE</t>
  </si>
  <si>
    <t>helbri_33_a</t>
  </si>
  <si>
    <t>hensin_11_a</t>
  </si>
  <si>
    <t>HENSINGHAM</t>
  </si>
  <si>
    <t>hensin_11_b</t>
  </si>
  <si>
    <t>hensin_33_a</t>
  </si>
  <si>
    <t>hensin_33_b</t>
  </si>
  <si>
    <t>heyrod_33_a</t>
  </si>
  <si>
    <t>HEYROD</t>
  </si>
  <si>
    <t>heyrod_33_b</t>
  </si>
  <si>
    <t>heyrod_33_c</t>
  </si>
  <si>
    <t>heyrod_6.6_a</t>
  </si>
  <si>
    <t>heyrod_6.6_b</t>
  </si>
  <si>
    <t>hey-290</t>
  </si>
  <si>
    <t>HEYSHAM</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</si>
  <si>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</si>
  <si>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</si>
  <si>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</si>
  <si>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</si>
  <si>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</si>
  <si>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</si>
  <si>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</si>
  <si>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</si>
  <si>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</si>
  <si>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</si>
  <si>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</si>
  <si>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</si>
  <si>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</si>
  <si>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</si>
  <si>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hrwalt_11_a</t>
  </si>
  <si>
    <t>HIGHER WALTON</t>
  </si>
  <si>
    <t>hrwalt_11_b</t>
  </si>
  <si>
    <t>hrwalt_33_a</t>
  </si>
  <si>
    <t>hrwalt_33_b</t>
  </si>
  <si>
    <t>hiltop_11_a</t>
  </si>
  <si>
    <t>HILL TOP</t>
  </si>
  <si>
    <t>hiltop_11_b</t>
  </si>
  <si>
    <t>hiltop_11_c</t>
  </si>
  <si>
    <t>hiltop_33_a</t>
  </si>
  <si>
    <t>hiltop_33_b</t>
  </si>
  <si>
    <t>hillho_11_a</t>
  </si>
  <si>
    <t>HILLHOUSE GENERATION</t>
  </si>
  <si>
    <t>hillho_33_a</t>
  </si>
  <si>
    <t>hindlb_33_dem</t>
  </si>
  <si>
    <t>HINDLB</t>
  </si>
  <si>
    <t>hindly_11_a</t>
  </si>
  <si>
    <t>HINDLEY GREEN</t>
  </si>
  <si>
    <t>hindly_11_b</t>
  </si>
  <si>
    <t>hindly_11_c</t>
  </si>
  <si>
    <t>hindly_33_a</t>
  </si>
  <si>
    <t>hindly_33_b</t>
  </si>
  <si>
    <t>hindla_33_dem</t>
  </si>
  <si>
    <t>HINDLOW</t>
  </si>
  <si>
    <t>hollin_33_a</t>
  </si>
  <si>
    <t>HOLLINWOOD</t>
  </si>
  <si>
    <t>hollin_6.6_a</t>
  </si>
  <si>
    <t>hollin_6.6_b</t>
  </si>
  <si>
    <t>holmrd_11_a</t>
  </si>
  <si>
    <t>HOLME RD</t>
  </si>
  <si>
    <t>holmrd_11_c</t>
  </si>
  <si>
    <t>hrdann_33_a</t>
  </si>
  <si>
    <t xml:space="preserve">HOLME RD 33KV SWITCHING STATION                   </t>
  </si>
  <si>
    <t>holtst_11_a</t>
  </si>
  <si>
    <t>HOLT ST</t>
  </si>
  <si>
    <t>holtst_11_b</t>
  </si>
  <si>
    <t>holtst_33_a</t>
  </si>
  <si>
    <t>HOLT STREET</t>
  </si>
  <si>
    <t>holtst_33_b</t>
  </si>
  <si>
    <t>howick_132_a</t>
  </si>
  <si>
    <t>HOWICK HILL</t>
  </si>
  <si>
    <t>howick_33_a</t>
  </si>
  <si>
    <t>hulley_33_a</t>
  </si>
  <si>
    <t>HULLEY ROAD BESS</t>
  </si>
  <si>
    <t>huncoa_33_a</t>
  </si>
  <si>
    <t>HUNCOAT</t>
  </si>
  <si>
    <t>huncoa_33_b</t>
  </si>
  <si>
    <t>hurst_33_a</t>
  </si>
  <si>
    <t>HURST</t>
  </si>
  <si>
    <t>hurst_33_b</t>
  </si>
  <si>
    <t>hurst_6.6_a</t>
  </si>
  <si>
    <t>hurst_6.6_b</t>
  </si>
  <si>
    <t>hutton_132_mb1</t>
  </si>
  <si>
    <t>HUTTON</t>
  </si>
  <si>
    <t>hutton_132_mb2</t>
  </si>
  <si>
    <t>hutton_11_a</t>
  </si>
  <si>
    <t>HUTTON END T11</t>
  </si>
  <si>
    <t>hutton_11_d</t>
  </si>
  <si>
    <t>HUTTON END T12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</si>
  <si>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</si>
  <si>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</si>
  <si>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</si>
  <si>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</si>
  <si>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</si>
  <si>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</si>
  <si>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</si>
  <si>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</si>
  <si>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</si>
  <si>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</si>
  <si>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</si>
  <si>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</si>
  <si>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</si>
  <si>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</si>
  <si>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</si>
  <si>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igge_33_t11</t>
  </si>
  <si>
    <t>IGGE</t>
  </si>
  <si>
    <t>igge_33_t12</t>
  </si>
  <si>
    <t>igge_11_b</t>
  </si>
  <si>
    <t>IGGESUND</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</si>
  <si>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</si>
  <si>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</si>
  <si>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</si>
  <si>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</si>
  <si>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</si>
  <si>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</si>
  <si>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</si>
  <si>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</si>
  <si>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</si>
  <si>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</si>
  <si>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</si>
  <si>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</si>
  <si>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</si>
  <si>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</si>
  <si>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</si>
  <si>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</si>
  <si>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</si>
  <si>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</si>
  <si>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</si>
  <si>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</si>
  <si>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jamest_11_a</t>
  </si>
  <si>
    <t>JAMES ST</t>
  </si>
  <si>
    <t>jamest_11_b</t>
  </si>
  <si>
    <t>jamerd_6.6_a</t>
  </si>
  <si>
    <t>JAMESON RD NWW</t>
  </si>
  <si>
    <t>jamerd_6.6_b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</si>
  <si>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</si>
  <si>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</si>
  <si>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</si>
  <si>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</si>
  <si>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</si>
  <si>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</si>
  <si>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</si>
  <si>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</si>
  <si>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</si>
  <si>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</si>
  <si>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</si>
  <si>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</si>
  <si>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</si>
  <si>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</si>
  <si>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</si>
  <si>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</si>
  <si>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</si>
  <si>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</si>
  <si>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</si>
  <si>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</si>
  <si>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</si>
  <si>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</si>
  <si>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</si>
  <si>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</si>
  <si>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</si>
  <si>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</si>
  <si>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</si>
  <si>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</si>
  <si>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kielde_33_a</t>
  </si>
  <si>
    <t>KIELDE</t>
  </si>
  <si>
    <t>kielde_11_a</t>
  </si>
  <si>
    <t>KIELDER INTERCONNECTOR (CE)</t>
  </si>
  <si>
    <t>kingwa_11_a</t>
  </si>
  <si>
    <t>KINGSWAY</t>
  </si>
  <si>
    <t>kingwa_11_b</t>
  </si>
  <si>
    <t>kinhil_11_a</t>
  </si>
  <si>
    <t>KINKRY HILL</t>
  </si>
  <si>
    <t>kirlon_11_a</t>
  </si>
  <si>
    <t>KIRKBY LONSDALE</t>
  </si>
  <si>
    <t>kirlon_11_b</t>
  </si>
  <si>
    <t>kirlon_33_a</t>
  </si>
  <si>
    <t>kirlon_33_b</t>
  </si>
  <si>
    <t>kirbym_11_a</t>
  </si>
  <si>
    <t>KIRKBY MOOR</t>
  </si>
  <si>
    <t>kirste_11_a</t>
  </si>
  <si>
    <t>KIRKBY STEPHEN</t>
  </si>
  <si>
    <t>kirste_11_b</t>
  </si>
  <si>
    <t>kirste_33_a</t>
  </si>
  <si>
    <t>kirste_33_b</t>
  </si>
  <si>
    <t>kirtho_11_a</t>
  </si>
  <si>
    <t>KIRKBY THORE</t>
  </si>
  <si>
    <t>kirtho_11_b</t>
  </si>
  <si>
    <t>kirkha_11_a</t>
  </si>
  <si>
    <t>KIRKHALL LANE</t>
  </si>
  <si>
    <t>kirkha_11_b</t>
  </si>
  <si>
    <t>kirkwf_11_a</t>
  </si>
  <si>
    <t>KIRKWF</t>
  </si>
  <si>
    <t>kitgrn_33_a</t>
  </si>
  <si>
    <t>KITT GREEN</t>
  </si>
  <si>
    <t>kitgrn_33_b</t>
  </si>
  <si>
    <t>kitgrn_6.6_a</t>
  </si>
  <si>
    <t>kitgrn_6.6_b</t>
  </si>
  <si>
    <t>knomil_33_a</t>
  </si>
  <si>
    <t>KNOTT MILL</t>
  </si>
  <si>
    <t>knomil_33_b</t>
  </si>
  <si>
    <t>knomil_6.6_a</t>
  </si>
  <si>
    <t>knomil_6.6_b</t>
  </si>
  <si>
    <t>lamber_6.6_a</t>
  </si>
  <si>
    <t>LAMBERHEAD</t>
  </si>
  <si>
    <t>lamber_6.6_b</t>
  </si>
  <si>
    <t>lambwf_33_a</t>
  </si>
  <si>
    <t>LAMBRIGG WINDFARM</t>
  </si>
  <si>
    <t>lambwf_0.69_a</t>
  </si>
  <si>
    <t>LAMBWF</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</si>
  <si>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</si>
  <si>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</si>
  <si>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</si>
  <si>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</si>
  <si>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</si>
  <si>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</si>
  <si>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</si>
  <si>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</si>
  <si>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</si>
  <si>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</si>
  <si>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</si>
  <si>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</si>
  <si>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</si>
  <si>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</si>
  <si>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</si>
  <si>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</si>
  <si>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</si>
  <si>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</si>
  <si>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</si>
  <si>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</si>
  <si>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</si>
  <si>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</si>
  <si>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</si>
  <si>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</si>
  <si>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</si>
  <si>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</si>
  <si>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</si>
  <si>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</si>
  <si>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</si>
  <si>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</si>
  <si>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</si>
  <si>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</si>
  <si>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</si>
  <si>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</si>
  <si>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</si>
  <si>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</si>
  <si>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</si>
  <si>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</si>
  <si>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</si>
  <si>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</si>
  <si>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</si>
  <si>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</si>
  <si>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</si>
  <si>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</si>
  <si>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</si>
  <si>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</si>
  <si>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</si>
  <si>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</si>
  <si>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</si>
  <si>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</si>
  <si>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</si>
  <si>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</si>
  <si>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</si>
  <si>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</si>
  <si>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</si>
  <si>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</si>
  <si>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</si>
  <si>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</si>
  <si>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</si>
  <si>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</si>
  <si>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</si>
  <si>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</si>
  <si>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</si>
  <si>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</si>
  <si>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</si>
  <si>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</si>
  <si>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</si>
  <si>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</si>
  <si>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</si>
  <si>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</si>
  <si>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</si>
  <si>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</si>
  <si>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</si>
  <si>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</si>
  <si>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</si>
  <si>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</si>
  <si>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</si>
  <si>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</si>
  <si>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</si>
  <si>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airpor_11_a</t>
  </si>
  <si>
    <t>MANCHESTER AIRPORT PLC</t>
  </si>
  <si>
    <t>airpor_11_b</t>
  </si>
  <si>
    <t>mancrd_33_a</t>
  </si>
  <si>
    <t>MANCHESTER ROAD GENERATION</t>
  </si>
  <si>
    <t>manuni_6.6_a</t>
  </si>
  <si>
    <t>MANCHESTER UNIVERSITY</t>
  </si>
  <si>
    <t>manuni_6.6_b</t>
  </si>
  <si>
    <t>marple_11_a</t>
  </si>
  <si>
    <t>MARPLE</t>
  </si>
  <si>
    <t>martrd_11_a</t>
  </si>
  <si>
    <t>MARTENS RD STOR</t>
  </si>
  <si>
    <t>marton_33_a</t>
  </si>
  <si>
    <t>MARTON</t>
  </si>
  <si>
    <t>marton_33_b</t>
  </si>
  <si>
    <t>marton_6.6_a</t>
  </si>
  <si>
    <t>marton_6.6_b</t>
  </si>
  <si>
    <t>martrd_33_a</t>
  </si>
  <si>
    <t>MARTRD</t>
  </si>
  <si>
    <t>marypo_11_a</t>
  </si>
  <si>
    <t>MARYPORT</t>
  </si>
  <si>
    <t>marypo_11_b</t>
  </si>
  <si>
    <t>meanmo_33_a</t>
  </si>
  <si>
    <t>MEANMO</t>
  </si>
  <si>
    <t>mediac_6.6_t11</t>
  </si>
  <si>
    <t>MEDIA CITY</t>
  </si>
  <si>
    <t>mediac_6.6_t12</t>
  </si>
  <si>
    <t>mediac_33_t11</t>
  </si>
  <si>
    <t>MEDIAC</t>
  </si>
  <si>
    <t>mediac_33_t12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</si>
  <si>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</si>
  <si>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</si>
  <si>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</si>
  <si>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</si>
  <si>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</si>
  <si>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</si>
  <si>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</si>
  <si>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</si>
  <si>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</si>
  <si>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</si>
  <si>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</si>
  <si>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</si>
  <si>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</si>
  <si>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</si>
  <si>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</si>
  <si>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</si>
  <si>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</si>
  <si>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</si>
  <si>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</si>
  <si>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</si>
  <si>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</si>
  <si>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</si>
  <si>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</si>
  <si>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</si>
  <si>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</si>
  <si>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</si>
  <si>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</si>
  <si>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</si>
  <si>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</si>
  <si>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</si>
  <si>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</si>
  <si>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</si>
  <si>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</si>
  <si>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</si>
  <si>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</si>
  <si>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</si>
  <si>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</si>
  <si>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</si>
  <si>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</si>
  <si>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</si>
  <si>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moorpk_33_a</t>
  </si>
  <si>
    <t>MOOR PARK AVE BESS</t>
  </si>
  <si>
    <t>moorfd_33_a</t>
  </si>
  <si>
    <t>MOORFD</t>
  </si>
  <si>
    <t>moorfd_33_b</t>
  </si>
  <si>
    <t>moorfd_0.4_a</t>
  </si>
  <si>
    <t>MOORFIELD DRIVE GEN</t>
  </si>
  <si>
    <t>moorsi_33_a</t>
  </si>
  <si>
    <t>MOORSIDE</t>
  </si>
  <si>
    <t>moorsi_6.6_a</t>
  </si>
  <si>
    <t>moorsi_6.6_b</t>
  </si>
  <si>
    <t>morpar_11_a</t>
  </si>
  <si>
    <t>MORTON PK</t>
  </si>
  <si>
    <t>morpar_11_b</t>
  </si>
  <si>
    <t>moslrd_6.6_a</t>
  </si>
  <si>
    <t>MOSLEY RD</t>
  </si>
  <si>
    <t>moslrd_6.6_b</t>
  </si>
  <si>
    <t>moslan_11_a</t>
  </si>
  <si>
    <t>MOSS LANE</t>
  </si>
  <si>
    <t>moslan_33_a</t>
  </si>
  <si>
    <t>MOSS LANE T11</t>
  </si>
  <si>
    <t>moslan_33_b</t>
  </si>
  <si>
    <t>MOSS LANE T12</t>
  </si>
  <si>
    <t>moslan_11_b</t>
  </si>
  <si>
    <t>MOSS LN (T12)</t>
  </si>
  <si>
    <t>mossln_33_a</t>
  </si>
  <si>
    <t>MOSS LN GENERATION</t>
  </si>
  <si>
    <t>mosnok_11_a</t>
  </si>
  <si>
    <t>MOSS NOOK</t>
  </si>
  <si>
    <t>mosnok_11_b</t>
  </si>
  <si>
    <t>mosnok_25_a</t>
  </si>
  <si>
    <t>mosnok_33_a</t>
  </si>
  <si>
    <t>mosnok_33_b</t>
  </si>
  <si>
    <t>mosnok_33_c</t>
  </si>
  <si>
    <t>mossid_11_a</t>
  </si>
  <si>
    <t>MOSS SIDE (LEYLAND)</t>
  </si>
  <si>
    <t>mossid_11_b</t>
  </si>
  <si>
    <t>moside_6.6_b</t>
  </si>
  <si>
    <t>MOSS SIDE (LONGSIGHT)</t>
  </si>
  <si>
    <t>moside_33_a</t>
  </si>
  <si>
    <t>MOSS SIDE(LONGSIGHT)</t>
  </si>
  <si>
    <t>moside_33_b</t>
  </si>
  <si>
    <t>moside_6.6_a</t>
  </si>
  <si>
    <t>mosley_11_a</t>
  </si>
  <si>
    <t>MOSSLEY</t>
  </si>
  <si>
    <t>mosley_11_b</t>
  </si>
  <si>
    <t>mounts_6.6_a</t>
  </si>
  <si>
    <t>MOUNT ST</t>
  </si>
  <si>
    <t>mounts_6.6_b</t>
  </si>
  <si>
    <t>musgrd_6.6_a</t>
  </si>
  <si>
    <t>MUSGRAVE RD</t>
  </si>
  <si>
    <t>musgrd_6.6_b</t>
  </si>
  <si>
    <t>natsav_6.6_a</t>
  </si>
  <si>
    <t>NATSAV</t>
  </si>
  <si>
    <t>nelson_33_a</t>
  </si>
  <si>
    <t>NELSON</t>
  </si>
  <si>
    <t>nelson_33_b</t>
  </si>
  <si>
    <t>nelson_6.6_a</t>
  </si>
  <si>
    <t>nelson_6.6_b</t>
  </si>
  <si>
    <t>nelsst_33_a</t>
  </si>
  <si>
    <t>NELSON STREET</t>
  </si>
  <si>
    <t>nelsst_11_a</t>
  </si>
  <si>
    <t>NELSST</t>
  </si>
  <si>
    <t>newmil_33_a</t>
  </si>
  <si>
    <t>NEW MILLS</t>
  </si>
  <si>
    <t>newmil_33_b</t>
  </si>
  <si>
    <t>newmos_33_a</t>
  </si>
  <si>
    <t>NEW MOSTON</t>
  </si>
  <si>
    <t>newmos_33_b</t>
  </si>
  <si>
    <t>newmos_6.6_a</t>
  </si>
  <si>
    <t>newmos_6.6_b</t>
  </si>
  <si>
    <t>newlun_11_a</t>
  </si>
  <si>
    <t>NEWBIGGIN ON LUNE</t>
  </si>
  <si>
    <t>newby_11_a</t>
  </si>
  <si>
    <t>NEWBY</t>
  </si>
  <si>
    <t>newby_33_a</t>
  </si>
  <si>
    <t>newby_33_b</t>
  </si>
  <si>
    <t>newton_11_a</t>
  </si>
  <si>
    <t>NEWTON</t>
  </si>
  <si>
    <t>newton_11_b</t>
  </si>
  <si>
    <t>newhea_6.6_a</t>
  </si>
  <si>
    <t>NEWTON HEATH</t>
  </si>
  <si>
    <t>newhea_33_a</t>
  </si>
  <si>
    <t>NEWTON HEATH A</t>
  </si>
  <si>
    <t>newhea_33_b</t>
  </si>
  <si>
    <t>NEWTON HEATH B</t>
  </si>
  <si>
    <t>newhea_33_te1</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</si>
  <si>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</si>
  <si>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</si>
  <si>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</si>
  <si>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</si>
  <si>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</si>
  <si>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</si>
  <si>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</si>
  <si>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</si>
  <si>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</si>
  <si>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</si>
  <si>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</si>
  <si>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</si>
  <si>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</si>
  <si>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</si>
  <si>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</si>
  <si>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</si>
  <si>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</si>
  <si>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</si>
  <si>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</si>
  <si>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</si>
  <si>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</si>
  <si>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</si>
  <si>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</si>
  <si>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</si>
  <si>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</si>
  <si>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</si>
  <si>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</si>
  <si>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</si>
  <si>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</si>
  <si>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</si>
  <si>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</si>
  <si>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</si>
  <si>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</si>
  <si>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</si>
  <si>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</si>
  <si>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</si>
  <si>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</si>
  <si>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</si>
  <si>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</si>
  <si>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</si>
  <si>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</si>
  <si>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</si>
  <si>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</si>
  <si>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</si>
  <si>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</si>
  <si>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</si>
  <si>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</si>
  <si>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</si>
  <si>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</si>
  <si>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</si>
  <si>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</si>
  <si>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</si>
  <si>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</si>
  <si>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</si>
  <si>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</si>
  <si>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</si>
  <si>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</si>
  <si>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</si>
  <si>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</si>
  <si>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</si>
  <si>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</si>
  <si>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</si>
  <si>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</si>
  <si>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</si>
  <si>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</si>
  <si>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</si>
  <si>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</si>
  <si>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</si>
  <si>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</si>
  <si>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</si>
  <si>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</si>
  <si>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</si>
  <si>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</si>
  <si>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</si>
  <si>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</si>
  <si>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</si>
  <si>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</si>
  <si>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</si>
  <si>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penrit_33_a</t>
  </si>
  <si>
    <t>PENRITH</t>
  </si>
  <si>
    <t>penrit_33_b</t>
  </si>
  <si>
    <t>penrit_11_a</t>
  </si>
  <si>
    <t>PENRITH T11 &amp; T12</t>
  </si>
  <si>
    <t>penrit_11_b</t>
  </si>
  <si>
    <t>penrit_25_a</t>
  </si>
  <si>
    <t>penrit_25_b</t>
  </si>
  <si>
    <t>penrit_11_c</t>
  </si>
  <si>
    <t>PENRITH T13</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</si>
  <si>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</si>
  <si>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</si>
  <si>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</si>
  <si>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</si>
  <si>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</si>
  <si>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</si>
  <si>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</si>
  <si>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</si>
  <si>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</si>
  <si>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</si>
  <si>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</si>
  <si>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</si>
  <si>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</si>
  <si>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</si>
  <si>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</si>
  <si>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</si>
  <si>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</si>
  <si>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</si>
  <si>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</si>
  <si>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</si>
  <si>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</si>
  <si>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</si>
  <si>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</si>
  <si>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</si>
  <si>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</si>
  <si>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</si>
  <si>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</si>
  <si>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</si>
  <si>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</si>
  <si>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</si>
  <si>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</si>
  <si>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</si>
  <si>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</si>
  <si>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</si>
  <si>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</si>
  <si>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</si>
  <si>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</si>
  <si>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</si>
  <si>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</si>
  <si>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</si>
  <si>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</si>
  <si>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</si>
  <si>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</si>
  <si>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</si>
  <si>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</si>
  <si>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pressa_11_a</t>
  </si>
  <si>
    <t>PREESALL</t>
  </si>
  <si>
    <t>pressa_11_b</t>
  </si>
  <si>
    <t>preste_33_a</t>
  </si>
  <si>
    <t>PRESTON EAST</t>
  </si>
  <si>
    <t>preste_33_b</t>
  </si>
  <si>
    <t>preste_6.6_a</t>
  </si>
  <si>
    <t>preste_6.6_b</t>
  </si>
  <si>
    <t>presor_6.6_a</t>
  </si>
  <si>
    <t>PRESTON OLD RD</t>
  </si>
  <si>
    <t>presor_6.6_b</t>
  </si>
  <si>
    <t>prestw_6.6_a</t>
  </si>
  <si>
    <t>PRESTWICH</t>
  </si>
  <si>
    <t>prestw_6.6_b</t>
  </si>
  <si>
    <t>prinst_33_a</t>
  </si>
  <si>
    <t>PRINCE STREET</t>
  </si>
  <si>
    <t>prinst_6.6_a</t>
  </si>
  <si>
    <t>PRINGLE ST</t>
  </si>
  <si>
    <t>prinst_6.6_b</t>
  </si>
  <si>
    <t>prihil_33_a</t>
  </si>
  <si>
    <t>PRINNY HILL</t>
  </si>
  <si>
    <t>prihil_6.6_a</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</si>
  <si>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</si>
  <si>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</si>
  <si>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</si>
  <si>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</si>
  <si>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</si>
  <si>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</si>
  <si>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</si>
  <si>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</si>
  <si>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</si>
  <si>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</si>
  <si>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</si>
  <si>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</si>
  <si>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</si>
  <si>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</si>
  <si>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</si>
  <si>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</si>
  <si>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</si>
  <si>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</si>
  <si>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</si>
  <si>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</si>
  <si>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</si>
  <si>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randst_6.6_a</t>
  </si>
  <si>
    <t>RANDAL ST</t>
  </si>
  <si>
    <t>randst_6.6_b</t>
  </si>
  <si>
    <t>randst_33_a</t>
  </si>
  <si>
    <t>RANDAL STREET</t>
  </si>
  <si>
    <t>randst_33_b</t>
  </si>
  <si>
    <t>rawtrd_6.6_a</t>
  </si>
  <si>
    <t>RAWTENSTALL RD</t>
  </si>
  <si>
    <t>rawtrd_6.6_b</t>
  </si>
  <si>
    <t>reamos_33_a</t>
  </si>
  <si>
    <t>REAMOS</t>
  </si>
  <si>
    <t>reamos_0.66_gen</t>
  </si>
  <si>
    <t>REAPS MOSS WF</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</si>
  <si>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</si>
  <si>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</si>
  <si>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</si>
  <si>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</si>
  <si>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</si>
  <si>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</si>
  <si>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</si>
  <si>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</si>
  <si>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</si>
  <si>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</si>
  <si>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</si>
  <si>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</si>
  <si>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</si>
  <si>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</si>
  <si>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</si>
  <si>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</si>
  <si>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</si>
  <si>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ribdal_33_a</t>
  </si>
  <si>
    <t>RIBBLESDALE</t>
  </si>
  <si>
    <t>ribdal_33_b</t>
  </si>
  <si>
    <t>ribdal_33_c</t>
  </si>
  <si>
    <t>ribdal_11_c</t>
  </si>
  <si>
    <t>RIBBLESDALE T13</t>
  </si>
  <si>
    <t>ribdal_11_d</t>
  </si>
  <si>
    <t>RIBBLESDALE T14</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</si>
  <si>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</si>
  <si>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</si>
  <si>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</si>
  <si>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</si>
  <si>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</si>
  <si>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</si>
  <si>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</si>
  <si>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</si>
  <si>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</si>
  <si>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</si>
  <si>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</si>
  <si>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</si>
  <si>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</si>
  <si>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</si>
  <si>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</si>
  <si>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</si>
  <si>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</si>
  <si>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</si>
  <si>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</si>
  <si>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</si>
  <si>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</si>
  <si>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</si>
  <si>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</si>
  <si>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</si>
  <si>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</si>
  <si>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</si>
  <si>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</si>
  <si>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</si>
  <si>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</si>
  <si>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</si>
  <si>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</si>
  <si>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</si>
  <si>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</si>
  <si>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danest_132_a</t>
  </si>
  <si>
    <t>ROCHDALE (DANE ST)</t>
  </si>
  <si>
    <t>danest_132_b</t>
  </si>
  <si>
    <t>roccen_6.6_a</t>
  </si>
  <si>
    <t>ROCHDALE CENTRAL</t>
  </si>
  <si>
    <t>roccen_6.6_c</t>
  </si>
  <si>
    <t>roccen_6.6_d</t>
  </si>
  <si>
    <t>rochda_132_mb2</t>
  </si>
  <si>
    <t>ROCHDALE MAIN 1/2 &amp; RESERVE 2</t>
  </si>
  <si>
    <t>rochda_132_mb1</t>
  </si>
  <si>
    <t>ROCHDALE RESERVE 1</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</si>
  <si>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</si>
  <si>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</si>
  <si>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</si>
  <si>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</si>
  <si>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</si>
  <si>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</si>
  <si>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</si>
  <si>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</si>
  <si>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</si>
  <si>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</si>
  <si>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</si>
  <si>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</si>
  <si>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</si>
  <si>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</si>
  <si>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</si>
  <si>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roosec_132_mb1</t>
  </si>
  <si>
    <t>ROOSECOTE</t>
  </si>
  <si>
    <t>roosec_132_mb2</t>
  </si>
  <si>
    <t>roosec_132_rb1</t>
  </si>
  <si>
    <t>roosec_132_rb2</t>
  </si>
  <si>
    <t>roosco_11_a</t>
  </si>
  <si>
    <t>ROOSECOTE BESS</t>
  </si>
  <si>
    <t>rossal_6.6_a</t>
  </si>
  <si>
    <t>ROSSALL</t>
  </si>
  <si>
    <t>rossen_33_a</t>
  </si>
  <si>
    <t>ROSSENDALE</t>
  </si>
  <si>
    <t>rossen_33_b</t>
  </si>
  <si>
    <t>royton_33_a</t>
  </si>
  <si>
    <t>ROYTON</t>
  </si>
  <si>
    <t>royton_33_b</t>
  </si>
  <si>
    <t>royton_6.6_a</t>
  </si>
  <si>
    <t>royton_6.6_b</t>
  </si>
  <si>
    <t>semacc_11_a</t>
  </si>
  <si>
    <t>S.E. MACCLESFIELD</t>
  </si>
  <si>
    <t>semacc_11_b</t>
  </si>
  <si>
    <t>semacc_33_a</t>
  </si>
  <si>
    <t>semacc_33_b</t>
  </si>
  <si>
    <t>swmacc_11_a</t>
  </si>
  <si>
    <t>S.W. MACCLESFIELD</t>
  </si>
  <si>
    <t>swmacc_11_b</t>
  </si>
  <si>
    <t>swmacc_33_a</t>
  </si>
  <si>
    <t>swmacc_33_b</t>
  </si>
  <si>
    <t>sale_33_a</t>
  </si>
  <si>
    <t>SALE</t>
  </si>
  <si>
    <t>sale_33_b</t>
  </si>
  <si>
    <t>sale_6.6_a</t>
  </si>
  <si>
    <t>sale_6.6_b</t>
  </si>
  <si>
    <t>salemo_33_a</t>
  </si>
  <si>
    <t>SALE MOOR</t>
  </si>
  <si>
    <t>salemo_33_b</t>
  </si>
  <si>
    <t>salemo_6.6_a</t>
  </si>
  <si>
    <t>salqua_6.6_a</t>
  </si>
  <si>
    <t>SALFORD QUAYS</t>
  </si>
  <si>
    <t>salqua_6.6_b</t>
  </si>
  <si>
    <t>salfor_33_a</t>
  </si>
  <si>
    <t>SALFORD RD GENERATION</t>
  </si>
  <si>
    <t>salwic_11_a</t>
  </si>
  <si>
    <t>SALWICK</t>
  </si>
  <si>
    <t>salwic_11_b</t>
  </si>
  <si>
    <t>salwic_33_a</t>
  </si>
  <si>
    <t>salwic_33_b</t>
  </si>
  <si>
    <t>salwic_33_c</t>
  </si>
  <si>
    <t>sandga_11_a</t>
  </si>
  <si>
    <t>SANDGATE</t>
  </si>
  <si>
    <t>sandga_11_b</t>
  </si>
  <si>
    <t>sandga_33_a</t>
  </si>
  <si>
    <t>sandga_33_b</t>
  </si>
  <si>
    <t>sappi_132_gt1</t>
  </si>
  <si>
    <t>SAPPI</t>
  </si>
  <si>
    <t>sappi_11_a</t>
  </si>
  <si>
    <t>SAPPI PAPER MILL</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</si>
  <si>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</si>
  <si>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</si>
  <si>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</si>
  <si>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</si>
  <si>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</si>
  <si>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</si>
  <si>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</si>
  <si>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</si>
  <si>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</si>
  <si>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</si>
  <si>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</si>
  <si>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</si>
  <si>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</si>
  <si>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</si>
  <si>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</si>
  <si>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</si>
  <si>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</si>
  <si>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</si>
  <si>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</si>
  <si>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</si>
  <si>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</si>
  <si>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</si>
  <si>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</si>
  <si>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</si>
  <si>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</si>
  <si>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</si>
  <si>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</si>
  <si>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</si>
  <si>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</si>
  <si>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</si>
  <si>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</si>
  <si>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</si>
  <si>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</si>
  <si>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</si>
  <si>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</si>
  <si>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</si>
  <si>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</si>
  <si>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</si>
  <si>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</si>
  <si>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</si>
  <si>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</si>
  <si>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</si>
  <si>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</si>
  <si>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</si>
  <si>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</si>
  <si>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</si>
  <si>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</si>
  <si>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</si>
  <si>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</si>
  <si>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</si>
  <si>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</si>
  <si>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</si>
  <si>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</si>
  <si>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</si>
  <si>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</si>
  <si>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</si>
  <si>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</si>
  <si>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</si>
  <si>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</si>
  <si>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</si>
  <si>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</si>
  <si>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</si>
  <si>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</si>
  <si>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</si>
  <si>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</si>
  <si>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</si>
  <si>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</si>
  <si>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</si>
  <si>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</si>
  <si>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</si>
  <si>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</si>
  <si>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</si>
  <si>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</si>
  <si>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</si>
  <si>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</si>
  <si>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</si>
  <si>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</si>
  <si>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</si>
  <si>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</si>
  <si>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</si>
  <si>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</si>
  <si>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southp_11_a</t>
  </si>
  <si>
    <t>SOUTH PARK</t>
  </si>
  <si>
    <t>southp_11_b</t>
  </si>
  <si>
    <t>southp_33_a</t>
  </si>
  <si>
    <t>southp_33_b</t>
  </si>
  <si>
    <t>sparod_6.6_a</t>
  </si>
  <si>
    <t>SPA RD</t>
  </si>
  <si>
    <t>sparod_6.6_b</t>
  </si>
  <si>
    <t>sparod_6.6_c</t>
  </si>
  <si>
    <t>sparod_6.6_d</t>
  </si>
  <si>
    <t>spadea_11_a</t>
  </si>
  <si>
    <t>SPADEADAM</t>
  </si>
  <si>
    <t>spadea_11_b</t>
  </si>
  <si>
    <t>spadea_33_a</t>
  </si>
  <si>
    <t xml:space="preserve">SPADEADAM              </t>
  </si>
  <si>
    <t>spadin_11_a</t>
  </si>
  <si>
    <t>SPADIN</t>
  </si>
  <si>
    <t>spadin_11_b</t>
  </si>
  <si>
    <t>spotla_33_a</t>
  </si>
  <si>
    <t>SPOTLAND</t>
  </si>
  <si>
    <t>spotla_6.6_a</t>
  </si>
  <si>
    <t>spotla_6.6_b</t>
  </si>
  <si>
    <t>sprcot_6.6_a</t>
  </si>
  <si>
    <t>SPRING COTTAGE</t>
  </si>
  <si>
    <t>sprcot_6.6_b</t>
  </si>
  <si>
    <t>spgast_11_c</t>
  </si>
  <si>
    <t>SPRING GARDEN ST 11KV</t>
  </si>
  <si>
    <t>spgast_11_d</t>
  </si>
  <si>
    <t>spgast_6.6_a</t>
  </si>
  <si>
    <t>SPRING GARDEN ST 6.6KV</t>
  </si>
  <si>
    <t>spgast_6.6_b</t>
  </si>
  <si>
    <t>snipe_6.6_a</t>
  </si>
  <si>
    <t>SQUIRES GATE</t>
  </si>
  <si>
    <t>snipe_6.6_b</t>
  </si>
  <si>
    <t>squire_33_a</t>
  </si>
  <si>
    <t>squire_33_b</t>
  </si>
  <si>
    <t>squire_6.6_a</t>
  </si>
  <si>
    <t>squire_6.6_b</t>
  </si>
  <si>
    <t>stanne_6.6_a</t>
  </si>
  <si>
    <t>ST ANNES</t>
  </si>
  <si>
    <t>stanne_6.6_b</t>
  </si>
  <si>
    <t>stmary_6.6_a</t>
  </si>
  <si>
    <t>ST MARYS</t>
  </si>
  <si>
    <t>stmary_6.6_b</t>
  </si>
  <si>
    <t>stmast_6.6_a</t>
  </si>
  <si>
    <t>ST MARYS ST</t>
  </si>
  <si>
    <t>stmast_6.6_b</t>
  </si>
  <si>
    <t>stthom_6.6_a</t>
  </si>
  <si>
    <t>ST THOMAS RD</t>
  </si>
  <si>
    <t>stthom_6.6_b</t>
  </si>
  <si>
    <t>stmary_33_a</t>
  </si>
  <si>
    <t>ST. MARYS</t>
  </si>
  <si>
    <t>stmary_33_b</t>
  </si>
  <si>
    <t>stmast_33_a</t>
  </si>
  <si>
    <t>ST. MARYS STREET</t>
  </si>
  <si>
    <t>stmast_33_b</t>
  </si>
  <si>
    <t>stmast_33_te1</t>
  </si>
  <si>
    <t>stthom_33_a</t>
  </si>
  <si>
    <t>ST. THOMAS ROAD</t>
  </si>
  <si>
    <t>stthom_33_b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</si>
  <si>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</si>
  <si>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</si>
  <si>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</si>
  <si>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</si>
  <si>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</si>
  <si>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</si>
  <si>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</si>
  <si>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</si>
  <si>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</si>
  <si>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</si>
  <si>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</si>
  <si>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</si>
  <si>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</si>
  <si>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</si>
  <si>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</si>
  <si>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</si>
  <si>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</si>
  <si>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</si>
  <si>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</si>
  <si>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</si>
  <si>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</si>
  <si>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</si>
  <si>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</si>
  <si>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steelp_33_a</t>
  </si>
  <si>
    <t>STEEL POINT BESS</t>
  </si>
  <si>
    <t>stmast_6.6_ner</t>
  </si>
  <si>
    <t>STMAST</t>
  </si>
  <si>
    <t>stmast_tee</t>
  </si>
  <si>
    <t>stnbrd_11_a</t>
  </si>
  <si>
    <t>STNBRD</t>
  </si>
  <si>
    <t>stock_33_a</t>
  </si>
  <si>
    <t>STOCK</t>
  </si>
  <si>
    <t>stock_33_b</t>
  </si>
  <si>
    <t>stock_11_a</t>
  </si>
  <si>
    <t>STOCK LANE STOR</t>
  </si>
  <si>
    <t>strway_6.6_a</t>
  </si>
  <si>
    <t>STRANGEWAYS</t>
  </si>
  <si>
    <t>strway_6.6_b</t>
  </si>
  <si>
    <t>strban_33_a</t>
  </si>
  <si>
    <t>STRAWBERRY BANK</t>
  </si>
  <si>
    <t>strban_33_b</t>
  </si>
  <si>
    <t>strban_6.6_a</t>
  </si>
  <si>
    <t>strban_6.6_b</t>
  </si>
  <si>
    <t>stretf_33_a</t>
  </si>
  <si>
    <t>STRETFORD</t>
  </si>
  <si>
    <t>stretf_33_b</t>
  </si>
  <si>
    <t>strway_6.6_ner</t>
  </si>
  <si>
    <t>STRWAY</t>
  </si>
  <si>
    <t>stuart_6.6_a</t>
  </si>
  <si>
    <t>STUART ST</t>
  </si>
  <si>
    <t>stuart_6.6_b</t>
  </si>
  <si>
    <t>stuart_33_a</t>
  </si>
  <si>
    <t>STUART STREET</t>
  </si>
  <si>
    <t>stuart_33_b</t>
  </si>
  <si>
    <t>stuart_33_c</t>
  </si>
  <si>
    <t>stubbi_11_a</t>
  </si>
  <si>
    <t>STUBBINS</t>
  </si>
  <si>
    <t>stubbi_11_b</t>
  </si>
  <si>
    <t>stubbi_33_a</t>
  </si>
  <si>
    <t>STUBBINS T11</t>
  </si>
  <si>
    <t>stubbi_33_b</t>
  </si>
  <si>
    <t>STUBBINS T12</t>
  </si>
  <si>
    <t>swinto_11_a</t>
  </si>
  <si>
    <t>SWINTON</t>
  </si>
  <si>
    <t>swinto_11_b</t>
  </si>
  <si>
    <t>tallen_33_a</t>
  </si>
  <si>
    <t>TALLEN</t>
  </si>
  <si>
    <t>tallen_0.66_a</t>
  </si>
  <si>
    <t>TALLENTIRE WF</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</si>
  <si>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</si>
  <si>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</si>
  <si>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</si>
  <si>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</si>
  <si>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</si>
  <si>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</si>
  <si>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</si>
  <si>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</si>
  <si>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</si>
  <si>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</si>
  <si>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</si>
  <si>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</si>
  <si>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</si>
  <si>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</si>
  <si>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</si>
  <si>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height_6.6_a</t>
  </si>
  <si>
    <t>THE HEIGHT</t>
  </si>
  <si>
    <t>height_6.6_b</t>
  </si>
  <si>
    <t>thornp_11_a</t>
  </si>
  <si>
    <t>THORNTON</t>
  </si>
  <si>
    <t>thornp_11_b</t>
  </si>
  <si>
    <t>thornt_33_a</t>
  </si>
  <si>
    <t>thornt_33_b</t>
  </si>
  <si>
    <t>thornp_33_a</t>
  </si>
  <si>
    <t>THORNTON T11</t>
  </si>
  <si>
    <t>thornp_33_b</t>
  </si>
  <si>
    <t>THORNTON T12</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</si>
  <si>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</si>
  <si>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</si>
  <si>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</si>
  <si>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</si>
  <si>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</si>
  <si>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</si>
  <si>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</si>
  <si>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</si>
  <si>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</si>
  <si>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</si>
  <si>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</si>
  <si>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</si>
  <si>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</si>
  <si>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</si>
  <si>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</si>
  <si>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</si>
  <si>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</si>
  <si>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</si>
  <si>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</si>
  <si>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</si>
  <si>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</si>
  <si>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</si>
  <si>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</si>
  <si>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</si>
  <si>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</si>
  <si>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</si>
  <si>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</si>
  <si>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</si>
  <si>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</si>
  <si>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</si>
  <si>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</si>
  <si>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</si>
  <si>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</si>
  <si>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</si>
  <si>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</si>
  <si>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</si>
  <si>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</si>
  <si>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</si>
  <si>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</si>
  <si>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</si>
  <si>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</si>
  <si>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</si>
  <si>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</si>
  <si>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</si>
  <si>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</si>
  <si>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</si>
  <si>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</si>
  <si>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</si>
  <si>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</si>
  <si>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</si>
  <si>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</si>
  <si>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</si>
  <si>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</si>
  <si>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</si>
  <si>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</si>
  <si>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</si>
  <si>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</si>
  <si>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</si>
  <si>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</si>
  <si>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</si>
  <si>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</si>
  <si>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</si>
  <si>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</si>
  <si>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</si>
  <si>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</si>
  <si>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</si>
  <si>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</si>
  <si>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</si>
  <si>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</si>
  <si>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</si>
  <si>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</si>
  <si>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</si>
  <si>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</si>
  <si>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</si>
  <si>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walney_132_b</t>
  </si>
  <si>
    <t>WALNEY</t>
  </si>
  <si>
    <t>walney_34_a</t>
  </si>
  <si>
    <t>walney_34_c</t>
  </si>
  <si>
    <t>walney_34_d</t>
  </si>
  <si>
    <t>walney_0.69_a</t>
  </si>
  <si>
    <t>WALNEY OFFSHORE WF</t>
  </si>
  <si>
    <t>walney_0.69_b</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</si>
  <si>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</si>
  <si>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</si>
  <si>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</si>
  <si>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</si>
  <si>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</si>
  <si>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</si>
  <si>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</si>
  <si>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</si>
  <si>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</si>
  <si>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</si>
  <si>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</si>
  <si>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</si>
  <si>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</si>
  <si>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</si>
  <si>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</si>
  <si>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</si>
  <si>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</si>
  <si>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</si>
  <si>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</si>
  <si>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</si>
  <si>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</si>
  <si>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weaste_6.6_a</t>
  </si>
  <si>
    <t>WEASTE</t>
  </si>
  <si>
    <t>weaste_6.6_b</t>
  </si>
  <si>
    <t>wernet_6.6_a</t>
  </si>
  <si>
    <t>WERNETH</t>
  </si>
  <si>
    <t>wernet_6.6_b</t>
  </si>
  <si>
    <t>weplba_6.6_a</t>
  </si>
  <si>
    <t>WESLEY PLACE BACUP</t>
  </si>
  <si>
    <t>weplba_6.6_b</t>
  </si>
  <si>
    <t>wdidsb_33_a</t>
  </si>
  <si>
    <t>WEST DIDSBURY</t>
  </si>
  <si>
    <t>wdidsb_33_b</t>
  </si>
  <si>
    <t>wdidsb_33_c</t>
  </si>
  <si>
    <t>wdidsb_33_d</t>
  </si>
  <si>
    <t>wdidsb_33_gt3</t>
  </si>
  <si>
    <t>wdidsb_6.6_a</t>
  </si>
  <si>
    <t>wdidsb_6.6_b</t>
  </si>
  <si>
    <t>wdidsb_gt3</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</si>
  <si>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</si>
  <si>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</si>
  <si>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</si>
  <si>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</si>
  <si>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</si>
  <si>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</si>
  <si>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</si>
  <si>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</si>
  <si>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</si>
  <si>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</si>
  <si>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</si>
  <si>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</si>
  <si>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</si>
  <si>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</si>
  <si>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</si>
  <si>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</si>
  <si>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</si>
  <si>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</si>
  <si>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</si>
  <si>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</si>
  <si>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</si>
  <si>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</si>
  <si>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</si>
  <si>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</si>
  <si>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</si>
  <si>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</si>
  <si>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</si>
  <si>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</si>
  <si>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</si>
  <si>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</si>
  <si>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</si>
  <si>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</si>
  <si>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</si>
  <si>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</si>
  <si>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</si>
  <si>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</si>
  <si>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whinfe_11_b</t>
  </si>
  <si>
    <t>WHINFE</t>
  </si>
  <si>
    <t>whinfe_11_a</t>
  </si>
  <si>
    <t>WHINFELL</t>
  </si>
  <si>
    <t>whiteg_132_mb3</t>
  </si>
  <si>
    <t>WHITEGATE</t>
  </si>
  <si>
    <t>whiteg_132_mb4</t>
  </si>
  <si>
    <t>whiteg_132_rb3</t>
  </si>
  <si>
    <t>whiteg_132_rb4</t>
  </si>
  <si>
    <t>whitjo_11_a</t>
  </si>
  <si>
    <t>WHITJO</t>
  </si>
  <si>
    <t>whitjo_11_b</t>
  </si>
  <si>
    <t>whlewo_11_a</t>
  </si>
  <si>
    <t>WHITTLE LE WOODS</t>
  </si>
  <si>
    <t>whlewo_11_b</t>
  </si>
  <si>
    <t>whlewo_33_a</t>
  </si>
  <si>
    <t>WHITTLE-LE-WOODS</t>
  </si>
  <si>
    <t>whlewo_33_b</t>
  </si>
  <si>
    <t>whlewo_33_t12</t>
  </si>
  <si>
    <t>whitwo_6.6_a</t>
  </si>
  <si>
    <t>WHITWORTH</t>
  </si>
  <si>
    <t>whitwo_6.6_b</t>
  </si>
  <si>
    <t>whlewo_11_ner</t>
  </si>
  <si>
    <t>WHLEWO</t>
  </si>
  <si>
    <t>wigan_33_a</t>
  </si>
  <si>
    <t>WIGAN</t>
  </si>
  <si>
    <t>wigan_33_b</t>
  </si>
  <si>
    <t>wigton_33_a</t>
  </si>
  <si>
    <t>WIGTON</t>
  </si>
  <si>
    <t>wigton_33_b</t>
  </si>
  <si>
    <t>wigton_11_a</t>
  </si>
  <si>
    <t>WIGTON T11</t>
  </si>
  <si>
    <t>wigton_11_c</t>
  </si>
  <si>
    <t>wilhey_11_a</t>
  </si>
  <si>
    <t>WILLOW HEY</t>
  </si>
  <si>
    <t>wilhey_11_b</t>
  </si>
  <si>
    <t>wilhey_33_a</t>
  </si>
  <si>
    <t>wilhey_33_b</t>
  </si>
  <si>
    <t>wilowb_33_a</t>
  </si>
  <si>
    <t>WILLOWBANK</t>
  </si>
  <si>
    <t>wilowb_33_b</t>
  </si>
  <si>
    <t>wilowb_6.6_a</t>
  </si>
  <si>
    <t>wilowb_6.6_b</t>
  </si>
  <si>
    <t>wilowh_11_a</t>
  </si>
  <si>
    <t>WILLOWHOLME</t>
  </si>
  <si>
    <t>wilowh_11_b</t>
  </si>
  <si>
    <t>wilmsl_11_a</t>
  </si>
  <si>
    <t>WILMSLOW</t>
  </si>
  <si>
    <t>wilmsl_11_b</t>
  </si>
  <si>
    <t>wilmsl_33_a</t>
  </si>
  <si>
    <t>wilmsl_33_b</t>
  </si>
  <si>
    <t>wilowh_33_t11</t>
  </si>
  <si>
    <t>WILOWH</t>
  </si>
  <si>
    <t>wilowh_33_t12</t>
  </si>
  <si>
    <t>winder_11_a</t>
  </si>
  <si>
    <t>WINDERMERE</t>
  </si>
  <si>
    <t>winder_11_b</t>
  </si>
  <si>
    <t>winder_33_a</t>
  </si>
  <si>
    <t>winder_33_b</t>
  </si>
  <si>
    <t>winird_6.6_a</t>
  </si>
  <si>
    <t>WINIFRED RD</t>
  </si>
  <si>
    <t>winird_6.6_b</t>
  </si>
  <si>
    <t>winsca_33_a</t>
  </si>
  <si>
    <t>WINSCA</t>
  </si>
  <si>
    <t>winsca_0.69_a</t>
  </si>
  <si>
    <t>WINSCALES WF</t>
  </si>
  <si>
    <t>within_6.6_ner</t>
  </si>
  <si>
    <t>WITHIN</t>
  </si>
  <si>
    <t>within_33_a</t>
  </si>
  <si>
    <t>WITHINGTON</t>
  </si>
  <si>
    <t>within_33_b</t>
  </si>
  <si>
    <t>within_6.6_a</t>
  </si>
  <si>
    <t>within_6.6_b</t>
  </si>
  <si>
    <t>withyf_11_a</t>
  </si>
  <si>
    <t>WITHYFOLD DRIVE</t>
  </si>
  <si>
    <t>withyf_11_b</t>
  </si>
  <si>
    <t>withyf_11_c</t>
  </si>
  <si>
    <t>woodst_6.6_a</t>
  </si>
  <si>
    <t>WOODBINE ST</t>
  </si>
  <si>
    <t>woodst_6.6_b</t>
  </si>
  <si>
    <t>woodst_33_a</t>
  </si>
  <si>
    <t>WOODBINE STREET</t>
  </si>
  <si>
    <t>woodst_33_b</t>
  </si>
  <si>
    <t>woodrd_11_a</t>
  </si>
  <si>
    <t>WOODFIELD RD</t>
  </si>
  <si>
    <t>woodrd_11_b</t>
  </si>
  <si>
    <t>wright_11_a</t>
  </si>
  <si>
    <t>wright_11_b</t>
  </si>
  <si>
    <t>woodrd_33_a</t>
  </si>
  <si>
    <t>WOODFIELD ROAD</t>
  </si>
  <si>
    <t>woodrd_33_b</t>
  </si>
  <si>
    <t>wohila_33_a</t>
  </si>
  <si>
    <t>WOODHILL LANE</t>
  </si>
  <si>
    <t>wohila_6.6_a</t>
  </si>
  <si>
    <t>wodhpk_11_a</t>
  </si>
  <si>
    <t>WOODHOUSE PARK</t>
  </si>
  <si>
    <t>wodhpk_11_b</t>
  </si>
  <si>
    <t>wodhpk_33_a</t>
  </si>
  <si>
    <t>wodhpk_33_b</t>
  </si>
  <si>
    <t>woodly_11_a</t>
  </si>
  <si>
    <t>WOODLEY</t>
  </si>
  <si>
    <t>woodly_11_b</t>
  </si>
  <si>
    <t>woodly_33_a</t>
  </si>
  <si>
    <t>woodly_33_b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</si>
  <si>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</si>
  <si>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</si>
  <si>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</si>
  <si>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</si>
  <si>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</si>
  <si>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</si>
  <si>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</si>
  <si>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</si>
  <si>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</si>
  <si>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</si>
  <si>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</si>
  <si>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</si>
  <si>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</si>
  <si>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</si>
  <si>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wright_33_a</t>
  </si>
  <si>
    <t>WRIGHTINGTON</t>
  </si>
  <si>
    <t>wright_33_b</t>
  </si>
  <si>
    <t>yealan_11_a</t>
  </si>
  <si>
    <t>YEALAND</t>
  </si>
  <si>
    <t>1600000132063</t>
  </si>
  <si>
    <t>1620000772484</t>
  </si>
  <si>
    <t>1600000139069</t>
  </si>
  <si>
    <t>1600000138836</t>
  </si>
  <si>
    <t>1600000138766</t>
  </si>
  <si>
    <t>1600000138845</t>
  </si>
  <si>
    <t>1600000176734 1600000176743</t>
  </si>
  <si>
    <t>1630000239738 1630000239747</t>
  </si>
  <si>
    <t>1620000847420</t>
  </si>
  <si>
    <t>1620001195216 1620001198068</t>
  </si>
  <si>
    <t>1620001102912 1620001102921</t>
  </si>
  <si>
    <t>1600000135019</t>
  </si>
  <si>
    <t>1620000398404</t>
  </si>
  <si>
    <t>1620000145881 1620000398440</t>
  </si>
  <si>
    <t>1620000273477 1620000398413</t>
  </si>
  <si>
    <t>1620000145915 1620000398422</t>
  </si>
  <si>
    <t>1620000622316</t>
  </si>
  <si>
    <t>1620000828143</t>
  </si>
  <si>
    <t>1620000388390</t>
  </si>
  <si>
    <t>1630000165174</t>
  </si>
  <si>
    <t>1620001681340</t>
  </si>
  <si>
    <t>1620001638558</t>
  </si>
  <si>
    <t>1630000215620</t>
  </si>
  <si>
    <t>1620000703611</t>
  </si>
  <si>
    <t>1620000297228</t>
  </si>
  <si>
    <t>1620000390840</t>
  </si>
  <si>
    <t>1630000474610</t>
  </si>
  <si>
    <t>1630000799836</t>
  </si>
  <si>
    <t>1640000177307</t>
  </si>
  <si>
    <t>1640000063195</t>
  </si>
  <si>
    <t>1640000082620</t>
  </si>
  <si>
    <t>1640000082286</t>
  </si>
  <si>
    <t>1620000279707</t>
  </si>
  <si>
    <t>1600000169151</t>
  </si>
  <si>
    <t xml:space="preserve">1630000015567 1630000015585  1630000015594  1630000015576  1630000015600  1630000015619  1630000015628  1630000015637  1630000187372  1630000187381  </t>
  </si>
  <si>
    <t xml:space="preserve">1630000031105 1630000031114  1640000183347  </t>
  </si>
  <si>
    <t>1600000148392</t>
  </si>
  <si>
    <t>1600000136244 1620001287727</t>
  </si>
  <si>
    <t>1620001231510 1620001236332</t>
  </si>
  <si>
    <t>1600000138108</t>
  </si>
  <si>
    <t>1600000132620 1600000132630</t>
  </si>
  <si>
    <t xml:space="preserve">1620000531564 1620000531582  1620000531591  </t>
  </si>
  <si>
    <t>1600000137841 1600000137850</t>
  </si>
  <si>
    <t>1600000134831 1600000134840</t>
  </si>
  <si>
    <t>1600000134901 1600000134910</t>
  </si>
  <si>
    <t>1600000155460</t>
  </si>
  <si>
    <t>1600000132392</t>
  </si>
  <si>
    <t>1600000134850</t>
  </si>
  <si>
    <t>1600000137318</t>
  </si>
  <si>
    <t>1600000137674</t>
  </si>
  <si>
    <t>1600000137823</t>
  </si>
  <si>
    <t>1600000134822</t>
  </si>
  <si>
    <t>1600000133856</t>
  </si>
  <si>
    <t>1600000138924</t>
  </si>
  <si>
    <t>1600000135064</t>
  </si>
  <si>
    <t>1600000132036</t>
  </si>
  <si>
    <t>1600000132045</t>
  </si>
  <si>
    <t>1600000138311</t>
  </si>
  <si>
    <t>1600000177747 1600000177756</t>
  </si>
  <si>
    <t>1600000139087</t>
  </si>
  <si>
    <t>1620000418238</t>
  </si>
  <si>
    <t>1620000370375 1620000401378</t>
  </si>
  <si>
    <t>1640000199737</t>
  </si>
  <si>
    <t>1640000264119</t>
  </si>
  <si>
    <t>1640000264146</t>
  </si>
  <si>
    <t>1640000295385</t>
  </si>
  <si>
    <t>1640000319177</t>
  </si>
  <si>
    <t>1640000319186</t>
  </si>
  <si>
    <t>1640000408836</t>
  </si>
  <si>
    <t>1640000478026</t>
  </si>
  <si>
    <t>1640000458483</t>
  </si>
  <si>
    <t>1640000618819</t>
  </si>
  <si>
    <t>1640000553612</t>
  </si>
  <si>
    <t>1640000541148</t>
  </si>
  <si>
    <t>1640000541166</t>
  </si>
  <si>
    <t>1640000605243</t>
  </si>
  <si>
    <t>1640000565627</t>
  </si>
  <si>
    <t>1640000565645</t>
  </si>
  <si>
    <t>1640000546261</t>
  </si>
  <si>
    <t>1640000565478</t>
  </si>
  <si>
    <t>1640000565501</t>
  </si>
  <si>
    <t>1640000598205</t>
  </si>
  <si>
    <t>1640000580634 1640000603050</t>
  </si>
  <si>
    <t>1640000625036</t>
  </si>
  <si>
    <t>1640000639298</t>
  </si>
  <si>
    <t>1640000671751</t>
  </si>
  <si>
    <t>1640000565097 1640000565102</t>
  </si>
  <si>
    <t>1640000624636 1640000626545</t>
  </si>
  <si>
    <t>1640000612659</t>
  </si>
  <si>
    <t>1620000588296 1620000588310</t>
  </si>
  <si>
    <t>1640000603060 1640000603079</t>
  </si>
  <si>
    <t>1640000695390</t>
  </si>
  <si>
    <t>1640000701732</t>
  </si>
  <si>
    <t>1640000796628</t>
  </si>
  <si>
    <t>IDNO 3 (tbc)</t>
  </si>
  <si>
    <t>1640000855292</t>
  </si>
  <si>
    <t>1640000796585</t>
  </si>
  <si>
    <t>1640000850364</t>
  </si>
  <si>
    <t>1640000795410</t>
  </si>
  <si>
    <t>1640000850824</t>
  </si>
  <si>
    <t>1640000850391</t>
  </si>
  <si>
    <t>1640000796804</t>
  </si>
  <si>
    <t>1640000892754</t>
  </si>
  <si>
    <t>1640000904921</t>
  </si>
  <si>
    <t>1640000905093</t>
  </si>
  <si>
    <t>1650000102362
1650000101396
1650000102371
1650000102380</t>
  </si>
  <si>
    <t>1640000950254</t>
  </si>
  <si>
    <t>1620001102930 1620001102940</t>
  </si>
  <si>
    <t>1620000193245</t>
  </si>
  <si>
    <t>1630000403060</t>
  </si>
  <si>
    <t>1630000402252 1630000402261</t>
  </si>
  <si>
    <t>1630000402299 1630000402304</t>
  </si>
  <si>
    <t>1630000403070 1630000403089</t>
  </si>
  <si>
    <t>1620000622325</t>
  </si>
  <si>
    <t>1620000828134</t>
  </si>
  <si>
    <t>1620000388406</t>
  </si>
  <si>
    <t>1630000165183</t>
  </si>
  <si>
    <t>1620001681359</t>
  </si>
  <si>
    <t>1620001638567</t>
  </si>
  <si>
    <t>1630000215630</t>
  </si>
  <si>
    <t>1620000703620</t>
  </si>
  <si>
    <t>1620000297237</t>
  </si>
  <si>
    <t>1620000390850</t>
  </si>
  <si>
    <t>1630000474683</t>
  </si>
  <si>
    <t>1630000799845</t>
  </si>
  <si>
    <t>1640000177316</t>
  </si>
  <si>
    <t>1640000063200</t>
  </si>
  <si>
    <t>1640000082630</t>
  </si>
  <si>
    <t>1640000082295</t>
  </si>
  <si>
    <t>1620000174048</t>
  </si>
  <si>
    <t>1620000366875</t>
  </si>
  <si>
    <t>1620000370366</t>
  </si>
  <si>
    <t>1640000199746</t>
  </si>
  <si>
    <t>1640000264128</t>
  </si>
  <si>
    <t>1640000264155</t>
  </si>
  <si>
    <t>1640000295394</t>
  </si>
  <si>
    <t>1640000319159</t>
  </si>
  <si>
    <t>1640000319168</t>
  </si>
  <si>
    <t>1640000408845</t>
  </si>
  <si>
    <t>1640000478035</t>
  </si>
  <si>
    <t>1640000458517</t>
  </si>
  <si>
    <t>1640000618828</t>
  </si>
  <si>
    <t>1640000553621</t>
  </si>
  <si>
    <t>1640000541157</t>
  </si>
  <si>
    <t>1640000582320</t>
  </si>
  <si>
    <t>1640000541741</t>
  </si>
  <si>
    <t>1640000605252</t>
  </si>
  <si>
    <t>1640000565636</t>
  </si>
  <si>
    <t>1640000565654</t>
  </si>
  <si>
    <t>1640000546270</t>
  </si>
  <si>
    <t>1640000565487</t>
  </si>
  <si>
    <t>1640000565510</t>
  </si>
  <si>
    <t>1640000598214</t>
  </si>
  <si>
    <t>1640000625045</t>
  </si>
  <si>
    <t>1640000639312</t>
  </si>
  <si>
    <t>1640000671770</t>
  </si>
  <si>
    <t>1640000612668</t>
  </si>
  <si>
    <t>1640000603088 1640000603097</t>
  </si>
  <si>
    <t>1640000695441</t>
  </si>
  <si>
    <t>1640000701723</t>
  </si>
  <si>
    <t>1640000796637</t>
  </si>
  <si>
    <t>IDNO 4 (tbc)</t>
  </si>
  <si>
    <t>1640000855308</t>
  </si>
  <si>
    <t>1640000850373</t>
  </si>
  <si>
    <t>1640000814427</t>
  </si>
  <si>
    <t>1640000850842</t>
  </si>
  <si>
    <t>1640000850407</t>
  </si>
  <si>
    <t>1640000796813</t>
  </si>
  <si>
    <t>1640000892763</t>
  </si>
  <si>
    <t>1640000904930</t>
  </si>
  <si>
    <t>1640000950263</t>
  </si>
  <si>
    <t xml:space="preserve">
1650000441078</t>
  </si>
  <si>
    <t>Monday to Friday 
March to October</t>
  </si>
  <si>
    <t>00:00 - 07:00</t>
  </si>
  <si>
    <t>07:00 - 00:00</t>
  </si>
  <si>
    <t>Monday to Friday 
November to February</t>
  </si>
  <si>
    <t>16:00 – 19:00</t>
  </si>
  <si>
    <t>07:00 – 16:00
19:00 – 00:00</t>
  </si>
  <si>
    <t>132kV</t>
  </si>
  <si>
    <t>132/33kV</t>
  </si>
  <si>
    <t>33kV</t>
  </si>
  <si>
    <t>33/11kV</t>
  </si>
  <si>
    <t>11kV</t>
  </si>
  <si>
    <t>11kV/LV</t>
  </si>
  <si>
    <t>LV</t>
  </si>
  <si>
    <t>GX1, GX2</t>
  </si>
  <si>
    <t>GX5, GX6</t>
  </si>
  <si>
    <t>GX3, GX4, 109, 119, 129, 139, 149, 159, 169, 179, 189, 199, 209, 219, 229, 239, 249, 259, 269, 299, 319, 329, 339, 349, 359, 369, 389, 419, 439, 479, 489, 499, 529, 539, 549, 579, 589, 599, 609, 619, 629, 639, 649, 659, 669, 679, 689, 699, 709, 719, 729, 739, 749, 759, 769, 779, 789, 799, 809</t>
  </si>
  <si>
    <t>102, 112, 122, 132, 182, 242, 32, 342, 352, 362, 372, 42, 432, 462, 472, 482, 52, 62, 72, 752, 802, 82, 842, 902, 912, 92, 932, 942, 962, 972, 982, C22, C32, C42, C52, C62, D22, D32, D42, D52, D62</t>
  </si>
  <si>
    <t>104, 11, 114, 124, 131, 134, 14, 144, 154, 161, 164, 171, 174, 184, 191, 194, 204, 214, 224, 234, 24, 241, 244, 254, 264, 274, 284, 294, 304, 31, 314, 324, 334, 34, 344, 354, 364, 374, 4, 41, 414, 424, 431, 434, 44, 441, 444, 451, 454, 461, 464, 471, 481, 51, 511, 531, 54, 581, 591, 61, 631, 64, 661, 74, 751, 761, 771, 781, 791, 801, 81, 811, 821, 831, 84, 841, 851, 861, 901, 904, 91, 934, 94, 944, 961, 971, 981, C11, C21, C31, C41, C51, C61, D11, D21, D31, D41, D51, D61, E21, E31, E41, E51, E61, F21, F31, F41, F51, F61</t>
  </si>
  <si>
    <t>MSID 437</t>
  </si>
  <si>
    <t>1Q8</t>
  </si>
  <si>
    <t>1R8</t>
  </si>
  <si>
    <t>1S8</t>
  </si>
  <si>
    <t>1T8</t>
  </si>
  <si>
    <t>1U8</t>
  </si>
  <si>
    <t>1V8</t>
  </si>
  <si>
    <t>1W8</t>
  </si>
  <si>
    <t>1X8</t>
  </si>
  <si>
    <t>1Y8</t>
  </si>
  <si>
    <t>1Z8</t>
  </si>
  <si>
    <t>2C8</t>
  </si>
  <si>
    <t>2D8</t>
  </si>
  <si>
    <t>MSID 7572, 7573</t>
  </si>
  <si>
    <t>MSID 7533, 7534</t>
  </si>
  <si>
    <t>MSID 7617, 7618</t>
  </si>
  <si>
    <t>103, 113, 123, 133, 183, 33, 333, 343, 353, 363, 43, 463, 473, 483, 53, 63, 73, 753, 803, 83, 843, 93, 933, 943, 973, 983, C23, C33, C43, C53, C63, D23, D33, D43, D53, D63, MSID 7560</t>
  </si>
  <si>
    <t>GE1, GE2, 568, 578, 2E8, 2A8, 2G8, 2J8, 2L8, 2N8, 2Q8, 2S8, 2U8, 2W8, 2Y8, 2B8, 2F8, 2H8, 2K8, 2M8, 2P8, 2R8, 2T8, 2V8, 2X8, 2Z8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</si>
</sst>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1">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0" fontId="8" fillId="0" borderId="1" xfId="0" applyFont="1" applyBorder="1" applyAlignment="1">
      <alignment horizontal="left" vertical="center" wrapText="1"/>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12"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49" fontId="9" fillId="6" borderId="0" xfId="2" applyNumberFormat="1" applyFill="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37" fillId="0" borderId="14" xfId="7" applyFont="1" applyBorder="1" applyAlignment="1">
      <alignment vertical="top" wrapText="1"/>
    </xf>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1" xfId="0" quotePrefix="1" applyFont="1" applyBorder="1" applyAlignment="1">
      <alignment horizontal="center" vertical="center"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90" zoomScaleNormal="90" zoomScaleSheetLayoutView="100" workbookViewId="0"/>
    <sheetView workbookViewId="1"/>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2" t="s">
        <v>347</v>
      </c>
      <c r="B2" s="8"/>
      <c r="C2" s="8"/>
      <c r="D2" s="8"/>
      <c r="E2" s="8"/>
    </row>
    <row r="3" spans="1:8" ht="15" x14ac:dyDescent="0.2">
      <c r="A3" s="8"/>
      <c r="B3" s="40" t="s">
        <v>348</v>
      </c>
      <c r="C3" s="39" t="s">
        <v>349</v>
      </c>
      <c r="D3" s="39" t="s">
        <v>20</v>
      </c>
      <c r="E3" s="39" t="s">
        <v>19</v>
      </c>
    </row>
    <row r="4" spans="1:8" ht="15" x14ac:dyDescent="0.2">
      <c r="A4" s="9" t="s">
        <v>347</v>
      </c>
      <c r="B4" s="2" t="s">
        <v>479</v>
      </c>
      <c r="C4" s="2" t="s">
        <v>480</v>
      </c>
      <c r="D4" s="2" t="s">
        <v>481</v>
      </c>
      <c r="E4" s="2" t="s">
        <v>482</v>
      </c>
    </row>
    <row r="5" spans="1:8" x14ac:dyDescent="0.2">
      <c r="A5" s="8"/>
      <c r="B5" s="8"/>
      <c r="C5" s="8"/>
      <c r="D5" s="8"/>
      <c r="E5" s="8"/>
    </row>
    <row r="6" spans="1:8" ht="16.5" x14ac:dyDescent="0.2">
      <c r="A6" s="11" t="s">
        <v>14</v>
      </c>
      <c r="B6" s="8"/>
      <c r="C6" s="8"/>
      <c r="D6" s="8"/>
      <c r="E6" s="8"/>
    </row>
    <row r="7" spans="1:8" ht="15" x14ac:dyDescent="0.2">
      <c r="A7" s="12" t="s">
        <v>15</v>
      </c>
      <c r="B7" s="207" t="s">
        <v>16</v>
      </c>
      <c r="C7" s="207"/>
      <c r="D7" s="207"/>
      <c r="E7" s="207"/>
    </row>
    <row r="8" spans="1:8" ht="30" customHeight="1" x14ac:dyDescent="0.2">
      <c r="A8" s="15" t="s">
        <v>391</v>
      </c>
      <c r="B8" s="203" t="s">
        <v>392</v>
      </c>
      <c r="C8" s="203"/>
      <c r="D8" s="203"/>
      <c r="E8" s="203"/>
    </row>
    <row r="9" spans="1:8" ht="30" customHeight="1" x14ac:dyDescent="0.2">
      <c r="A9" s="15" t="s">
        <v>473</v>
      </c>
      <c r="B9" s="20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03"/>
      <c r="D9" s="203"/>
      <c r="E9" s="203"/>
    </row>
    <row r="10" spans="1:8" ht="30" customHeight="1" x14ac:dyDescent="0.2">
      <c r="A10" s="15" t="s">
        <v>262</v>
      </c>
      <c r="B10" s="203" t="s">
        <v>18</v>
      </c>
      <c r="C10" s="203"/>
      <c r="D10" s="203"/>
      <c r="E10" s="203"/>
    </row>
    <row r="11" spans="1:8" ht="77.25" customHeight="1" x14ac:dyDescent="0.2">
      <c r="A11" s="15" t="s">
        <v>263</v>
      </c>
      <c r="B11" s="20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3"/>
      <c r="D11" s="203"/>
      <c r="E11" s="203"/>
      <c r="F11" s="202"/>
      <c r="G11" s="202"/>
      <c r="H11" s="202"/>
    </row>
    <row r="12" spans="1:8" ht="86.25" customHeight="1" x14ac:dyDescent="0.2">
      <c r="A12" s="15" t="s">
        <v>27</v>
      </c>
      <c r="B12" s="203" t="s">
        <v>360</v>
      </c>
      <c r="C12" s="203"/>
      <c r="D12" s="203"/>
      <c r="E12" s="203"/>
    </row>
    <row r="13" spans="1:8" ht="51" customHeight="1" x14ac:dyDescent="0.2">
      <c r="A13" s="15" t="s">
        <v>361</v>
      </c>
      <c r="B13" s="20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Electricity North West Limited Licence area.</v>
      </c>
      <c r="C13" s="203"/>
      <c r="D13" s="203"/>
      <c r="E13" s="203"/>
    </row>
    <row r="14" spans="1:8" ht="29.25" customHeight="1" x14ac:dyDescent="0.2">
      <c r="A14" s="55" t="s">
        <v>393</v>
      </c>
      <c r="B14" s="203" t="s">
        <v>472</v>
      </c>
      <c r="C14" s="203"/>
      <c r="D14" s="203"/>
      <c r="E14" s="203"/>
    </row>
    <row r="15" spans="1:8" ht="30" customHeight="1" x14ac:dyDescent="0.2">
      <c r="A15" s="15" t="s">
        <v>254</v>
      </c>
      <c r="B15" s="203" t="s">
        <v>476</v>
      </c>
      <c r="C15" s="203"/>
      <c r="D15" s="203"/>
      <c r="E15" s="203"/>
    </row>
    <row r="16" spans="1:8" ht="30" customHeight="1" x14ac:dyDescent="0.2">
      <c r="A16" s="15" t="s">
        <v>425</v>
      </c>
      <c r="B16" s="203" t="s">
        <v>426</v>
      </c>
      <c r="C16" s="203"/>
      <c r="D16" s="203"/>
      <c r="E16" s="203"/>
    </row>
    <row r="17" spans="1:5" ht="30" customHeight="1" x14ac:dyDescent="0.2">
      <c r="A17" s="15" t="s">
        <v>470</v>
      </c>
      <c r="B17" s="203" t="s">
        <v>471</v>
      </c>
      <c r="C17" s="203"/>
      <c r="D17" s="203"/>
      <c r="E17" s="203"/>
    </row>
    <row r="18" spans="1:5" ht="30" customHeight="1" x14ac:dyDescent="0.2">
      <c r="A18" s="15" t="s">
        <v>304</v>
      </c>
      <c r="B18" s="203" t="s">
        <v>303</v>
      </c>
      <c r="C18" s="203"/>
      <c r="D18" s="203"/>
      <c r="E18" s="203"/>
    </row>
    <row r="19" spans="1:5" x14ac:dyDescent="0.2">
      <c r="A19" s="8"/>
      <c r="B19" s="8"/>
      <c r="C19" s="8"/>
      <c r="D19" s="8"/>
      <c r="E19" s="8"/>
    </row>
    <row r="20" spans="1:5" ht="15" x14ac:dyDescent="0.2">
      <c r="A20" s="13" t="s">
        <v>25</v>
      </c>
      <c r="B20" s="8"/>
      <c r="C20" s="8"/>
      <c r="D20" s="8"/>
      <c r="E20" s="8"/>
    </row>
    <row r="21" spans="1:5" ht="15" x14ac:dyDescent="0.2">
      <c r="A21" s="12"/>
      <c r="B21" s="206"/>
      <c r="C21" s="206"/>
      <c r="D21" s="206"/>
      <c r="E21" s="206"/>
    </row>
    <row r="22" spans="1:5" ht="32.25" customHeight="1" x14ac:dyDescent="0.2">
      <c r="A22" s="204" t="s">
        <v>289</v>
      </c>
      <c r="B22" s="205"/>
      <c r="C22" s="205"/>
      <c r="D22" s="205"/>
      <c r="E22" s="205"/>
    </row>
    <row r="23" spans="1:5" x14ac:dyDescent="0.2">
      <c r="A23" s="8"/>
      <c r="B23" s="8"/>
      <c r="C23" s="8"/>
      <c r="D23" s="8"/>
      <c r="E23" s="8"/>
    </row>
    <row r="24" spans="1:5" ht="15" x14ac:dyDescent="0.2">
      <c r="A24" s="14" t="s">
        <v>26</v>
      </c>
      <c r="B24" s="8"/>
      <c r="C24" s="8"/>
      <c r="D24" s="8"/>
      <c r="E24" s="8"/>
    </row>
    <row r="25" spans="1:5" ht="15" x14ac:dyDescent="0.2">
      <c r="A25" s="10"/>
      <c r="B25" s="206"/>
      <c r="C25" s="206"/>
      <c r="D25" s="206"/>
      <c r="E25" s="206"/>
    </row>
    <row r="26" spans="1:5" ht="28.5" customHeight="1" x14ac:dyDescent="0.2">
      <c r="A26" s="204" t="s">
        <v>264</v>
      </c>
      <c r="B26" s="205"/>
      <c r="C26" s="205"/>
      <c r="D26" s="205"/>
      <c r="E26" s="205"/>
    </row>
    <row r="27" spans="1:5" ht="28.5" customHeight="1" x14ac:dyDescent="0.2">
      <c r="A27" s="201" t="s">
        <v>346</v>
      </c>
      <c r="B27" s="201"/>
      <c r="C27" s="201"/>
      <c r="D27" s="201"/>
      <c r="E27" s="201"/>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headerFooter>
    <oddFooter>&amp;C_x000D_&amp;1#&amp;"Aptos"&amp;12&amp;K008000 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90" zoomScaleNormal="90" zoomScaleSheetLayoutView="100" workbookViewId="0"/>
    <sheetView workbookViewId="1"/>
  </sheetViews>
  <sheetFormatPr defaultColWidth="9.140625" defaultRowHeight="27.75" customHeight="1" x14ac:dyDescent="0.2"/>
  <cols>
    <col min="1" max="1" width="49" style="57" bestFit="1" customWidth="1"/>
    <col min="2" max="2" width="21.85546875" style="81" bestFit="1" customWidth="1"/>
    <col min="3" max="3" width="13.42578125" style="57" bestFit="1" customWidth="1"/>
    <col min="4" max="5" width="17.5703125" style="81" customWidth="1"/>
    <col min="6" max="6" width="6.5703125" style="57" customWidth="1"/>
    <col min="7" max="16384" width="9.140625" style="57"/>
  </cols>
  <sheetData>
    <row r="1" spans="1:8" ht="27.75" customHeight="1" x14ac:dyDescent="0.2">
      <c r="A1" s="85" t="s">
        <v>17</v>
      </c>
      <c r="B1" s="262"/>
      <c r="C1" s="262"/>
      <c r="D1" s="164"/>
      <c r="E1" s="164"/>
    </row>
    <row r="2" spans="1:8" ht="35.1" customHeight="1" x14ac:dyDescent="0.2">
      <c r="A2" s="233" t="str">
        <f>Overview!B4&amp; " - Effective from "&amp;Overview!D4&amp;" - "&amp;Overview!E4&amp;" Supplier of Last Resort and Eligible Bad Debt Pass-Through Costs"</f>
        <v>Electricity North West Limited - Effective from 1 April 2026 - Final Supplier of Last Resort and Eligible Bad Debt Pass-Through Costs</v>
      </c>
      <c r="B2" s="234"/>
      <c r="C2" s="234"/>
      <c r="D2" s="234"/>
      <c r="E2" s="235"/>
    </row>
    <row r="3" spans="1:8" s="63" customFormat="1" ht="18.75" x14ac:dyDescent="0.2">
      <c r="A3" s="61"/>
      <c r="B3" s="61"/>
      <c r="C3" s="61"/>
      <c r="D3" s="61"/>
      <c r="E3" s="61"/>
    </row>
    <row r="4" spans="1:8" ht="75" x14ac:dyDescent="0.2">
      <c r="A4" s="70" t="s">
        <v>350</v>
      </c>
      <c r="B4" s="71" t="s">
        <v>390</v>
      </c>
      <c r="C4" s="71" t="s">
        <v>22</v>
      </c>
      <c r="D4" s="71" t="s">
        <v>394</v>
      </c>
      <c r="E4" s="71" t="s">
        <v>475</v>
      </c>
      <c r="H4" s="23"/>
    </row>
    <row r="5" spans="1:8" ht="27" customHeight="1" x14ac:dyDescent="0.2">
      <c r="A5" s="73" t="s">
        <v>532</v>
      </c>
      <c r="B5" s="74" t="s">
        <v>494</v>
      </c>
      <c r="C5" s="75" t="s">
        <v>495</v>
      </c>
      <c r="D5" s="165">
        <v>0</v>
      </c>
      <c r="E5" s="185">
        <v>0</v>
      </c>
      <c r="H5" s="23"/>
    </row>
    <row r="6" spans="1:8" ht="27" customHeight="1" x14ac:dyDescent="0.2">
      <c r="A6" s="73" t="s">
        <v>441</v>
      </c>
      <c r="B6" s="74" t="s">
        <v>498</v>
      </c>
      <c r="C6" s="75" t="s">
        <v>499</v>
      </c>
      <c r="D6" s="77"/>
      <c r="E6" s="185">
        <v>0</v>
      </c>
      <c r="H6" s="23"/>
    </row>
    <row r="7" spans="1:8" ht="27" customHeight="1" x14ac:dyDescent="0.2">
      <c r="A7" s="73" t="s">
        <v>442</v>
      </c>
      <c r="B7" s="74" t="s">
        <v>500</v>
      </c>
      <c r="C7" s="75" t="s">
        <v>499</v>
      </c>
      <c r="D7" s="77"/>
      <c r="E7" s="185">
        <v>0</v>
      </c>
      <c r="H7" s="23"/>
    </row>
    <row r="8" spans="1:8" ht="27" customHeight="1" x14ac:dyDescent="0.2">
      <c r="A8" s="73" t="s">
        <v>444</v>
      </c>
      <c r="B8" s="74" t="s">
        <v>501</v>
      </c>
      <c r="C8" s="75" t="s">
        <v>499</v>
      </c>
      <c r="D8" s="77"/>
      <c r="E8" s="185">
        <v>0</v>
      </c>
      <c r="H8" s="23"/>
    </row>
    <row r="9" spans="1:8" ht="27" customHeight="1" x14ac:dyDescent="0.2">
      <c r="A9" s="73" t="s">
        <v>446</v>
      </c>
      <c r="B9" s="74" t="s">
        <v>502</v>
      </c>
      <c r="C9" s="75" t="s">
        <v>499</v>
      </c>
      <c r="D9" s="77"/>
      <c r="E9" s="185">
        <v>0</v>
      </c>
      <c r="H9" s="23"/>
    </row>
    <row r="10" spans="1:8" ht="27" customHeight="1" x14ac:dyDescent="0.2">
      <c r="A10" s="73" t="s">
        <v>448</v>
      </c>
      <c r="B10" s="74" t="s">
        <v>503</v>
      </c>
      <c r="C10" s="75" t="s">
        <v>499</v>
      </c>
      <c r="D10" s="77"/>
      <c r="E10" s="185">
        <v>0</v>
      </c>
      <c r="H10" s="23"/>
    </row>
    <row r="11" spans="1:8" ht="27" customHeight="1" x14ac:dyDescent="0.2">
      <c r="A11" s="136" t="s">
        <v>395</v>
      </c>
      <c r="B11" s="74" t="s">
        <v>506</v>
      </c>
      <c r="C11" s="75">
        <v>0</v>
      </c>
      <c r="D11" s="77"/>
      <c r="E11" s="185">
        <v>0</v>
      </c>
      <c r="H11" s="23"/>
    </row>
    <row r="12" spans="1:8" ht="27" customHeight="1" x14ac:dyDescent="0.2">
      <c r="A12" s="136" t="s">
        <v>396</v>
      </c>
      <c r="B12" s="74" t="s">
        <v>507</v>
      </c>
      <c r="C12" s="75">
        <v>0</v>
      </c>
      <c r="D12" s="77"/>
      <c r="E12" s="185">
        <v>0</v>
      </c>
      <c r="H12" s="23"/>
    </row>
    <row r="13" spans="1:8" ht="27" customHeight="1" x14ac:dyDescent="0.2">
      <c r="A13" s="136" t="s">
        <v>397</v>
      </c>
      <c r="B13" s="74" t="s">
        <v>508</v>
      </c>
      <c r="C13" s="75">
        <v>0</v>
      </c>
      <c r="D13" s="77"/>
      <c r="E13" s="185">
        <v>0</v>
      </c>
      <c r="H13" s="23"/>
    </row>
    <row r="14" spans="1:8" ht="27" customHeight="1" x14ac:dyDescent="0.2">
      <c r="A14" s="136" t="s">
        <v>398</v>
      </c>
      <c r="B14" s="74" t="s">
        <v>509</v>
      </c>
      <c r="C14" s="75">
        <v>0</v>
      </c>
      <c r="D14" s="77"/>
      <c r="E14" s="185">
        <v>0</v>
      </c>
      <c r="H14" s="23"/>
    </row>
    <row r="15" spans="1:8" ht="27" customHeight="1" x14ac:dyDescent="0.2">
      <c r="A15" s="140" t="s">
        <v>399</v>
      </c>
      <c r="B15" s="74" t="s">
        <v>510</v>
      </c>
      <c r="C15" s="75">
        <v>0</v>
      </c>
      <c r="D15" s="77"/>
      <c r="E15" s="185">
        <v>0</v>
      </c>
      <c r="H15" s="23"/>
    </row>
    <row r="16" spans="1:8" ht="27" customHeight="1" x14ac:dyDescent="0.2">
      <c r="A16" s="140" t="s">
        <v>400</v>
      </c>
      <c r="B16" s="74" t="s">
        <v>511</v>
      </c>
      <c r="C16" s="75">
        <v>0</v>
      </c>
      <c r="D16" s="77"/>
      <c r="E16" s="185">
        <v>0</v>
      </c>
      <c r="H16" s="23"/>
    </row>
    <row r="17" spans="1:8" ht="27" customHeight="1" x14ac:dyDescent="0.2">
      <c r="A17" s="140" t="s">
        <v>401</v>
      </c>
      <c r="B17" s="74" t="s">
        <v>512</v>
      </c>
      <c r="C17" s="75">
        <v>0</v>
      </c>
      <c r="D17" s="77"/>
      <c r="E17" s="185">
        <v>0</v>
      </c>
      <c r="H17" s="23"/>
    </row>
    <row r="18" spans="1:8" ht="27" customHeight="1" x14ac:dyDescent="0.2">
      <c r="A18" s="140" t="s">
        <v>402</v>
      </c>
      <c r="B18" s="74" t="s">
        <v>513</v>
      </c>
      <c r="C18" s="75">
        <v>0</v>
      </c>
      <c r="D18" s="77"/>
      <c r="E18" s="185">
        <v>0</v>
      </c>
      <c r="H18" s="23"/>
    </row>
    <row r="19" spans="1:8" ht="27" customHeight="1" x14ac:dyDescent="0.2">
      <c r="A19" s="140" t="s">
        <v>403</v>
      </c>
      <c r="B19" s="74" t="s">
        <v>514</v>
      </c>
      <c r="C19" s="75">
        <v>0</v>
      </c>
      <c r="D19" s="77"/>
      <c r="E19" s="185">
        <v>0</v>
      </c>
      <c r="H19" s="23"/>
    </row>
    <row r="20" spans="1:8" ht="27" customHeight="1" x14ac:dyDescent="0.2">
      <c r="A20" s="140" t="s">
        <v>404</v>
      </c>
      <c r="B20" s="74" t="s">
        <v>515</v>
      </c>
      <c r="C20" s="75">
        <v>0</v>
      </c>
      <c r="D20" s="77"/>
      <c r="E20" s="185">
        <v>0</v>
      </c>
      <c r="H20" s="23"/>
    </row>
    <row r="21" spans="1:8" ht="27" customHeight="1" x14ac:dyDescent="0.2">
      <c r="A21" s="140" t="s">
        <v>405</v>
      </c>
      <c r="B21" s="74" t="s">
        <v>516</v>
      </c>
      <c r="C21" s="75">
        <v>0</v>
      </c>
      <c r="D21" s="77"/>
      <c r="E21" s="185">
        <v>0</v>
      </c>
      <c r="H21" s="23"/>
    </row>
    <row r="22" spans="1:8" ht="27" customHeight="1" x14ac:dyDescent="0.2">
      <c r="A22" s="140" t="s">
        <v>406</v>
      </c>
      <c r="B22" s="74" t="s">
        <v>517</v>
      </c>
      <c r="C22" s="75">
        <v>0</v>
      </c>
      <c r="D22" s="77"/>
      <c r="E22" s="185">
        <v>0</v>
      </c>
      <c r="H22" s="23"/>
    </row>
    <row r="23" spans="1:8" ht="27" customHeight="1" x14ac:dyDescent="0.2">
      <c r="A23" s="136" t="s">
        <v>407</v>
      </c>
      <c r="B23" s="74" t="s">
        <v>518</v>
      </c>
      <c r="C23" s="75">
        <v>0</v>
      </c>
      <c r="D23" s="77"/>
      <c r="E23" s="185">
        <v>0</v>
      </c>
      <c r="H23" s="23"/>
    </row>
    <row r="24" spans="1:8" ht="27" customHeight="1" x14ac:dyDescent="0.2">
      <c r="A24" s="136" t="s">
        <v>408</v>
      </c>
      <c r="B24" s="74" t="s">
        <v>519</v>
      </c>
      <c r="C24" s="75">
        <v>0</v>
      </c>
      <c r="D24" s="77"/>
      <c r="E24" s="185">
        <v>0</v>
      </c>
      <c r="H24" s="23"/>
    </row>
    <row r="25" spans="1:8" ht="27" customHeight="1" x14ac:dyDescent="0.2">
      <c r="A25" s="136" t="s">
        <v>409</v>
      </c>
      <c r="B25" s="74" t="s">
        <v>520</v>
      </c>
      <c r="C25" s="75">
        <v>0</v>
      </c>
      <c r="D25" s="77"/>
      <c r="E25" s="185">
        <v>0</v>
      </c>
      <c r="H25" s="23"/>
    </row>
    <row r="26" spans="1:8" ht="27" customHeight="1" x14ac:dyDescent="0.2">
      <c r="A26" s="136" t="s">
        <v>533</v>
      </c>
      <c r="B26" s="74"/>
      <c r="C26" s="75" t="s">
        <v>495</v>
      </c>
      <c r="D26" s="165">
        <v>0</v>
      </c>
      <c r="E26" s="185">
        <v>0</v>
      </c>
      <c r="H26" s="23"/>
    </row>
    <row r="27" spans="1:8" ht="27" customHeight="1" x14ac:dyDescent="0.2">
      <c r="A27" s="136" t="s">
        <v>534</v>
      </c>
      <c r="B27" s="74"/>
      <c r="C27" s="75" t="s">
        <v>499</v>
      </c>
      <c r="D27" s="77"/>
      <c r="E27" s="185">
        <v>0</v>
      </c>
      <c r="H27" s="23"/>
    </row>
    <row r="28" spans="1:8" ht="27" customHeight="1" x14ac:dyDescent="0.2">
      <c r="A28" s="136" t="s">
        <v>535</v>
      </c>
      <c r="B28" s="74"/>
      <c r="C28" s="75" t="s">
        <v>499</v>
      </c>
      <c r="D28" s="77"/>
      <c r="E28" s="185">
        <v>0</v>
      </c>
      <c r="H28" s="23"/>
    </row>
    <row r="29" spans="1:8" ht="27" customHeight="1" x14ac:dyDescent="0.2">
      <c r="A29" s="136" t="s">
        <v>536</v>
      </c>
      <c r="B29" s="74"/>
      <c r="C29" s="75" t="s">
        <v>499</v>
      </c>
      <c r="D29" s="77"/>
      <c r="E29" s="185">
        <v>0</v>
      </c>
      <c r="H29" s="23"/>
    </row>
    <row r="30" spans="1:8" ht="27" customHeight="1" x14ac:dyDescent="0.2">
      <c r="A30" s="136" t="s">
        <v>537</v>
      </c>
      <c r="B30" s="74"/>
      <c r="C30" s="75" t="s">
        <v>499</v>
      </c>
      <c r="D30" s="77"/>
      <c r="E30" s="185">
        <v>0</v>
      </c>
      <c r="H30" s="23"/>
    </row>
    <row r="31" spans="1:8" ht="27" customHeight="1" x14ac:dyDescent="0.2">
      <c r="A31" s="136" t="s">
        <v>538</v>
      </c>
      <c r="B31" s="74"/>
      <c r="C31" s="75" t="s">
        <v>499</v>
      </c>
      <c r="D31" s="77"/>
      <c r="E31" s="185">
        <v>0</v>
      </c>
      <c r="H31" s="23"/>
    </row>
    <row r="32" spans="1:8" ht="27" customHeight="1" x14ac:dyDescent="0.2">
      <c r="A32" s="136" t="s">
        <v>539</v>
      </c>
      <c r="B32" s="74"/>
      <c r="C32" s="75">
        <v>0</v>
      </c>
      <c r="D32" s="77"/>
      <c r="E32" s="185">
        <v>0</v>
      </c>
      <c r="H32" s="23"/>
    </row>
    <row r="33" spans="1:8" ht="27" customHeight="1" x14ac:dyDescent="0.2">
      <c r="A33" s="136" t="s">
        <v>540</v>
      </c>
      <c r="B33" s="74"/>
      <c r="C33" s="75">
        <v>0</v>
      </c>
      <c r="D33" s="77"/>
      <c r="E33" s="185">
        <v>0</v>
      </c>
      <c r="H33" s="23"/>
    </row>
    <row r="34" spans="1:8" ht="27" customHeight="1" x14ac:dyDescent="0.2">
      <c r="A34" s="136" t="s">
        <v>541</v>
      </c>
      <c r="B34" s="74"/>
      <c r="C34" s="75">
        <v>0</v>
      </c>
      <c r="D34" s="77"/>
      <c r="E34" s="185">
        <v>0</v>
      </c>
      <c r="H34" s="23"/>
    </row>
    <row r="35" spans="1:8" ht="27" customHeight="1" x14ac:dyDescent="0.2">
      <c r="A35" s="136" t="s">
        <v>542</v>
      </c>
      <c r="B35" s="74"/>
      <c r="C35" s="75">
        <v>0</v>
      </c>
      <c r="D35" s="77"/>
      <c r="E35" s="185">
        <v>0</v>
      </c>
      <c r="H35" s="23"/>
    </row>
    <row r="36" spans="1:8" ht="27" customHeight="1" x14ac:dyDescent="0.2">
      <c r="A36" s="136" t="s">
        <v>543</v>
      </c>
      <c r="B36" s="74"/>
      <c r="C36" s="75">
        <v>0</v>
      </c>
      <c r="D36" s="77"/>
      <c r="E36" s="185">
        <v>0</v>
      </c>
      <c r="H36" s="23"/>
    </row>
    <row r="37" spans="1:8" ht="27" customHeight="1" x14ac:dyDescent="0.2">
      <c r="A37" s="140" t="s">
        <v>544</v>
      </c>
      <c r="B37" s="74"/>
      <c r="C37" s="75" t="s">
        <v>495</v>
      </c>
      <c r="D37" s="165">
        <v>0</v>
      </c>
      <c r="E37" s="185">
        <v>0</v>
      </c>
      <c r="H37" s="23"/>
    </row>
    <row r="38" spans="1:8" ht="27" customHeight="1" x14ac:dyDescent="0.2">
      <c r="A38" s="136" t="s">
        <v>545</v>
      </c>
      <c r="B38" s="74"/>
      <c r="C38" s="75" t="s">
        <v>499</v>
      </c>
      <c r="D38" s="77"/>
      <c r="E38" s="185">
        <v>0</v>
      </c>
      <c r="H38" s="23"/>
    </row>
    <row r="39" spans="1:8" ht="27" customHeight="1" x14ac:dyDescent="0.2">
      <c r="A39" s="136" t="s">
        <v>546</v>
      </c>
      <c r="B39" s="74"/>
      <c r="C39" s="75" t="s">
        <v>499</v>
      </c>
      <c r="D39" s="77"/>
      <c r="E39" s="185">
        <v>0</v>
      </c>
      <c r="H39" s="23"/>
    </row>
    <row r="40" spans="1:8" ht="27" customHeight="1" x14ac:dyDescent="0.2">
      <c r="A40" s="136" t="s">
        <v>547</v>
      </c>
      <c r="B40" s="74"/>
      <c r="C40" s="75" t="s">
        <v>499</v>
      </c>
      <c r="D40" s="77"/>
      <c r="E40" s="185">
        <v>0</v>
      </c>
      <c r="H40" s="23"/>
    </row>
    <row r="41" spans="1:8" ht="27" customHeight="1" x14ac:dyDescent="0.2">
      <c r="A41" s="136" t="s">
        <v>548</v>
      </c>
      <c r="B41" s="74"/>
      <c r="C41" s="75" t="s">
        <v>499</v>
      </c>
      <c r="D41" s="77"/>
      <c r="E41" s="185">
        <v>0</v>
      </c>
      <c r="H41" s="23"/>
    </row>
    <row r="42" spans="1:8" ht="27" customHeight="1" x14ac:dyDescent="0.2">
      <c r="A42" s="136" t="s">
        <v>549</v>
      </c>
      <c r="B42" s="74"/>
      <c r="C42" s="75" t="s">
        <v>499</v>
      </c>
      <c r="D42" s="77"/>
      <c r="E42" s="185">
        <v>0</v>
      </c>
      <c r="H42" s="23"/>
    </row>
    <row r="43" spans="1:8" ht="27" customHeight="1" x14ac:dyDescent="0.2">
      <c r="A43" s="136" t="s">
        <v>550</v>
      </c>
      <c r="B43" s="74"/>
      <c r="C43" s="75">
        <v>0</v>
      </c>
      <c r="D43" s="77"/>
      <c r="E43" s="185">
        <v>0</v>
      </c>
      <c r="H43" s="23"/>
    </row>
    <row r="44" spans="1:8" ht="27" customHeight="1" x14ac:dyDescent="0.2">
      <c r="A44" s="136" t="s">
        <v>551</v>
      </c>
      <c r="B44" s="74"/>
      <c r="C44" s="75">
        <v>0</v>
      </c>
      <c r="D44" s="77"/>
      <c r="E44" s="185">
        <v>0</v>
      </c>
      <c r="H44" s="23"/>
    </row>
    <row r="45" spans="1:8" ht="27" customHeight="1" x14ac:dyDescent="0.2">
      <c r="A45" s="136" t="s">
        <v>552</v>
      </c>
      <c r="B45" s="74"/>
      <c r="C45" s="75">
        <v>0</v>
      </c>
      <c r="D45" s="77"/>
      <c r="E45" s="185">
        <v>0</v>
      </c>
      <c r="H45" s="23"/>
    </row>
    <row r="46" spans="1:8" ht="27" customHeight="1" x14ac:dyDescent="0.2">
      <c r="A46" s="136" t="s">
        <v>553</v>
      </c>
      <c r="B46" s="74"/>
      <c r="C46" s="75">
        <v>0</v>
      </c>
      <c r="D46" s="77"/>
      <c r="E46" s="185">
        <v>0</v>
      </c>
      <c r="H46" s="23"/>
    </row>
    <row r="47" spans="1:8" ht="27" customHeight="1" x14ac:dyDescent="0.2">
      <c r="A47" s="136" t="s">
        <v>554</v>
      </c>
      <c r="B47" s="74"/>
      <c r="C47" s="75">
        <v>0</v>
      </c>
      <c r="D47" s="77"/>
      <c r="E47" s="185">
        <v>0</v>
      </c>
      <c r="H47" s="23"/>
    </row>
    <row r="48" spans="1:8" ht="27" customHeight="1" x14ac:dyDescent="0.2">
      <c r="A48" s="136" t="s">
        <v>555</v>
      </c>
      <c r="B48" s="74"/>
      <c r="C48" s="75">
        <v>0</v>
      </c>
      <c r="D48" s="77"/>
      <c r="E48" s="185">
        <v>0</v>
      </c>
      <c r="H48" s="23"/>
    </row>
    <row r="49" spans="1:8" ht="27" customHeight="1" x14ac:dyDescent="0.2">
      <c r="A49" s="136" t="s">
        <v>556</v>
      </c>
      <c r="B49" s="74"/>
      <c r="C49" s="75">
        <v>0</v>
      </c>
      <c r="D49" s="77"/>
      <c r="E49" s="185">
        <v>0</v>
      </c>
      <c r="H49" s="23"/>
    </row>
    <row r="50" spans="1:8" ht="27" customHeight="1" x14ac:dyDescent="0.2">
      <c r="A50" s="136" t="s">
        <v>557</v>
      </c>
      <c r="B50" s="74"/>
      <c r="C50" s="75">
        <v>0</v>
      </c>
      <c r="D50" s="77"/>
      <c r="E50" s="185">
        <v>0</v>
      </c>
      <c r="H50" s="23"/>
    </row>
    <row r="51" spans="1:8" ht="27" customHeight="1" x14ac:dyDescent="0.2">
      <c r="A51" s="136" t="s">
        <v>558</v>
      </c>
      <c r="B51" s="74"/>
      <c r="C51" s="75">
        <v>0</v>
      </c>
      <c r="D51" s="77"/>
      <c r="E51" s="185">
        <v>0</v>
      </c>
      <c r="H51" s="23"/>
    </row>
    <row r="52" spans="1:8" ht="27" customHeight="1" x14ac:dyDescent="0.2">
      <c r="A52" s="136" t="s">
        <v>559</v>
      </c>
      <c r="B52" s="74"/>
      <c r="C52" s="75">
        <v>0</v>
      </c>
      <c r="D52" s="77"/>
      <c r="E52" s="185">
        <v>0</v>
      </c>
      <c r="H52" s="23"/>
    </row>
    <row r="53" spans="1:8" ht="27" customHeight="1" x14ac:dyDescent="0.2">
      <c r="A53" s="136" t="s">
        <v>560</v>
      </c>
      <c r="B53" s="74"/>
      <c r="C53" s="75">
        <v>0</v>
      </c>
      <c r="D53" s="77"/>
      <c r="E53" s="185">
        <v>0</v>
      </c>
      <c r="H53" s="23"/>
    </row>
    <row r="54" spans="1:8" ht="27" customHeight="1" x14ac:dyDescent="0.2">
      <c r="A54" s="136" t="s">
        <v>561</v>
      </c>
      <c r="B54" s="74"/>
      <c r="C54" s="75">
        <v>0</v>
      </c>
      <c r="D54" s="77"/>
      <c r="E54" s="185">
        <v>0</v>
      </c>
      <c r="H54" s="23"/>
    </row>
    <row r="55" spans="1:8" ht="27" customHeight="1" x14ac:dyDescent="0.2">
      <c r="A55" s="136" t="s">
        <v>562</v>
      </c>
      <c r="B55" s="74"/>
      <c r="C55" s="75">
        <v>0</v>
      </c>
      <c r="D55" s="77"/>
      <c r="E55" s="185">
        <v>0</v>
      </c>
      <c r="H55" s="23"/>
    </row>
    <row r="56" spans="1:8" ht="27" customHeight="1" x14ac:dyDescent="0.2">
      <c r="A56" s="136" t="s">
        <v>563</v>
      </c>
      <c r="B56" s="74"/>
      <c r="C56" s="75">
        <v>0</v>
      </c>
      <c r="D56" s="77"/>
      <c r="E56" s="185">
        <v>0</v>
      </c>
      <c r="H56" s="23"/>
    </row>
    <row r="57" spans="1:8" ht="27" customHeight="1" x14ac:dyDescent="0.2">
      <c r="A57" s="136" t="s">
        <v>564</v>
      </c>
      <c r="B57" s="74"/>
      <c r="C57" s="75">
        <v>0</v>
      </c>
      <c r="D57" s="77"/>
      <c r="E57" s="185">
        <v>0</v>
      </c>
      <c r="H57" s="23"/>
    </row>
    <row r="58" spans="1:8" ht="27" customHeight="1" x14ac:dyDescent="0.2">
      <c r="A58" s="136" t="s">
        <v>565</v>
      </c>
      <c r="B58" s="74"/>
      <c r="C58" s="75" t="s">
        <v>495</v>
      </c>
      <c r="D58" s="165">
        <v>0</v>
      </c>
      <c r="E58" s="185">
        <v>0</v>
      </c>
      <c r="H58" s="23"/>
    </row>
    <row r="59" spans="1:8" ht="27" customHeight="1" x14ac:dyDescent="0.2">
      <c r="A59" s="136" t="s">
        <v>566</v>
      </c>
      <c r="B59" s="74"/>
      <c r="C59" s="75" t="s">
        <v>499</v>
      </c>
      <c r="D59" s="77"/>
      <c r="E59" s="185">
        <v>0</v>
      </c>
      <c r="H59" s="23"/>
    </row>
    <row r="60" spans="1:8" ht="27" customHeight="1" x14ac:dyDescent="0.2">
      <c r="A60" s="136" t="s">
        <v>567</v>
      </c>
      <c r="B60" s="74"/>
      <c r="C60" s="75" t="s">
        <v>499</v>
      </c>
      <c r="D60" s="77"/>
      <c r="E60" s="185">
        <v>0</v>
      </c>
      <c r="H60" s="23"/>
    </row>
    <row r="61" spans="1:8" ht="27" customHeight="1" x14ac:dyDescent="0.2">
      <c r="A61" s="136" t="s">
        <v>568</v>
      </c>
      <c r="B61" s="74"/>
      <c r="C61" s="75" t="s">
        <v>499</v>
      </c>
      <c r="D61" s="77"/>
      <c r="E61" s="185">
        <v>0</v>
      </c>
      <c r="H61" s="23"/>
    </row>
    <row r="62" spans="1:8" ht="27" customHeight="1" x14ac:dyDescent="0.2">
      <c r="A62" s="136" t="s">
        <v>569</v>
      </c>
      <c r="B62" s="74"/>
      <c r="C62" s="75" t="s">
        <v>499</v>
      </c>
      <c r="D62" s="77"/>
      <c r="E62" s="185">
        <v>0</v>
      </c>
      <c r="H62" s="23"/>
    </row>
    <row r="63" spans="1:8" ht="27" customHeight="1" x14ac:dyDescent="0.2">
      <c r="A63" s="136" t="s">
        <v>570</v>
      </c>
      <c r="B63" s="74"/>
      <c r="C63" s="75" t="s">
        <v>499</v>
      </c>
      <c r="D63" s="77"/>
      <c r="E63" s="185">
        <v>0</v>
      </c>
      <c r="H63" s="23"/>
    </row>
    <row r="64" spans="1:8" ht="27" customHeight="1" x14ac:dyDescent="0.2">
      <c r="A64" s="136" t="s">
        <v>571</v>
      </c>
      <c r="B64" s="74"/>
      <c r="C64" s="75">
        <v>0</v>
      </c>
      <c r="D64" s="77"/>
      <c r="E64" s="185">
        <v>0</v>
      </c>
      <c r="H64" s="23"/>
    </row>
    <row r="65" spans="1:8" ht="27" customHeight="1" x14ac:dyDescent="0.2">
      <c r="A65" s="136" t="s">
        <v>572</v>
      </c>
      <c r="B65" s="74"/>
      <c r="C65" s="75">
        <v>0</v>
      </c>
      <c r="D65" s="77"/>
      <c r="E65" s="185">
        <v>0</v>
      </c>
      <c r="H65" s="23"/>
    </row>
    <row r="66" spans="1:8" ht="27" customHeight="1" x14ac:dyDescent="0.2">
      <c r="A66" s="136" t="s">
        <v>573</v>
      </c>
      <c r="B66" s="74"/>
      <c r="C66" s="75">
        <v>0</v>
      </c>
      <c r="D66" s="77"/>
      <c r="E66" s="185">
        <v>0</v>
      </c>
      <c r="H66" s="23"/>
    </row>
    <row r="67" spans="1:8" ht="27" customHeight="1" x14ac:dyDescent="0.2">
      <c r="A67" s="136" t="s">
        <v>574</v>
      </c>
      <c r="B67" s="74"/>
      <c r="C67" s="75">
        <v>0</v>
      </c>
      <c r="D67" s="77"/>
      <c r="E67" s="185">
        <v>0</v>
      </c>
      <c r="H67" s="23"/>
    </row>
    <row r="68" spans="1:8" ht="27" customHeight="1" x14ac:dyDescent="0.2">
      <c r="A68" s="136" t="s">
        <v>575</v>
      </c>
      <c r="B68" s="74"/>
      <c r="C68" s="75">
        <v>0</v>
      </c>
      <c r="D68" s="77"/>
      <c r="E68" s="185">
        <v>0</v>
      </c>
      <c r="H68" s="23"/>
    </row>
    <row r="69" spans="1:8" ht="27" customHeight="1" x14ac:dyDescent="0.2">
      <c r="A69" s="136" t="s">
        <v>576</v>
      </c>
      <c r="B69" s="74"/>
      <c r="C69" s="75">
        <v>0</v>
      </c>
      <c r="D69" s="77"/>
      <c r="E69" s="185">
        <v>0</v>
      </c>
      <c r="H69" s="23"/>
    </row>
    <row r="70" spans="1:8" ht="27" customHeight="1" x14ac:dyDescent="0.2">
      <c r="A70" s="136" t="s">
        <v>577</v>
      </c>
      <c r="B70" s="74"/>
      <c r="C70" s="75">
        <v>0</v>
      </c>
      <c r="D70" s="77"/>
      <c r="E70" s="185">
        <v>0</v>
      </c>
      <c r="H70" s="23"/>
    </row>
    <row r="71" spans="1:8" ht="27" customHeight="1" x14ac:dyDescent="0.2">
      <c r="A71" s="136" t="s">
        <v>578</v>
      </c>
      <c r="B71" s="74"/>
      <c r="C71" s="75">
        <v>0</v>
      </c>
      <c r="D71" s="77"/>
      <c r="E71" s="185">
        <v>0</v>
      </c>
      <c r="H71" s="23"/>
    </row>
    <row r="72" spans="1:8" ht="27" customHeight="1" x14ac:dyDescent="0.2">
      <c r="A72" s="136" t="s">
        <v>579</v>
      </c>
      <c r="B72" s="74"/>
      <c r="C72" s="75">
        <v>0</v>
      </c>
      <c r="D72" s="77"/>
      <c r="E72" s="185">
        <v>0</v>
      </c>
      <c r="H72" s="23"/>
    </row>
    <row r="73" spans="1:8" ht="27" customHeight="1" x14ac:dyDescent="0.2">
      <c r="A73" s="136" t="s">
        <v>580</v>
      </c>
      <c r="B73" s="74"/>
      <c r="C73" s="75">
        <v>0</v>
      </c>
      <c r="D73" s="77"/>
      <c r="E73" s="185">
        <v>0</v>
      </c>
      <c r="H73" s="23"/>
    </row>
    <row r="74" spans="1:8" ht="27" customHeight="1" x14ac:dyDescent="0.2">
      <c r="A74" s="136" t="s">
        <v>581</v>
      </c>
      <c r="B74" s="74"/>
      <c r="C74" s="75">
        <v>0</v>
      </c>
      <c r="D74" s="77"/>
      <c r="E74" s="185">
        <v>0</v>
      </c>
      <c r="H74" s="23"/>
    </row>
    <row r="75" spans="1:8" ht="27" customHeight="1" x14ac:dyDescent="0.2">
      <c r="A75" s="136" t="s">
        <v>582</v>
      </c>
      <c r="B75" s="74"/>
      <c r="C75" s="75">
        <v>0</v>
      </c>
      <c r="D75" s="77"/>
      <c r="E75" s="185">
        <v>0</v>
      </c>
      <c r="H75" s="23"/>
    </row>
    <row r="76" spans="1:8" ht="27" customHeight="1" x14ac:dyDescent="0.2">
      <c r="A76" s="136" t="s">
        <v>583</v>
      </c>
      <c r="B76" s="74"/>
      <c r="C76" s="75">
        <v>0</v>
      </c>
      <c r="D76" s="77"/>
      <c r="E76" s="185">
        <v>0</v>
      </c>
      <c r="H76" s="23"/>
    </row>
    <row r="77" spans="1:8" ht="27" customHeight="1" x14ac:dyDescent="0.2">
      <c r="A77" s="136" t="s">
        <v>584</v>
      </c>
      <c r="B77" s="74"/>
      <c r="C77" s="75">
        <v>0</v>
      </c>
      <c r="D77" s="77"/>
      <c r="E77" s="185">
        <v>0</v>
      </c>
      <c r="H77" s="23"/>
    </row>
    <row r="78" spans="1:8" ht="27" customHeight="1" x14ac:dyDescent="0.2">
      <c r="A78" s="136" t="s">
        <v>585</v>
      </c>
      <c r="B78" s="74"/>
      <c r="C78" s="75">
        <v>0</v>
      </c>
      <c r="D78" s="77"/>
      <c r="E78" s="185">
        <v>0</v>
      </c>
      <c r="H78" s="23"/>
    </row>
    <row r="79" spans="1:8" ht="27" customHeight="1" x14ac:dyDescent="0.2">
      <c r="A79" s="136" t="s">
        <v>586</v>
      </c>
      <c r="B79" s="74"/>
      <c r="C79" s="75" t="s">
        <v>495</v>
      </c>
      <c r="D79" s="165">
        <v>0</v>
      </c>
      <c r="E79" s="185">
        <v>0</v>
      </c>
      <c r="H79" s="23"/>
    </row>
    <row r="80" spans="1:8" ht="27" customHeight="1" x14ac:dyDescent="0.2">
      <c r="A80" s="136" t="s">
        <v>587</v>
      </c>
      <c r="B80" s="74"/>
      <c r="C80" s="75" t="s">
        <v>499</v>
      </c>
      <c r="D80" s="77"/>
      <c r="E80" s="185">
        <v>0</v>
      </c>
      <c r="H80" s="23"/>
    </row>
    <row r="81" spans="1:8" ht="27" customHeight="1" x14ac:dyDescent="0.2">
      <c r="A81" s="136" t="s">
        <v>588</v>
      </c>
      <c r="B81" s="74"/>
      <c r="C81" s="75" t="s">
        <v>499</v>
      </c>
      <c r="D81" s="77"/>
      <c r="E81" s="185">
        <v>0</v>
      </c>
      <c r="H81" s="23"/>
    </row>
    <row r="82" spans="1:8" ht="27" customHeight="1" x14ac:dyDescent="0.2">
      <c r="A82" s="136" t="s">
        <v>589</v>
      </c>
      <c r="B82" s="74"/>
      <c r="C82" s="75" t="s">
        <v>499</v>
      </c>
      <c r="D82" s="77"/>
      <c r="E82" s="185">
        <v>0</v>
      </c>
      <c r="H82" s="23"/>
    </row>
    <row r="83" spans="1:8" ht="27" customHeight="1" x14ac:dyDescent="0.2">
      <c r="A83" s="136" t="s">
        <v>590</v>
      </c>
      <c r="B83" s="74"/>
      <c r="C83" s="75" t="s">
        <v>499</v>
      </c>
      <c r="D83" s="77"/>
      <c r="E83" s="185">
        <v>0</v>
      </c>
      <c r="H83" s="23"/>
    </row>
    <row r="84" spans="1:8" ht="27" customHeight="1" x14ac:dyDescent="0.2">
      <c r="A84" s="136" t="s">
        <v>591</v>
      </c>
      <c r="B84" s="74"/>
      <c r="C84" s="75" t="s">
        <v>499</v>
      </c>
      <c r="D84" s="77"/>
      <c r="E84" s="185">
        <v>0</v>
      </c>
      <c r="H84" s="23"/>
    </row>
    <row r="85" spans="1:8" ht="27" customHeight="1" x14ac:dyDescent="0.2">
      <c r="A85" s="136" t="s">
        <v>592</v>
      </c>
      <c r="B85" s="74"/>
      <c r="C85" s="75">
        <v>0</v>
      </c>
      <c r="D85" s="77"/>
      <c r="E85" s="185">
        <v>0</v>
      </c>
      <c r="H85" s="23"/>
    </row>
    <row r="86" spans="1:8" ht="27" customHeight="1" x14ac:dyDescent="0.2">
      <c r="A86" s="136" t="s">
        <v>593</v>
      </c>
      <c r="B86" s="74"/>
      <c r="C86" s="75">
        <v>0</v>
      </c>
      <c r="D86" s="77"/>
      <c r="E86" s="185">
        <v>0</v>
      </c>
      <c r="H86" s="23"/>
    </row>
    <row r="87" spans="1:8" ht="27" customHeight="1" x14ac:dyDescent="0.2">
      <c r="A87" s="136" t="s">
        <v>594</v>
      </c>
      <c r="B87" s="74"/>
      <c r="C87" s="75">
        <v>0</v>
      </c>
      <c r="D87" s="77"/>
      <c r="E87" s="185">
        <v>0</v>
      </c>
      <c r="H87" s="23"/>
    </row>
    <row r="88" spans="1:8" ht="27" customHeight="1" x14ac:dyDescent="0.2">
      <c r="A88" s="136" t="s">
        <v>595</v>
      </c>
      <c r="B88" s="74"/>
      <c r="C88" s="75">
        <v>0</v>
      </c>
      <c r="D88" s="77"/>
      <c r="E88" s="185">
        <v>0</v>
      </c>
      <c r="H88" s="23"/>
    </row>
    <row r="89" spans="1:8" ht="27" customHeight="1" x14ac:dyDescent="0.2">
      <c r="A89" s="136" t="s">
        <v>596</v>
      </c>
      <c r="B89" s="74"/>
      <c r="C89" s="75">
        <v>0</v>
      </c>
      <c r="D89" s="77"/>
      <c r="E89" s="185">
        <v>0</v>
      </c>
      <c r="H89" s="23"/>
    </row>
    <row r="90" spans="1:8" ht="27" customHeight="1" x14ac:dyDescent="0.2">
      <c r="A90" s="136" t="s">
        <v>597</v>
      </c>
      <c r="B90" s="74"/>
      <c r="C90" s="75">
        <v>0</v>
      </c>
      <c r="D90" s="77"/>
      <c r="E90" s="185">
        <v>0</v>
      </c>
      <c r="H90" s="23"/>
    </row>
    <row r="91" spans="1:8" ht="27" customHeight="1" x14ac:dyDescent="0.2">
      <c r="A91" s="136" t="s">
        <v>598</v>
      </c>
      <c r="B91" s="74"/>
      <c r="C91" s="75">
        <v>0</v>
      </c>
      <c r="D91" s="77"/>
      <c r="E91" s="185">
        <v>0</v>
      </c>
      <c r="H91" s="23"/>
    </row>
    <row r="92" spans="1:8" ht="27" customHeight="1" x14ac:dyDescent="0.2">
      <c r="A92" s="136" t="s">
        <v>599</v>
      </c>
      <c r="B92" s="74"/>
      <c r="C92" s="75">
        <v>0</v>
      </c>
      <c r="D92" s="77"/>
      <c r="E92" s="185">
        <v>0</v>
      </c>
      <c r="H92" s="23"/>
    </row>
    <row r="93" spans="1:8" ht="27" customHeight="1" x14ac:dyDescent="0.2">
      <c r="A93" s="136" t="s">
        <v>600</v>
      </c>
      <c r="B93" s="74"/>
      <c r="C93" s="75">
        <v>0</v>
      </c>
      <c r="D93" s="77"/>
      <c r="E93" s="185">
        <v>0</v>
      </c>
      <c r="H93" s="23"/>
    </row>
    <row r="94" spans="1:8" ht="27" customHeight="1" x14ac:dyDescent="0.2">
      <c r="A94" s="136" t="s">
        <v>601</v>
      </c>
      <c r="B94" s="74"/>
      <c r="C94" s="75">
        <v>0</v>
      </c>
      <c r="D94" s="77"/>
      <c r="E94" s="185">
        <v>0</v>
      </c>
      <c r="H94" s="23"/>
    </row>
    <row r="95" spans="1:8" ht="27" customHeight="1" x14ac:dyDescent="0.2">
      <c r="A95" s="136" t="s">
        <v>602</v>
      </c>
      <c r="B95" s="74"/>
      <c r="C95" s="75">
        <v>0</v>
      </c>
      <c r="D95" s="77"/>
      <c r="E95" s="185">
        <v>0</v>
      </c>
      <c r="H95" s="23"/>
    </row>
    <row r="96" spans="1:8" ht="27" customHeight="1" x14ac:dyDescent="0.2">
      <c r="A96" s="136" t="s">
        <v>603</v>
      </c>
      <c r="B96" s="74"/>
      <c r="C96" s="75">
        <v>0</v>
      </c>
      <c r="D96" s="77"/>
      <c r="E96" s="185">
        <v>0</v>
      </c>
      <c r="H96" s="23"/>
    </row>
    <row r="97" spans="1:8" ht="27" customHeight="1" x14ac:dyDescent="0.2">
      <c r="A97" s="136" t="s">
        <v>604</v>
      </c>
      <c r="B97" s="74"/>
      <c r="C97" s="75">
        <v>0</v>
      </c>
      <c r="D97" s="77"/>
      <c r="E97" s="185">
        <v>0</v>
      </c>
      <c r="H97" s="23"/>
    </row>
    <row r="98" spans="1:8" ht="27" customHeight="1" x14ac:dyDescent="0.2">
      <c r="A98" s="136" t="s">
        <v>605</v>
      </c>
      <c r="B98" s="74"/>
      <c r="C98" s="75">
        <v>0</v>
      </c>
      <c r="D98" s="77"/>
      <c r="E98" s="185">
        <v>0</v>
      </c>
      <c r="H98" s="23"/>
    </row>
    <row r="99" spans="1:8" ht="27" customHeight="1" x14ac:dyDescent="0.2">
      <c r="A99" s="136" t="s">
        <v>606</v>
      </c>
      <c r="B99" s="74"/>
      <c r="C99" s="75">
        <v>0</v>
      </c>
      <c r="D99" s="77"/>
      <c r="E99" s="185">
        <v>0</v>
      </c>
      <c r="H99" s="23"/>
    </row>
    <row r="100" spans="1:8" ht="27" customHeight="1" x14ac:dyDescent="0.2">
      <c r="A100" s="136" t="s">
        <v>607</v>
      </c>
      <c r="B100" s="74"/>
      <c r="C100" s="75" t="s">
        <v>495</v>
      </c>
      <c r="D100" s="165">
        <v>0</v>
      </c>
      <c r="E100" s="185">
        <v>0</v>
      </c>
      <c r="H100" s="23"/>
    </row>
    <row r="101" spans="1:8" ht="27" customHeight="1" x14ac:dyDescent="0.2">
      <c r="A101" s="136" t="s">
        <v>608</v>
      </c>
      <c r="B101" s="74"/>
      <c r="C101" s="75" t="s">
        <v>499</v>
      </c>
      <c r="D101" s="77"/>
      <c r="E101" s="185">
        <v>0</v>
      </c>
      <c r="H101" s="23"/>
    </row>
    <row r="102" spans="1:8" ht="27" customHeight="1" x14ac:dyDescent="0.2">
      <c r="A102" s="136" t="s">
        <v>609</v>
      </c>
      <c r="B102" s="74"/>
      <c r="C102" s="75" t="s">
        <v>499</v>
      </c>
      <c r="D102" s="77"/>
      <c r="E102" s="185">
        <v>0</v>
      </c>
      <c r="H102" s="23"/>
    </row>
    <row r="103" spans="1:8" ht="27" customHeight="1" x14ac:dyDescent="0.2">
      <c r="A103" s="136" t="s">
        <v>610</v>
      </c>
      <c r="B103" s="74"/>
      <c r="C103" s="75" t="s">
        <v>499</v>
      </c>
      <c r="D103" s="77"/>
      <c r="E103" s="185">
        <v>0</v>
      </c>
      <c r="H103" s="23"/>
    </row>
    <row r="104" spans="1:8" ht="27" customHeight="1" x14ac:dyDescent="0.2">
      <c r="A104" s="136" t="s">
        <v>611</v>
      </c>
      <c r="B104" s="74"/>
      <c r="C104" s="75" t="s">
        <v>499</v>
      </c>
      <c r="D104" s="77"/>
      <c r="E104" s="185">
        <v>0</v>
      </c>
      <c r="H104" s="23"/>
    </row>
    <row r="105" spans="1:8" ht="27" customHeight="1" x14ac:dyDescent="0.2">
      <c r="A105" s="136" t="s">
        <v>612</v>
      </c>
      <c r="B105" s="74"/>
      <c r="C105" s="75" t="s">
        <v>499</v>
      </c>
      <c r="D105" s="77"/>
      <c r="E105" s="185">
        <v>0</v>
      </c>
      <c r="H105" s="23"/>
    </row>
    <row r="106" spans="1:8" ht="27" customHeight="1" x14ac:dyDescent="0.2">
      <c r="A106" s="136" t="s">
        <v>613</v>
      </c>
      <c r="B106" s="74"/>
      <c r="C106" s="75">
        <v>0</v>
      </c>
      <c r="D106" s="77"/>
      <c r="E106" s="185">
        <v>0</v>
      </c>
      <c r="H106" s="23"/>
    </row>
    <row r="107" spans="1:8" ht="27" customHeight="1" x14ac:dyDescent="0.2">
      <c r="A107" s="136" t="s">
        <v>614</v>
      </c>
      <c r="B107" s="74"/>
      <c r="C107" s="75">
        <v>0</v>
      </c>
      <c r="D107" s="77"/>
      <c r="E107" s="185">
        <v>0</v>
      </c>
      <c r="H107" s="23"/>
    </row>
    <row r="108" spans="1:8" ht="27" customHeight="1" x14ac:dyDescent="0.2">
      <c r="A108" s="136" t="s">
        <v>615</v>
      </c>
      <c r="B108" s="74"/>
      <c r="C108" s="75">
        <v>0</v>
      </c>
      <c r="D108" s="77"/>
      <c r="E108" s="185">
        <v>0</v>
      </c>
      <c r="H108" s="23"/>
    </row>
    <row r="109" spans="1:8" ht="27" customHeight="1" x14ac:dyDescent="0.2">
      <c r="A109" s="136" t="s">
        <v>616</v>
      </c>
      <c r="B109" s="74"/>
      <c r="C109" s="75">
        <v>0</v>
      </c>
      <c r="D109" s="77"/>
      <c r="E109" s="185">
        <v>0</v>
      </c>
      <c r="H109" s="23"/>
    </row>
    <row r="110" spans="1:8" ht="27" customHeight="1" x14ac:dyDescent="0.2">
      <c r="A110" s="136" t="s">
        <v>617</v>
      </c>
      <c r="B110" s="74"/>
      <c r="C110" s="75">
        <v>0</v>
      </c>
      <c r="D110" s="77"/>
      <c r="E110" s="185">
        <v>0</v>
      </c>
      <c r="H110" s="23"/>
    </row>
    <row r="111" spans="1:8" ht="27" customHeight="1" x14ac:dyDescent="0.2">
      <c r="A111" s="136" t="s">
        <v>618</v>
      </c>
      <c r="B111" s="74"/>
      <c r="C111" s="75">
        <v>0</v>
      </c>
      <c r="D111" s="77"/>
      <c r="E111" s="185">
        <v>0</v>
      </c>
      <c r="H111" s="23"/>
    </row>
    <row r="112" spans="1:8" ht="27" customHeight="1" x14ac:dyDescent="0.2">
      <c r="A112" s="136" t="s">
        <v>619</v>
      </c>
      <c r="B112" s="74"/>
      <c r="C112" s="75">
        <v>0</v>
      </c>
      <c r="D112" s="77"/>
      <c r="E112" s="185">
        <v>0</v>
      </c>
      <c r="H112" s="23"/>
    </row>
    <row r="113" spans="1:8" ht="27" customHeight="1" x14ac:dyDescent="0.2">
      <c r="A113" s="136" t="s">
        <v>620</v>
      </c>
      <c r="B113" s="74"/>
      <c r="C113" s="75">
        <v>0</v>
      </c>
      <c r="D113" s="77"/>
      <c r="E113" s="185">
        <v>0</v>
      </c>
      <c r="H113" s="23"/>
    </row>
    <row r="114" spans="1:8" ht="27" customHeight="1" x14ac:dyDescent="0.2">
      <c r="A114" s="136" t="s">
        <v>621</v>
      </c>
      <c r="B114" s="74"/>
      <c r="C114" s="75">
        <v>0</v>
      </c>
      <c r="D114" s="77"/>
      <c r="E114" s="185">
        <v>0</v>
      </c>
      <c r="H114" s="23"/>
    </row>
    <row r="115" spans="1:8" ht="27" customHeight="1" x14ac:dyDescent="0.2">
      <c r="A115" s="136" t="s">
        <v>622</v>
      </c>
      <c r="B115" s="74"/>
      <c r="C115" s="75">
        <v>0</v>
      </c>
      <c r="D115" s="77"/>
      <c r="E115" s="185">
        <v>0</v>
      </c>
      <c r="H115" s="23"/>
    </row>
    <row r="116" spans="1:8" ht="27" customHeight="1" x14ac:dyDescent="0.2">
      <c r="A116" s="136" t="s">
        <v>623</v>
      </c>
      <c r="B116" s="74"/>
      <c r="C116" s="75">
        <v>0</v>
      </c>
      <c r="D116" s="77"/>
      <c r="E116" s="185">
        <v>0</v>
      </c>
      <c r="H116" s="23"/>
    </row>
    <row r="117" spans="1:8" ht="27" customHeight="1" x14ac:dyDescent="0.2">
      <c r="A117" s="136" t="s">
        <v>624</v>
      </c>
      <c r="B117" s="74"/>
      <c r="C117" s="75">
        <v>0</v>
      </c>
      <c r="D117" s="77"/>
      <c r="E117" s="185">
        <v>0</v>
      </c>
      <c r="H117" s="23"/>
    </row>
    <row r="118" spans="1:8" ht="27" customHeight="1" x14ac:dyDescent="0.2">
      <c r="A118" s="136" t="s">
        <v>625</v>
      </c>
      <c r="B118" s="74"/>
      <c r="C118" s="75">
        <v>0</v>
      </c>
      <c r="D118" s="77"/>
      <c r="E118" s="185">
        <v>0</v>
      </c>
      <c r="H118" s="23"/>
    </row>
    <row r="119" spans="1:8" ht="27" customHeight="1" x14ac:dyDescent="0.2">
      <c r="A119" s="136" t="s">
        <v>626</v>
      </c>
      <c r="B119" s="74"/>
      <c r="C119" s="75">
        <v>0</v>
      </c>
      <c r="D119" s="77"/>
      <c r="E119" s="185">
        <v>0</v>
      </c>
      <c r="H119" s="23"/>
    </row>
    <row r="120" spans="1:8" ht="27" customHeight="1" x14ac:dyDescent="0.2">
      <c r="A120" s="136" t="s">
        <v>627</v>
      </c>
      <c r="B120" s="74"/>
      <c r="C120" s="75">
        <v>0</v>
      </c>
      <c r="D120" s="77"/>
      <c r="E120" s="185">
        <v>0</v>
      </c>
      <c r="H120" s="23"/>
    </row>
    <row r="121" spans="1:8" ht="27" customHeight="1" x14ac:dyDescent="0.2">
      <c r="A121" s="136" t="s">
        <v>628</v>
      </c>
      <c r="B121" s="74"/>
      <c r="C121" s="75" t="s">
        <v>495</v>
      </c>
      <c r="D121" s="165">
        <v>0</v>
      </c>
      <c r="E121" s="185">
        <v>0</v>
      </c>
      <c r="H121" s="23"/>
    </row>
    <row r="122" spans="1:8" ht="27" customHeight="1" x14ac:dyDescent="0.2">
      <c r="A122" s="136" t="s">
        <v>629</v>
      </c>
      <c r="B122" s="74"/>
      <c r="C122" s="75" t="s">
        <v>499</v>
      </c>
      <c r="D122" s="77"/>
      <c r="E122" s="185">
        <v>0</v>
      </c>
      <c r="H122" s="23"/>
    </row>
    <row r="123" spans="1:8" ht="27" customHeight="1" x14ac:dyDescent="0.2">
      <c r="A123" s="136" t="s">
        <v>630</v>
      </c>
      <c r="B123" s="74"/>
      <c r="C123" s="75" t="s">
        <v>499</v>
      </c>
      <c r="D123" s="77"/>
      <c r="E123" s="185">
        <v>0</v>
      </c>
      <c r="H123" s="23"/>
    </row>
    <row r="124" spans="1:8" ht="27" customHeight="1" x14ac:dyDescent="0.2">
      <c r="A124" s="136" t="s">
        <v>631</v>
      </c>
      <c r="B124" s="74"/>
      <c r="C124" s="75" t="s">
        <v>499</v>
      </c>
      <c r="D124" s="77"/>
      <c r="E124" s="185">
        <v>0</v>
      </c>
      <c r="H124" s="23"/>
    </row>
    <row r="125" spans="1:8" ht="27" customHeight="1" x14ac:dyDescent="0.2">
      <c r="A125" s="136" t="s">
        <v>632</v>
      </c>
      <c r="B125" s="74"/>
      <c r="C125" s="75" t="s">
        <v>499</v>
      </c>
      <c r="D125" s="77"/>
      <c r="E125" s="185">
        <v>0</v>
      </c>
      <c r="H125" s="23"/>
    </row>
    <row r="126" spans="1:8" ht="27" customHeight="1" x14ac:dyDescent="0.2">
      <c r="A126" s="136" t="s">
        <v>633</v>
      </c>
      <c r="B126" s="74"/>
      <c r="C126" s="75" t="s">
        <v>499</v>
      </c>
      <c r="D126" s="77"/>
      <c r="E126" s="185">
        <v>0</v>
      </c>
      <c r="H126" s="23"/>
    </row>
    <row r="127" spans="1:8" ht="27" customHeight="1" x14ac:dyDescent="0.2">
      <c r="A127" s="136" t="s">
        <v>634</v>
      </c>
      <c r="B127" s="74"/>
      <c r="C127" s="75">
        <v>0</v>
      </c>
      <c r="D127" s="77"/>
      <c r="E127" s="185">
        <v>0</v>
      </c>
      <c r="H127" s="23"/>
    </row>
    <row r="128" spans="1:8" ht="27" customHeight="1" x14ac:dyDescent="0.2">
      <c r="A128" s="136" t="s">
        <v>635</v>
      </c>
      <c r="B128" s="74"/>
      <c r="C128" s="75">
        <v>0</v>
      </c>
      <c r="D128" s="77"/>
      <c r="E128" s="185">
        <v>0</v>
      </c>
      <c r="H128" s="23"/>
    </row>
    <row r="129" spans="1:8" ht="27" customHeight="1" x14ac:dyDescent="0.2">
      <c r="A129" s="136" t="s">
        <v>636</v>
      </c>
      <c r="B129" s="74"/>
      <c r="C129" s="75">
        <v>0</v>
      </c>
      <c r="D129" s="77"/>
      <c r="E129" s="185">
        <v>0</v>
      </c>
      <c r="H129" s="23"/>
    </row>
    <row r="130" spans="1:8" ht="27" customHeight="1" x14ac:dyDescent="0.2">
      <c r="A130" s="136" t="s">
        <v>637</v>
      </c>
      <c r="B130" s="74"/>
      <c r="C130" s="75">
        <v>0</v>
      </c>
      <c r="D130" s="77"/>
      <c r="E130" s="185">
        <v>0</v>
      </c>
      <c r="H130" s="23"/>
    </row>
    <row r="131" spans="1:8" ht="27" customHeight="1" x14ac:dyDescent="0.2">
      <c r="A131" s="136" t="s">
        <v>638</v>
      </c>
      <c r="B131" s="74"/>
      <c r="C131" s="75">
        <v>0</v>
      </c>
      <c r="D131" s="77"/>
      <c r="E131" s="185">
        <v>0</v>
      </c>
      <c r="H131" s="23"/>
    </row>
    <row r="132" spans="1:8" ht="27" customHeight="1" x14ac:dyDescent="0.2">
      <c r="A132" s="136" t="s">
        <v>639</v>
      </c>
      <c r="B132" s="74"/>
      <c r="C132" s="75">
        <v>0</v>
      </c>
      <c r="D132" s="77"/>
      <c r="E132" s="185">
        <v>0</v>
      </c>
      <c r="H132" s="23"/>
    </row>
    <row r="133" spans="1:8" ht="27" customHeight="1" x14ac:dyDescent="0.2">
      <c r="A133" s="136" t="s">
        <v>640</v>
      </c>
      <c r="B133" s="74"/>
      <c r="C133" s="75">
        <v>0</v>
      </c>
      <c r="D133" s="77"/>
      <c r="E133" s="185">
        <v>0</v>
      </c>
      <c r="H133" s="23"/>
    </row>
    <row r="134" spans="1:8" ht="27" customHeight="1" x14ac:dyDescent="0.2">
      <c r="A134" s="136" t="s">
        <v>641</v>
      </c>
      <c r="B134" s="74"/>
      <c r="C134" s="75">
        <v>0</v>
      </c>
      <c r="D134" s="77"/>
      <c r="E134" s="185">
        <v>0</v>
      </c>
      <c r="H134" s="23"/>
    </row>
    <row r="135" spans="1:8" ht="27" customHeight="1" x14ac:dyDescent="0.2">
      <c r="A135" s="136" t="s">
        <v>642</v>
      </c>
      <c r="B135" s="74"/>
      <c r="C135" s="75">
        <v>0</v>
      </c>
      <c r="D135" s="77"/>
      <c r="E135" s="185">
        <v>0</v>
      </c>
      <c r="H135" s="23"/>
    </row>
    <row r="136" spans="1:8" ht="27" customHeight="1" x14ac:dyDescent="0.2">
      <c r="A136" s="136" t="s">
        <v>643</v>
      </c>
      <c r="B136" s="74"/>
      <c r="C136" s="75">
        <v>0</v>
      </c>
      <c r="D136" s="77"/>
      <c r="E136" s="185">
        <v>0</v>
      </c>
      <c r="H136" s="23"/>
    </row>
    <row r="137" spans="1:8" ht="27" customHeight="1" x14ac:dyDescent="0.2">
      <c r="A137" s="136" t="s">
        <v>644</v>
      </c>
      <c r="B137" s="74"/>
      <c r="C137" s="75">
        <v>0</v>
      </c>
      <c r="D137" s="77"/>
      <c r="E137" s="185">
        <v>0</v>
      </c>
      <c r="H137" s="23"/>
    </row>
    <row r="138" spans="1:8" ht="27" customHeight="1" x14ac:dyDescent="0.2">
      <c r="A138" s="136" t="s">
        <v>645</v>
      </c>
      <c r="B138" s="74"/>
      <c r="C138" s="75">
        <v>0</v>
      </c>
      <c r="D138" s="77"/>
      <c r="E138" s="185">
        <v>0</v>
      </c>
      <c r="H138" s="23"/>
    </row>
    <row r="139" spans="1:8" ht="27" customHeight="1" x14ac:dyDescent="0.2">
      <c r="A139" s="136" t="s">
        <v>646</v>
      </c>
      <c r="B139" s="74"/>
      <c r="C139" s="75">
        <v>0</v>
      </c>
      <c r="D139" s="77"/>
      <c r="E139" s="185">
        <v>0</v>
      </c>
      <c r="H139" s="23"/>
    </row>
    <row r="140" spans="1:8" ht="27" customHeight="1" x14ac:dyDescent="0.2">
      <c r="A140" s="136" t="s">
        <v>647</v>
      </c>
      <c r="B140" s="74"/>
      <c r="C140" s="75">
        <v>0</v>
      </c>
      <c r="D140" s="77"/>
      <c r="E140" s="185">
        <v>0</v>
      </c>
      <c r="H140" s="23"/>
    </row>
    <row r="141" spans="1:8" ht="27" customHeight="1" x14ac:dyDescent="0.2">
      <c r="A141" s="136" t="s">
        <v>648</v>
      </c>
      <c r="B141" s="74"/>
      <c r="C141" s="75">
        <v>0</v>
      </c>
      <c r="D141" s="77"/>
      <c r="E141" s="185">
        <v>0</v>
      </c>
      <c r="H141" s="23"/>
    </row>
    <row r="142" spans="1:8" ht="27" customHeight="1" x14ac:dyDescent="0.2">
      <c r="A142" s="136" t="s">
        <v>649</v>
      </c>
      <c r="B142" s="74"/>
      <c r="C142" s="75" t="s">
        <v>495</v>
      </c>
      <c r="D142" s="165">
        <v>0</v>
      </c>
      <c r="E142" s="185">
        <v>0</v>
      </c>
      <c r="H142" s="23"/>
    </row>
    <row r="143" spans="1:8" ht="27" customHeight="1" x14ac:dyDescent="0.2">
      <c r="A143" s="136" t="s">
        <v>650</v>
      </c>
      <c r="B143" s="74"/>
      <c r="C143" s="75" t="s">
        <v>499</v>
      </c>
      <c r="D143" s="77"/>
      <c r="E143" s="185">
        <v>0</v>
      </c>
      <c r="H143" s="23"/>
    </row>
    <row r="144" spans="1:8" ht="27" customHeight="1" x14ac:dyDescent="0.2">
      <c r="A144" s="136" t="s">
        <v>651</v>
      </c>
      <c r="B144" s="74"/>
      <c r="C144" s="75" t="s">
        <v>499</v>
      </c>
      <c r="D144" s="77"/>
      <c r="E144" s="185">
        <v>0</v>
      </c>
      <c r="H144" s="23"/>
    </row>
    <row r="145" spans="1:8" ht="27" customHeight="1" x14ac:dyDescent="0.2">
      <c r="A145" s="136" t="s">
        <v>652</v>
      </c>
      <c r="B145" s="74"/>
      <c r="C145" s="75" t="s">
        <v>499</v>
      </c>
      <c r="D145" s="77"/>
      <c r="E145" s="185">
        <v>0</v>
      </c>
      <c r="H145" s="23"/>
    </row>
    <row r="146" spans="1:8" ht="27" customHeight="1" x14ac:dyDescent="0.2">
      <c r="A146" s="136" t="s">
        <v>653</v>
      </c>
      <c r="B146" s="74"/>
      <c r="C146" s="75" t="s">
        <v>499</v>
      </c>
      <c r="D146" s="77"/>
      <c r="E146" s="185">
        <v>0</v>
      </c>
      <c r="H146" s="23"/>
    </row>
    <row r="147" spans="1:8" ht="27" customHeight="1" x14ac:dyDescent="0.2">
      <c r="A147" s="136" t="s">
        <v>654</v>
      </c>
      <c r="B147" s="74"/>
      <c r="C147" s="75" t="s">
        <v>499</v>
      </c>
      <c r="D147" s="77"/>
      <c r="E147" s="185">
        <v>0</v>
      </c>
      <c r="H147" s="23"/>
    </row>
    <row r="148" spans="1:8" ht="27" customHeight="1" x14ac:dyDescent="0.2">
      <c r="A148" s="136" t="s">
        <v>655</v>
      </c>
      <c r="B148" s="74"/>
      <c r="C148" s="75">
        <v>0</v>
      </c>
      <c r="D148" s="77"/>
      <c r="E148" s="185">
        <v>0</v>
      </c>
      <c r="H148" s="23"/>
    </row>
    <row r="149" spans="1:8" ht="27" customHeight="1" x14ac:dyDescent="0.2">
      <c r="A149" s="136" t="s">
        <v>656</v>
      </c>
      <c r="B149" s="74"/>
      <c r="C149" s="75">
        <v>0</v>
      </c>
      <c r="D149" s="77"/>
      <c r="E149" s="185">
        <v>0</v>
      </c>
      <c r="H149" s="23"/>
    </row>
    <row r="150" spans="1:8" ht="27" customHeight="1" x14ac:dyDescent="0.2">
      <c r="A150" s="136" t="s">
        <v>657</v>
      </c>
      <c r="B150" s="74"/>
      <c r="C150" s="75">
        <v>0</v>
      </c>
      <c r="D150" s="77"/>
      <c r="E150" s="185">
        <v>0</v>
      </c>
      <c r="H150" s="23"/>
    </row>
    <row r="151" spans="1:8" ht="27" customHeight="1" x14ac:dyDescent="0.2">
      <c r="A151" s="136" t="s">
        <v>658</v>
      </c>
      <c r="B151" s="74"/>
      <c r="C151" s="75">
        <v>0</v>
      </c>
      <c r="D151" s="77"/>
      <c r="E151" s="185">
        <v>0</v>
      </c>
      <c r="H151" s="23"/>
    </row>
    <row r="152" spans="1:8" ht="27" customHeight="1" x14ac:dyDescent="0.2">
      <c r="A152" s="136" t="s">
        <v>659</v>
      </c>
      <c r="B152" s="74"/>
      <c r="C152" s="75">
        <v>0</v>
      </c>
      <c r="D152" s="77"/>
      <c r="E152" s="185">
        <v>0</v>
      </c>
      <c r="H152" s="23"/>
    </row>
    <row r="153" spans="1:8" ht="27" customHeight="1" x14ac:dyDescent="0.2">
      <c r="A153" s="136" t="s">
        <v>660</v>
      </c>
      <c r="B153" s="74"/>
      <c r="C153" s="75">
        <v>0</v>
      </c>
      <c r="D153" s="77"/>
      <c r="E153" s="185">
        <v>0</v>
      </c>
      <c r="H153" s="23"/>
    </row>
    <row r="154" spans="1:8" ht="27" customHeight="1" x14ac:dyDescent="0.2">
      <c r="A154" s="136" t="s">
        <v>661</v>
      </c>
      <c r="B154" s="74"/>
      <c r="C154" s="75">
        <v>0</v>
      </c>
      <c r="D154" s="77"/>
      <c r="E154" s="185">
        <v>0</v>
      </c>
      <c r="H154" s="23"/>
    </row>
    <row r="155" spans="1:8" ht="27" customHeight="1" x14ac:dyDescent="0.2">
      <c r="A155" s="136" t="s">
        <v>662</v>
      </c>
      <c r="B155" s="74"/>
      <c r="C155" s="75">
        <v>0</v>
      </c>
      <c r="D155" s="77"/>
      <c r="E155" s="185">
        <v>0</v>
      </c>
      <c r="H155" s="23"/>
    </row>
    <row r="156" spans="1:8" ht="27" customHeight="1" x14ac:dyDescent="0.2">
      <c r="A156" s="136" t="s">
        <v>663</v>
      </c>
      <c r="B156" s="74"/>
      <c r="C156" s="75">
        <v>0</v>
      </c>
      <c r="D156" s="77"/>
      <c r="E156" s="185">
        <v>0</v>
      </c>
      <c r="H156" s="23"/>
    </row>
    <row r="157" spans="1:8" ht="27" customHeight="1" x14ac:dyDescent="0.2">
      <c r="A157" s="136" t="s">
        <v>664</v>
      </c>
      <c r="B157" s="74"/>
      <c r="C157" s="75">
        <v>0</v>
      </c>
      <c r="D157" s="77"/>
      <c r="E157" s="185">
        <v>0</v>
      </c>
      <c r="H157" s="23"/>
    </row>
    <row r="158" spans="1:8" ht="27" customHeight="1" x14ac:dyDescent="0.2">
      <c r="A158" s="136" t="s">
        <v>665</v>
      </c>
      <c r="B158" s="74"/>
      <c r="C158" s="75">
        <v>0</v>
      </c>
      <c r="D158" s="77"/>
      <c r="E158" s="185">
        <v>0</v>
      </c>
      <c r="H158" s="23"/>
    </row>
    <row r="159" spans="1:8" ht="27" customHeight="1" x14ac:dyDescent="0.2">
      <c r="A159" s="136" t="s">
        <v>666</v>
      </c>
      <c r="B159" s="74"/>
      <c r="C159" s="75">
        <v>0</v>
      </c>
      <c r="D159" s="77"/>
      <c r="E159" s="185">
        <v>0</v>
      </c>
      <c r="H159" s="23"/>
    </row>
    <row r="160" spans="1:8" ht="27" customHeight="1" x14ac:dyDescent="0.2">
      <c r="A160" s="136" t="s">
        <v>667</v>
      </c>
      <c r="B160" s="74"/>
      <c r="C160" s="75">
        <v>0</v>
      </c>
      <c r="D160" s="77"/>
      <c r="E160" s="185">
        <v>0</v>
      </c>
      <c r="H160" s="23"/>
    </row>
    <row r="161" spans="1:8" ht="27" customHeight="1" x14ac:dyDescent="0.2">
      <c r="A161" s="136" t="s">
        <v>668</v>
      </c>
      <c r="B161" s="74"/>
      <c r="C161" s="75">
        <v>0</v>
      </c>
      <c r="D161" s="77"/>
      <c r="E161" s="185">
        <v>0</v>
      </c>
      <c r="H161" s="23"/>
    </row>
    <row r="162" spans="1:8" ht="27" customHeight="1" x14ac:dyDescent="0.2">
      <c r="A162" s="136" t="s">
        <v>669</v>
      </c>
      <c r="B162" s="74"/>
      <c r="C162" s="75">
        <v>0</v>
      </c>
      <c r="D162" s="77"/>
      <c r="E162" s="185">
        <v>0</v>
      </c>
      <c r="H162" s="23"/>
    </row>
    <row r="163" spans="1:8" ht="15" x14ac:dyDescent="0.2">
      <c r="A163" s="57" t="s">
        <v>468</v>
      </c>
    </row>
    <row r="164" spans="1:8" ht="15" x14ac:dyDescent="0.2">
      <c r="A164" s="57" t="s">
        <v>469</v>
      </c>
    </row>
    <row r="165" spans="1:8" ht="15" x14ac:dyDescent="0.2"/>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oddFooter>&amp;C_x000D_&amp;1#&amp;"Aptos"&amp;12&amp;K008000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1566"/>
  <sheetViews>
    <sheetView zoomScale="90" zoomScaleNormal="90" zoomScaleSheetLayoutView="100" workbookViewId="0"/>
    <sheetView workbookViewId="1"/>
  </sheetViews>
  <sheetFormatPr defaultColWidth="9.140625" defaultRowHeight="27.75" customHeight="1" x14ac:dyDescent="0.2"/>
  <cols>
    <col min="1" max="1" width="29.85546875" style="57" customWidth="1"/>
    <col min="2" max="2" width="48.5703125" style="57" customWidth="1"/>
    <col min="3" max="4" width="23.7109375" style="81" customWidth="1"/>
    <col min="5" max="5" width="15.5703125" style="57" customWidth="1"/>
    <col min="6" max="16384" width="9.140625" style="57"/>
  </cols>
  <sheetData>
    <row r="1" spans="1:7" ht="27.75" customHeight="1" x14ac:dyDescent="0.3">
      <c r="A1" s="85" t="s">
        <v>17</v>
      </c>
      <c r="B1" s="81"/>
      <c r="C1" s="57"/>
      <c r="E1" s="166"/>
      <c r="F1" s="60"/>
      <c r="G1" s="60"/>
    </row>
    <row r="2" spans="1:7" s="167" customFormat="1" ht="22.5" customHeight="1" x14ac:dyDescent="0.2">
      <c r="A2" s="233" t="str">
        <f>Overview!B4&amp; " - Effective from "&amp;Overview!D4&amp;" - "&amp;Overview!E4&amp;" Nodal/Zonal charges"</f>
        <v>Electricity North West Limited - Effective from 1 April 2026 - Final Nodal/Zonal charges</v>
      </c>
      <c r="B2" s="234"/>
      <c r="C2" s="234"/>
      <c r="D2" s="235"/>
    </row>
    <row r="3" spans="1:7" ht="60.75" customHeight="1" x14ac:dyDescent="0.2">
      <c r="A3" s="168" t="s">
        <v>268</v>
      </c>
      <c r="B3" s="168" t="s">
        <v>1</v>
      </c>
      <c r="C3" s="168" t="s">
        <v>256</v>
      </c>
      <c r="D3" s="168" t="s">
        <v>257</v>
      </c>
    </row>
    <row r="4" spans="1:7" ht="21.75" customHeight="1" x14ac:dyDescent="0.2">
      <c r="A4" s="169" t="s">
        <v>1250</v>
      </c>
      <c r="B4" s="170" t="s">
        <v>1251</v>
      </c>
      <c r="C4" s="171">
        <v>2.0954039642565925E-2</v>
      </c>
      <c r="D4" s="171">
        <v>1.7601393299755377</v>
      </c>
    </row>
    <row r="5" spans="1:7" ht="21.75" customHeight="1" x14ac:dyDescent="0.2">
      <c r="A5" s="169" t="s">
        <v>1252</v>
      </c>
      <c r="B5" s="170" t="s">
        <v>1251</v>
      </c>
      <c r="C5" s="171">
        <v>3.1431059463848887E-2</v>
      </c>
      <c r="D5" s="171">
        <v>1.8544325083670843</v>
      </c>
    </row>
    <row r="6" spans="1:7" ht="21.75" customHeight="1" x14ac:dyDescent="0.2">
      <c r="A6" s="169" t="s">
        <v>1253</v>
      </c>
      <c r="B6" s="170" t="s">
        <v>1254</v>
      </c>
      <c r="C6" s="171">
        <v>0.89</v>
      </c>
      <c r="D6" s="171">
        <v>1.59</v>
      </c>
    </row>
    <row r="7" spans="1:7" ht="21.75" customHeight="1" x14ac:dyDescent="0.2">
      <c r="A7" s="169" t="s">
        <v>1255</v>
      </c>
      <c r="B7" s="170" t="s">
        <v>1254</v>
      </c>
      <c r="C7" s="171">
        <v>0.9</v>
      </c>
      <c r="D7" s="171">
        <v>1.59</v>
      </c>
    </row>
    <row r="8" spans="1:7" ht="21.75" customHeight="1" x14ac:dyDescent="0.2">
      <c r="A8" s="169" t="s">
        <v>1256</v>
      </c>
      <c r="B8" s="170" t="s">
        <v>1254</v>
      </c>
      <c r="C8" s="171">
        <v>0.89</v>
      </c>
      <c r="D8" s="171">
        <v>1.59</v>
      </c>
    </row>
    <row r="9" spans="1:7" ht="21.75" customHeight="1" x14ac:dyDescent="0.2">
      <c r="A9" s="169" t="s">
        <v>1257</v>
      </c>
      <c r="B9" s="170" t="s">
        <v>1254</v>
      </c>
      <c r="C9" s="171">
        <v>0.9</v>
      </c>
      <c r="D9" s="171">
        <v>1.59</v>
      </c>
    </row>
    <row r="10" spans="1:7" ht="21.75" customHeight="1" x14ac:dyDescent="0.2">
      <c r="A10" s="169" t="s">
        <v>1258</v>
      </c>
      <c r="B10" s="170" t="s">
        <v>1259</v>
      </c>
      <c r="C10" s="171">
        <v>2.84</v>
      </c>
      <c r="D10" s="171">
        <v>0.38</v>
      </c>
    </row>
    <row r="11" spans="1:7" ht="21.75" customHeight="1" x14ac:dyDescent="0.2">
      <c r="A11" s="169" t="s">
        <v>1260</v>
      </c>
      <c r="B11" s="170" t="s">
        <v>1259</v>
      </c>
      <c r="C11" s="171">
        <v>2.84</v>
      </c>
      <c r="D11" s="171">
        <v>0.38</v>
      </c>
    </row>
    <row r="12" spans="1:7" ht="21.75" customHeight="1" x14ac:dyDescent="0.2">
      <c r="A12" s="169" t="s">
        <v>1261</v>
      </c>
      <c r="B12" s="170" t="s">
        <v>1259</v>
      </c>
      <c r="C12" s="171">
        <v>0</v>
      </c>
      <c r="D12" s="171">
        <v>0.05</v>
      </c>
    </row>
    <row r="13" spans="1:7" ht="21.75" customHeight="1" x14ac:dyDescent="0.2">
      <c r="A13" s="169" t="s">
        <v>1262</v>
      </c>
      <c r="B13" s="170" t="s">
        <v>1259</v>
      </c>
      <c r="C13" s="171">
        <v>0</v>
      </c>
      <c r="D13" s="171">
        <v>0.05</v>
      </c>
    </row>
    <row r="14" spans="1:7" ht="21.75" customHeight="1" x14ac:dyDescent="0.2">
      <c r="A14" s="169" t="s">
        <v>1263</v>
      </c>
      <c r="B14" s="170" t="s">
        <v>1264</v>
      </c>
      <c r="C14" s="171">
        <v>0</v>
      </c>
      <c r="D14" s="171">
        <v>0.05</v>
      </c>
    </row>
    <row r="15" spans="1:7" ht="21.75" customHeight="1" x14ac:dyDescent="0.2">
      <c r="A15" s="169" t="s">
        <v>1265</v>
      </c>
      <c r="B15" s="170" t="s">
        <v>1264</v>
      </c>
      <c r="C15" s="171">
        <v>0</v>
      </c>
      <c r="D15" s="171">
        <v>0.05</v>
      </c>
    </row>
    <row r="16" spans="1:7" ht="21.75" customHeight="1" x14ac:dyDescent="0.2">
      <c r="A16" s="169" t="s">
        <v>1266</v>
      </c>
      <c r="B16" s="170" t="s">
        <v>1264</v>
      </c>
      <c r="C16" s="171">
        <v>0</v>
      </c>
      <c r="D16" s="171">
        <v>0</v>
      </c>
    </row>
    <row r="17" spans="1:4" ht="21.75" customHeight="1" x14ac:dyDescent="0.2">
      <c r="A17" s="169" t="s">
        <v>1267</v>
      </c>
      <c r="B17" s="170" t="s">
        <v>1264</v>
      </c>
      <c r="C17" s="171">
        <v>0</v>
      </c>
      <c r="D17" s="171">
        <v>0</v>
      </c>
    </row>
    <row r="18" spans="1:4" ht="21.75" customHeight="1" x14ac:dyDescent="0.2">
      <c r="A18" s="169" t="s">
        <v>1268</v>
      </c>
      <c r="B18" s="170" t="s">
        <v>1264</v>
      </c>
      <c r="C18" s="171">
        <v>0</v>
      </c>
      <c r="D18" s="171">
        <v>0</v>
      </c>
    </row>
    <row r="19" spans="1:4" ht="21.75" customHeight="1" x14ac:dyDescent="0.2">
      <c r="A19" s="169" t="s">
        <v>1269</v>
      </c>
      <c r="B19" s="170" t="s">
        <v>1264</v>
      </c>
      <c r="C19" s="171">
        <v>0</v>
      </c>
      <c r="D19" s="171">
        <v>0</v>
      </c>
    </row>
    <row r="20" spans="1:4" ht="21.75" customHeight="1" x14ac:dyDescent="0.2">
      <c r="A20" s="169" t="s">
        <v>1270</v>
      </c>
      <c r="B20" s="170" t="s">
        <v>1271</v>
      </c>
      <c r="C20" s="171">
        <v>2.84</v>
      </c>
      <c r="D20" s="171">
        <v>0.38</v>
      </c>
    </row>
    <row r="21" spans="1:4" ht="21.75" customHeight="1" x14ac:dyDescent="0.2">
      <c r="A21" s="169" t="s">
        <v>1272</v>
      </c>
      <c r="B21" s="170" t="s">
        <v>1273</v>
      </c>
      <c r="C21" s="171">
        <v>1.1419951605198431</v>
      </c>
      <c r="D21" s="171">
        <v>2.3363754201461004</v>
      </c>
    </row>
    <row r="22" spans="1:4" ht="21.75" customHeight="1" x14ac:dyDescent="0.2">
      <c r="A22" s="169" t="s">
        <v>1274</v>
      </c>
      <c r="B22" s="170" t="s">
        <v>1273</v>
      </c>
      <c r="C22" s="171">
        <v>1.1419951605198431</v>
      </c>
      <c r="D22" s="171">
        <v>2.3363754201461004</v>
      </c>
    </row>
    <row r="23" spans="1:4" ht="21.75" customHeight="1" x14ac:dyDescent="0.2">
      <c r="A23" s="169" t="s">
        <v>1275</v>
      </c>
      <c r="B23" s="170" t="s">
        <v>1276</v>
      </c>
      <c r="C23" s="171">
        <v>0</v>
      </c>
      <c r="D23" s="171">
        <v>0</v>
      </c>
    </row>
    <row r="24" spans="1:4" ht="21.75" customHeight="1" x14ac:dyDescent="0.2">
      <c r="A24" s="169" t="s">
        <v>1277</v>
      </c>
      <c r="B24" s="170" t="s">
        <v>1276</v>
      </c>
      <c r="C24" s="171">
        <v>0</v>
      </c>
      <c r="D24" s="171">
        <v>0</v>
      </c>
    </row>
    <row r="25" spans="1:4" ht="21.75" customHeight="1" x14ac:dyDescent="0.2">
      <c r="A25" s="169" t="s">
        <v>1278</v>
      </c>
      <c r="B25" s="170" t="s">
        <v>1279</v>
      </c>
      <c r="C25" s="171">
        <v>1.7496623101542546</v>
      </c>
      <c r="D25" s="171">
        <v>7.7634716875706751</v>
      </c>
    </row>
    <row r="26" spans="1:4" ht="21.75" customHeight="1" x14ac:dyDescent="0.2">
      <c r="A26" s="169" t="s">
        <v>1280</v>
      </c>
      <c r="B26" s="170" t="s">
        <v>1279</v>
      </c>
      <c r="C26" s="171">
        <v>1.7496623101542546</v>
      </c>
      <c r="D26" s="171">
        <v>7.7634716875706751</v>
      </c>
    </row>
    <row r="27" spans="1:4" ht="27.75" customHeight="1" x14ac:dyDescent="0.2">
      <c r="A27" s="169" t="s">
        <v>1281</v>
      </c>
      <c r="B27" s="170" t="s">
        <v>1282</v>
      </c>
      <c r="C27" s="171">
        <v>1.62</v>
      </c>
      <c r="D27" s="171">
        <v>7.54</v>
      </c>
    </row>
    <row r="28" spans="1:4" ht="27.75" customHeight="1" x14ac:dyDescent="0.2">
      <c r="A28" s="169" t="s">
        <v>1283</v>
      </c>
      <c r="B28" s="170" t="s">
        <v>1282</v>
      </c>
      <c r="C28" s="171">
        <v>1.62</v>
      </c>
      <c r="D28" s="171">
        <v>7.54</v>
      </c>
    </row>
    <row r="29" spans="1:4" ht="27.75" customHeight="1" x14ac:dyDescent="0.2">
      <c r="A29" s="169" t="s">
        <v>1284</v>
      </c>
      <c r="B29" s="170" t="s">
        <v>1285</v>
      </c>
      <c r="C29" s="171">
        <v>1.7182312506904058</v>
      </c>
      <c r="D29" s="171">
        <v>8.0673052623878814</v>
      </c>
    </row>
    <row r="30" spans="1:4" ht="27.75" customHeight="1" x14ac:dyDescent="0.2">
      <c r="A30" s="169" t="s">
        <v>1286</v>
      </c>
      <c r="B30" s="170" t="s">
        <v>1285</v>
      </c>
      <c r="C30" s="171">
        <v>1.7182312506904058</v>
      </c>
      <c r="D30" s="171">
        <v>8.0673052623878814</v>
      </c>
    </row>
    <row r="31" spans="1:4" ht="27.75" customHeight="1" x14ac:dyDescent="0.2">
      <c r="A31" s="169" t="s">
        <v>1287</v>
      </c>
      <c r="B31" s="170" t="s">
        <v>1285</v>
      </c>
      <c r="C31" s="171">
        <v>6.22</v>
      </c>
      <c r="D31" s="171">
        <v>1.04</v>
      </c>
    </row>
    <row r="32" spans="1:4" ht="27.75" customHeight="1" x14ac:dyDescent="0.2">
      <c r="A32" s="169" t="s">
        <v>1288</v>
      </c>
      <c r="B32" s="170" t="s">
        <v>1285</v>
      </c>
      <c r="C32" s="171">
        <v>6.22</v>
      </c>
      <c r="D32" s="171">
        <v>1.04</v>
      </c>
    </row>
    <row r="33" spans="1:4" ht="27.75" customHeight="1" x14ac:dyDescent="0.2">
      <c r="A33" s="169" t="s">
        <v>1289</v>
      </c>
      <c r="B33" s="170" t="s">
        <v>1290</v>
      </c>
      <c r="C33" s="171">
        <v>0</v>
      </c>
      <c r="D33" s="171">
        <v>0</v>
      </c>
    </row>
    <row r="34" spans="1:4" ht="27.75" customHeight="1" x14ac:dyDescent="0.2">
      <c r="A34" s="169" t="s">
        <v>1291</v>
      </c>
      <c r="B34" s="170" t="s">
        <v>1292</v>
      </c>
      <c r="C34" s="171">
        <v>0</v>
      </c>
      <c r="D34" s="171">
        <v>0</v>
      </c>
    </row>
    <row r="35" spans="1:4" ht="27.75" customHeight="1" x14ac:dyDescent="0.2">
      <c r="A35" s="169" t="s">
        <v>1293</v>
      </c>
      <c r="B35" s="170" t="s">
        <v>1294</v>
      </c>
      <c r="C35" s="171">
        <v>8.34</v>
      </c>
      <c r="D35" s="171">
        <v>7.0000000000000007E-2</v>
      </c>
    </row>
    <row r="36" spans="1:4" ht="27.75" customHeight="1" x14ac:dyDescent="0.2">
      <c r="A36" s="169" t="s">
        <v>1295</v>
      </c>
      <c r="B36" s="170" t="s">
        <v>1296</v>
      </c>
      <c r="C36" s="171">
        <v>5.8252230206333264</v>
      </c>
      <c r="D36" s="171">
        <v>8.4025698966689362</v>
      </c>
    </row>
    <row r="37" spans="1:4" ht="27.75" customHeight="1" x14ac:dyDescent="0.2">
      <c r="A37" s="169" t="s">
        <v>1297</v>
      </c>
      <c r="B37" s="170" t="s">
        <v>1298</v>
      </c>
      <c r="C37" s="171">
        <v>0.37</v>
      </c>
      <c r="D37" s="171">
        <v>0.56000000000000005</v>
      </c>
    </row>
    <row r="38" spans="1:4" ht="27.75" customHeight="1" x14ac:dyDescent="0.2">
      <c r="A38" s="169" t="s">
        <v>1299</v>
      </c>
      <c r="B38" s="170" t="s">
        <v>1298</v>
      </c>
      <c r="C38" s="171">
        <v>0.37</v>
      </c>
      <c r="D38" s="171">
        <v>0.56000000000000005</v>
      </c>
    </row>
    <row r="39" spans="1:4" ht="27.75" customHeight="1" x14ac:dyDescent="0.2">
      <c r="A39" s="169" t="s">
        <v>1300</v>
      </c>
      <c r="B39" s="170" t="s">
        <v>1301</v>
      </c>
      <c r="C39" s="171">
        <v>0.27240251535335702</v>
      </c>
      <c r="D39" s="171">
        <v>25.123893531436543</v>
      </c>
    </row>
    <row r="40" spans="1:4" ht="27.75" customHeight="1" x14ac:dyDescent="0.2">
      <c r="A40" s="169" t="s">
        <v>1302</v>
      </c>
      <c r="B40" s="170" t="s">
        <v>1301</v>
      </c>
      <c r="C40" s="171">
        <v>0.27240251535335702</v>
      </c>
      <c r="D40" s="171">
        <v>25.123893531436543</v>
      </c>
    </row>
    <row r="41" spans="1:4" ht="27.75" customHeight="1" x14ac:dyDescent="0.2">
      <c r="A41" s="169" t="s">
        <v>1303</v>
      </c>
      <c r="B41" s="170" t="s">
        <v>1304</v>
      </c>
      <c r="C41" s="171">
        <v>5.97</v>
      </c>
      <c r="D41" s="171">
        <v>6.22</v>
      </c>
    </row>
    <row r="42" spans="1:4" ht="27.75" customHeight="1" x14ac:dyDescent="0.2">
      <c r="A42" s="169" t="s">
        <v>1305</v>
      </c>
      <c r="B42" s="170" t="s">
        <v>1304</v>
      </c>
      <c r="C42" s="171">
        <v>5.95</v>
      </c>
      <c r="D42" s="171">
        <v>6.22</v>
      </c>
    </row>
    <row r="43" spans="1:4" ht="27.75" customHeight="1" x14ac:dyDescent="0.2">
      <c r="A43" s="169" t="s">
        <v>1306</v>
      </c>
      <c r="B43" s="170" t="s">
        <v>1304</v>
      </c>
      <c r="C43" s="171">
        <v>5.7937919611694788</v>
      </c>
      <c r="D43" s="171">
        <v>11.430428625019712</v>
      </c>
    </row>
    <row r="44" spans="1:4" ht="27.75" customHeight="1" x14ac:dyDescent="0.2">
      <c r="A44" s="169" t="s">
        <v>1307</v>
      </c>
      <c r="B44" s="170" t="s">
        <v>1304</v>
      </c>
      <c r="C44" s="171">
        <v>5.7937919611694788</v>
      </c>
      <c r="D44" s="171">
        <v>11.430428625019712</v>
      </c>
    </row>
    <row r="45" spans="1:4" ht="27.75" customHeight="1" x14ac:dyDescent="0.2">
      <c r="A45" s="169" t="s">
        <v>1308</v>
      </c>
      <c r="B45" s="170" t="s">
        <v>1304</v>
      </c>
      <c r="C45" s="171">
        <v>0.32478761445977183</v>
      </c>
      <c r="D45" s="171">
        <v>11.503767763768693</v>
      </c>
    </row>
    <row r="46" spans="1:4" ht="27.75" customHeight="1" x14ac:dyDescent="0.2">
      <c r="A46" s="169" t="s">
        <v>1309</v>
      </c>
      <c r="B46" s="170" t="s">
        <v>1310</v>
      </c>
      <c r="C46" s="171">
        <v>2.4620996580014962</v>
      </c>
      <c r="D46" s="171">
        <v>2.6611630346058726</v>
      </c>
    </row>
    <row r="47" spans="1:4" ht="27.75" customHeight="1" x14ac:dyDescent="0.2">
      <c r="A47" s="169" t="s">
        <v>1311</v>
      </c>
      <c r="B47" s="170" t="s">
        <v>1310</v>
      </c>
      <c r="C47" s="171">
        <v>2.4620996580014962</v>
      </c>
      <c r="D47" s="171">
        <v>2.6611630346058726</v>
      </c>
    </row>
    <row r="48" spans="1:4" ht="27.75" customHeight="1" x14ac:dyDescent="0.2">
      <c r="A48" s="169" t="s">
        <v>1312</v>
      </c>
      <c r="B48" s="170" t="s">
        <v>1313</v>
      </c>
      <c r="C48" s="171">
        <v>1.85</v>
      </c>
      <c r="D48" s="171">
        <v>1.01</v>
      </c>
    </row>
    <row r="49" spans="1:4" ht="27.75" customHeight="1" x14ac:dyDescent="0.2">
      <c r="A49" s="169" t="s">
        <v>1314</v>
      </c>
      <c r="B49" s="170" t="s">
        <v>1313</v>
      </c>
      <c r="C49" s="171">
        <v>1.85</v>
      </c>
      <c r="D49" s="171">
        <v>1.01</v>
      </c>
    </row>
    <row r="50" spans="1:4" ht="27.75" customHeight="1" x14ac:dyDescent="0.2">
      <c r="A50" s="169" t="s">
        <v>1315</v>
      </c>
      <c r="B50" s="170" t="s">
        <v>1313</v>
      </c>
      <c r="C50" s="171">
        <v>0.35621867392362072</v>
      </c>
      <c r="D50" s="171">
        <v>3.0907208472784742</v>
      </c>
    </row>
    <row r="51" spans="1:4" ht="27.75" customHeight="1" x14ac:dyDescent="0.2">
      <c r="A51" s="169" t="s">
        <v>1316</v>
      </c>
      <c r="B51" s="170" t="s">
        <v>1313</v>
      </c>
      <c r="C51" s="171">
        <v>0.35621867392362072</v>
      </c>
      <c r="D51" s="171">
        <v>3.0907208472784742</v>
      </c>
    </row>
    <row r="52" spans="1:4" ht="27.75" customHeight="1" x14ac:dyDescent="0.2">
      <c r="A52" s="169" t="s">
        <v>1317</v>
      </c>
      <c r="B52" s="170" t="s">
        <v>1318</v>
      </c>
      <c r="C52" s="171">
        <v>5.9823783179525716</v>
      </c>
      <c r="D52" s="171">
        <v>4.9137222961817102</v>
      </c>
    </row>
    <row r="53" spans="1:4" ht="27.75" customHeight="1" x14ac:dyDescent="0.2">
      <c r="A53" s="169" t="s">
        <v>1319</v>
      </c>
      <c r="B53" s="170" t="s">
        <v>1318</v>
      </c>
      <c r="C53" s="171">
        <v>5.9823783179525716</v>
      </c>
      <c r="D53" s="171">
        <v>4.9137222961817102</v>
      </c>
    </row>
    <row r="54" spans="1:4" ht="27.75" customHeight="1" x14ac:dyDescent="0.2">
      <c r="A54" s="169" t="s">
        <v>1320</v>
      </c>
      <c r="B54" s="170" t="s">
        <v>1321</v>
      </c>
      <c r="C54" s="171">
        <v>7.553931291145016</v>
      </c>
      <c r="D54" s="171">
        <v>3.2793072040615669</v>
      </c>
    </row>
    <row r="55" spans="1:4" ht="27.75" customHeight="1" x14ac:dyDescent="0.2">
      <c r="A55" s="169" t="s">
        <v>1322</v>
      </c>
      <c r="B55" s="170" t="s">
        <v>1323</v>
      </c>
      <c r="C55" s="171">
        <v>0.13620125767667851</v>
      </c>
      <c r="D55" s="171">
        <v>16.469875159056819</v>
      </c>
    </row>
    <row r="56" spans="1:4" ht="27.75" customHeight="1" x14ac:dyDescent="0.2">
      <c r="A56" s="169" t="s">
        <v>1324</v>
      </c>
      <c r="B56" s="170" t="s">
        <v>1323</v>
      </c>
      <c r="C56" s="171">
        <v>0.13620125767667851</v>
      </c>
      <c r="D56" s="171">
        <v>16.469875159056819</v>
      </c>
    </row>
    <row r="57" spans="1:4" ht="27.75" customHeight="1" x14ac:dyDescent="0.2">
      <c r="A57" s="169" t="s">
        <v>1325</v>
      </c>
      <c r="B57" s="170" t="s">
        <v>1323</v>
      </c>
      <c r="C57" s="171">
        <v>14.05</v>
      </c>
      <c r="D57" s="171">
        <v>3.25</v>
      </c>
    </row>
    <row r="58" spans="1:4" ht="27.75" customHeight="1" x14ac:dyDescent="0.2">
      <c r="A58" s="169" t="s">
        <v>1326</v>
      </c>
      <c r="B58" s="170" t="s">
        <v>1323</v>
      </c>
      <c r="C58" s="171">
        <v>14.05</v>
      </c>
      <c r="D58" s="171">
        <v>3.25</v>
      </c>
    </row>
    <row r="59" spans="1:4" ht="27.75" customHeight="1" x14ac:dyDescent="0.2">
      <c r="A59" s="169" t="s">
        <v>1327</v>
      </c>
      <c r="B59" s="170" t="s">
        <v>1328</v>
      </c>
      <c r="C59" s="171">
        <v>1.27</v>
      </c>
      <c r="D59" s="171">
        <v>1.57</v>
      </c>
    </row>
    <row r="60" spans="1:4" ht="27.75" customHeight="1" x14ac:dyDescent="0.2">
      <c r="A60" s="169" t="s">
        <v>1329</v>
      </c>
      <c r="B60" s="170" t="s">
        <v>1330</v>
      </c>
      <c r="C60" s="171">
        <v>2.2000000000000002</v>
      </c>
      <c r="D60" s="171">
        <v>0.06</v>
      </c>
    </row>
    <row r="61" spans="1:4" ht="27.75" customHeight="1" x14ac:dyDescent="0.2">
      <c r="A61" s="169" t="s">
        <v>1331</v>
      </c>
      <c r="B61" s="170" t="s">
        <v>1330</v>
      </c>
      <c r="C61" s="171">
        <v>2.2000000000000002</v>
      </c>
      <c r="D61" s="171">
        <v>0.06</v>
      </c>
    </row>
    <row r="62" spans="1:4" ht="27.75" customHeight="1" x14ac:dyDescent="0.2">
      <c r="A62" s="169" t="s">
        <v>1332</v>
      </c>
      <c r="B62" s="170" t="s">
        <v>1330</v>
      </c>
      <c r="C62" s="171">
        <v>0.83816158570263699</v>
      </c>
      <c r="D62" s="171">
        <v>2.4516226381802131</v>
      </c>
    </row>
    <row r="63" spans="1:4" ht="27.75" customHeight="1" x14ac:dyDescent="0.2">
      <c r="A63" s="169" t="s">
        <v>1333</v>
      </c>
      <c r="B63" s="170" t="s">
        <v>1330</v>
      </c>
      <c r="C63" s="171">
        <v>0.83816158570263699</v>
      </c>
      <c r="D63" s="171">
        <v>2.4516226381802131</v>
      </c>
    </row>
    <row r="64" spans="1:4" ht="27.75" customHeight="1" x14ac:dyDescent="0.2">
      <c r="A64" s="169" t="s">
        <v>1334</v>
      </c>
      <c r="B64" s="170" t="s">
        <v>1335</v>
      </c>
      <c r="C64" s="171">
        <v>4.6399999999999997</v>
      </c>
      <c r="D64" s="171">
        <v>1.67</v>
      </c>
    </row>
    <row r="65" spans="1:4" ht="27.75" customHeight="1" x14ac:dyDescent="0.2">
      <c r="A65" s="169" t="s">
        <v>1336</v>
      </c>
      <c r="B65" s="170" t="s">
        <v>1335</v>
      </c>
      <c r="C65" s="171">
        <v>4.6399999999999997</v>
      </c>
      <c r="D65" s="171">
        <v>1.67</v>
      </c>
    </row>
    <row r="66" spans="1:4" ht="27.75" customHeight="1" x14ac:dyDescent="0.2">
      <c r="A66" s="169" t="s">
        <v>1337</v>
      </c>
      <c r="B66" s="170" t="s">
        <v>1335</v>
      </c>
      <c r="C66" s="171">
        <v>4.6399999999999997</v>
      </c>
      <c r="D66" s="171">
        <v>1.67</v>
      </c>
    </row>
    <row r="67" spans="1:4" ht="27.75" customHeight="1" x14ac:dyDescent="0.2">
      <c r="A67" s="169" t="s">
        <v>1338</v>
      </c>
      <c r="B67" s="170" t="s">
        <v>1335</v>
      </c>
      <c r="C67" s="171">
        <v>3.5936177987000564</v>
      </c>
      <c r="D67" s="171">
        <v>7.6587014893578447</v>
      </c>
    </row>
    <row r="68" spans="1:4" ht="27.75" customHeight="1" x14ac:dyDescent="0.2">
      <c r="A68" s="169" t="s">
        <v>1339</v>
      </c>
      <c r="B68" s="170" t="s">
        <v>1335</v>
      </c>
      <c r="C68" s="171">
        <v>3.5936177987000564</v>
      </c>
      <c r="D68" s="171">
        <v>7.6587014893578447</v>
      </c>
    </row>
    <row r="69" spans="1:4" ht="27.75" customHeight="1" x14ac:dyDescent="0.2">
      <c r="A69" s="169" t="s">
        <v>1340</v>
      </c>
      <c r="B69" s="170" t="s">
        <v>1335</v>
      </c>
      <c r="C69" s="171">
        <v>6.2862118927697774E-2</v>
      </c>
      <c r="D69" s="171">
        <v>6.8310169234764908</v>
      </c>
    </row>
    <row r="70" spans="1:4" ht="27.75" customHeight="1" x14ac:dyDescent="0.2">
      <c r="A70" s="169" t="s">
        <v>1341</v>
      </c>
      <c r="B70" s="170" t="s">
        <v>1342</v>
      </c>
      <c r="C70" s="171">
        <v>3.5517097194149243</v>
      </c>
      <c r="D70" s="171">
        <v>5.0604005736796713</v>
      </c>
    </row>
    <row r="71" spans="1:4" ht="27.75" customHeight="1" x14ac:dyDescent="0.2">
      <c r="A71" s="169" t="s">
        <v>1343</v>
      </c>
      <c r="B71" s="170" t="s">
        <v>1342</v>
      </c>
      <c r="C71" s="171">
        <v>3.5517097194149243</v>
      </c>
      <c r="D71" s="171">
        <v>5.0604005736796713</v>
      </c>
    </row>
    <row r="72" spans="1:4" ht="27.75" customHeight="1" x14ac:dyDescent="0.2">
      <c r="A72" s="169" t="s">
        <v>1344</v>
      </c>
      <c r="B72" s="170" t="s">
        <v>1345</v>
      </c>
      <c r="C72" s="171">
        <v>1.2991504578390873</v>
      </c>
      <c r="D72" s="171">
        <v>3.3631233626318311</v>
      </c>
    </row>
    <row r="73" spans="1:4" ht="27.75" customHeight="1" x14ac:dyDescent="0.2">
      <c r="A73" s="169" t="s">
        <v>1346</v>
      </c>
      <c r="B73" s="170" t="s">
        <v>1347</v>
      </c>
      <c r="C73" s="171">
        <v>2.0849269444353093</v>
      </c>
      <c r="D73" s="171">
        <v>12.226682131437217</v>
      </c>
    </row>
    <row r="74" spans="1:4" ht="27.75" customHeight="1" x14ac:dyDescent="0.2">
      <c r="A74" s="169" t="s">
        <v>1348</v>
      </c>
      <c r="B74" s="170" t="s">
        <v>1347</v>
      </c>
      <c r="C74" s="171">
        <v>2.0849269444353093</v>
      </c>
      <c r="D74" s="171">
        <v>12.226682131437217</v>
      </c>
    </row>
    <row r="75" spans="1:4" ht="27.75" customHeight="1" x14ac:dyDescent="0.2">
      <c r="A75" s="169" t="s">
        <v>1349</v>
      </c>
      <c r="B75" s="170" t="s">
        <v>1350</v>
      </c>
      <c r="C75" s="171">
        <v>0.50289695142158219</v>
      </c>
      <c r="D75" s="171">
        <v>-0.31431059463848887</v>
      </c>
    </row>
    <row r="76" spans="1:4" ht="27.75" customHeight="1" x14ac:dyDescent="0.2">
      <c r="A76" s="169" t="s">
        <v>1351</v>
      </c>
      <c r="B76" s="170" t="s">
        <v>1350</v>
      </c>
      <c r="C76" s="171">
        <v>2.7030711138910042</v>
      </c>
      <c r="D76" s="171">
        <v>0.91150072445161767</v>
      </c>
    </row>
    <row r="77" spans="1:4" ht="27.75" customHeight="1" x14ac:dyDescent="0.2">
      <c r="A77" s="169" t="s">
        <v>1352</v>
      </c>
      <c r="B77" s="170" t="s">
        <v>1350</v>
      </c>
      <c r="C77" s="171">
        <v>2.48</v>
      </c>
      <c r="D77" s="171">
        <v>0.88</v>
      </c>
    </row>
    <row r="78" spans="1:4" ht="27.75" customHeight="1" x14ac:dyDescent="0.2">
      <c r="A78" s="169" t="s">
        <v>1353</v>
      </c>
      <c r="B78" s="170" t="s">
        <v>1350</v>
      </c>
      <c r="C78" s="171">
        <v>0.53432801088543114</v>
      </c>
      <c r="D78" s="171">
        <v>-0.40860377303003553</v>
      </c>
    </row>
    <row r="79" spans="1:4" ht="27.75" customHeight="1" x14ac:dyDescent="0.2">
      <c r="A79" s="169" t="s">
        <v>1354</v>
      </c>
      <c r="B79" s="170" t="s">
        <v>1355</v>
      </c>
      <c r="C79" s="171">
        <v>0.81720754606007107</v>
      </c>
      <c r="D79" s="171">
        <v>0.586713109991846</v>
      </c>
    </row>
    <row r="80" spans="1:4" ht="27.75" customHeight="1" x14ac:dyDescent="0.2">
      <c r="A80" s="169" t="s">
        <v>1356</v>
      </c>
      <c r="B80" s="170" t="s">
        <v>1357</v>
      </c>
      <c r="C80" s="171">
        <v>1.9277716471160651</v>
      </c>
      <c r="D80" s="171">
        <v>2.5249617769291941</v>
      </c>
    </row>
    <row r="81" spans="1:4" ht="27.75" customHeight="1" x14ac:dyDescent="0.2">
      <c r="A81" s="169" t="s">
        <v>1358</v>
      </c>
      <c r="B81" s="170" t="s">
        <v>1357</v>
      </c>
      <c r="C81" s="171">
        <v>1.9277716471160651</v>
      </c>
      <c r="D81" s="171">
        <v>2.5249617769291941</v>
      </c>
    </row>
    <row r="82" spans="1:4" ht="27.75" customHeight="1" x14ac:dyDescent="0.2">
      <c r="A82" s="169" t="s">
        <v>1359</v>
      </c>
      <c r="B82" s="170" t="s">
        <v>1357</v>
      </c>
      <c r="C82" s="171">
        <v>1.64</v>
      </c>
      <c r="D82" s="171">
        <v>0.51</v>
      </c>
    </row>
    <row r="83" spans="1:4" ht="27.75" customHeight="1" x14ac:dyDescent="0.2">
      <c r="A83" s="169" t="s">
        <v>1360</v>
      </c>
      <c r="B83" s="170" t="s">
        <v>1357</v>
      </c>
      <c r="C83" s="171">
        <v>1.64</v>
      </c>
      <c r="D83" s="171">
        <v>0.51</v>
      </c>
    </row>
    <row r="84" spans="1:4" ht="27.75" customHeight="1" x14ac:dyDescent="0.2">
      <c r="A84" s="169" t="s">
        <v>1361</v>
      </c>
      <c r="B84" s="170" t="s">
        <v>1362</v>
      </c>
      <c r="C84" s="171">
        <v>0</v>
      </c>
      <c r="D84" s="171">
        <v>0</v>
      </c>
    </row>
    <row r="85" spans="1:4" ht="27.75" customHeight="1" x14ac:dyDescent="0.2">
      <c r="A85" s="169" t="s">
        <v>1363</v>
      </c>
      <c r="B85" s="170" t="s">
        <v>1362</v>
      </c>
      <c r="C85" s="171">
        <v>0</v>
      </c>
      <c r="D85" s="171">
        <v>0</v>
      </c>
    </row>
    <row r="86" spans="1:4" ht="27.75" customHeight="1" x14ac:dyDescent="0.2">
      <c r="A86" s="169" t="s">
        <v>1364</v>
      </c>
      <c r="B86" s="170" t="s">
        <v>1365</v>
      </c>
      <c r="C86" s="171">
        <v>0</v>
      </c>
      <c r="D86" s="171">
        <v>0</v>
      </c>
    </row>
    <row r="87" spans="1:4" ht="27.75" customHeight="1" x14ac:dyDescent="0.2">
      <c r="A87" s="169" t="s">
        <v>1366</v>
      </c>
      <c r="B87" s="170" t="s">
        <v>1365</v>
      </c>
      <c r="C87" s="171">
        <v>0</v>
      </c>
      <c r="D87" s="171">
        <v>0</v>
      </c>
    </row>
    <row r="88" spans="1:4" ht="27.75" customHeight="1" x14ac:dyDescent="0.2">
      <c r="A88" s="169" t="s">
        <v>1367</v>
      </c>
      <c r="B88" s="170" t="s">
        <v>1368</v>
      </c>
      <c r="C88" s="171">
        <v>0</v>
      </c>
      <c r="D88" s="171">
        <v>0</v>
      </c>
    </row>
    <row r="89" spans="1:4" ht="27.75" customHeight="1" x14ac:dyDescent="0.2">
      <c r="A89" s="169" t="s">
        <v>1369</v>
      </c>
      <c r="B89" s="170" t="s">
        <v>1370</v>
      </c>
      <c r="C89" s="171">
        <v>0</v>
      </c>
      <c r="D89" s="171">
        <v>0</v>
      </c>
    </row>
    <row r="90" spans="1:4" ht="27.75" customHeight="1" x14ac:dyDescent="0.2">
      <c r="A90" s="169" t="s">
        <v>1371</v>
      </c>
      <c r="B90" s="170" t="s">
        <v>1370</v>
      </c>
      <c r="C90" s="171">
        <v>0</v>
      </c>
      <c r="D90" s="171">
        <v>0</v>
      </c>
    </row>
    <row r="91" spans="1:4" ht="27.75" customHeight="1" x14ac:dyDescent="0.2">
      <c r="A91" s="169" t="s">
        <v>1372</v>
      </c>
      <c r="B91" s="170" t="s">
        <v>1370</v>
      </c>
      <c r="C91" s="171">
        <v>0</v>
      </c>
      <c r="D91" s="171">
        <v>0</v>
      </c>
    </row>
    <row r="92" spans="1:4" ht="27.75" customHeight="1" x14ac:dyDescent="0.2">
      <c r="A92" s="169" t="s">
        <v>1373</v>
      </c>
      <c r="B92" s="170" t="s">
        <v>1374</v>
      </c>
      <c r="C92" s="171">
        <v>4.05</v>
      </c>
      <c r="D92" s="171">
        <v>0.67</v>
      </c>
    </row>
    <row r="93" spans="1:4" ht="27.75" customHeight="1" x14ac:dyDescent="0.2">
      <c r="A93" s="169" t="s">
        <v>1375</v>
      </c>
      <c r="B93" s="170" t="s">
        <v>1374</v>
      </c>
      <c r="C93" s="171">
        <v>4.05</v>
      </c>
      <c r="D93" s="171">
        <v>0.67</v>
      </c>
    </row>
    <row r="94" spans="1:4" ht="27.75" customHeight="1" x14ac:dyDescent="0.2">
      <c r="A94" s="169" t="s">
        <v>1376</v>
      </c>
      <c r="B94" s="170" t="s">
        <v>1377</v>
      </c>
      <c r="C94" s="171">
        <v>2.409714558895081</v>
      </c>
      <c r="D94" s="171">
        <v>6.8414939432977748</v>
      </c>
    </row>
    <row r="95" spans="1:4" ht="27.75" customHeight="1" x14ac:dyDescent="0.2">
      <c r="A95" s="169" t="s">
        <v>1378</v>
      </c>
      <c r="B95" s="170" t="s">
        <v>1377</v>
      </c>
      <c r="C95" s="171">
        <v>2.409714558895081</v>
      </c>
      <c r="D95" s="171">
        <v>6.8414939432977748</v>
      </c>
    </row>
    <row r="96" spans="1:4" ht="27.75" customHeight="1" x14ac:dyDescent="0.2">
      <c r="A96" s="169" t="s">
        <v>1379</v>
      </c>
      <c r="B96" s="170" t="s">
        <v>1380</v>
      </c>
      <c r="C96" s="171">
        <v>5.5737745449225367</v>
      </c>
      <c r="D96" s="171">
        <v>11.042778891632242</v>
      </c>
    </row>
    <row r="97" spans="1:4" ht="27.75" customHeight="1" x14ac:dyDescent="0.2">
      <c r="A97" s="169" t="s">
        <v>1381</v>
      </c>
      <c r="B97" s="170" t="s">
        <v>1380</v>
      </c>
      <c r="C97" s="171">
        <v>5.5737745449225367</v>
      </c>
      <c r="D97" s="171">
        <v>11.042778891632242</v>
      </c>
    </row>
    <row r="98" spans="1:4" ht="27.75" customHeight="1" x14ac:dyDescent="0.2">
      <c r="A98" s="169" t="s">
        <v>1382</v>
      </c>
      <c r="B98" s="170" t="s">
        <v>1383</v>
      </c>
      <c r="C98" s="171">
        <v>6.48</v>
      </c>
      <c r="D98" s="171">
        <v>7.41</v>
      </c>
    </row>
    <row r="99" spans="1:4" ht="27.75" customHeight="1" x14ac:dyDescent="0.2">
      <c r="A99" s="169" t="s">
        <v>1384</v>
      </c>
      <c r="B99" s="170" t="s">
        <v>1383</v>
      </c>
      <c r="C99" s="171">
        <v>6.48</v>
      </c>
      <c r="D99" s="171">
        <v>7.41</v>
      </c>
    </row>
    <row r="100" spans="1:4" ht="27.75" customHeight="1" x14ac:dyDescent="0.2">
      <c r="A100" s="169" t="s">
        <v>1385</v>
      </c>
      <c r="B100" s="170" t="s">
        <v>1386</v>
      </c>
      <c r="C100" s="171">
        <v>-0.2</v>
      </c>
      <c r="D100" s="171">
        <v>-0.42</v>
      </c>
    </row>
    <row r="101" spans="1:4" ht="27.75" customHeight="1" x14ac:dyDescent="0.2">
      <c r="A101" s="169" t="s">
        <v>1387</v>
      </c>
      <c r="B101" s="170" t="s">
        <v>1386</v>
      </c>
      <c r="C101" s="171">
        <v>-0.2</v>
      </c>
      <c r="D101" s="171">
        <v>-0.42</v>
      </c>
    </row>
    <row r="102" spans="1:4" ht="27.75" customHeight="1" x14ac:dyDescent="0.2">
      <c r="A102" s="169" t="s">
        <v>1388</v>
      </c>
      <c r="B102" s="170" t="s">
        <v>1386</v>
      </c>
      <c r="C102" s="171">
        <v>0.66005224874082669</v>
      </c>
      <c r="D102" s="171">
        <v>-0.64957522891954367</v>
      </c>
    </row>
    <row r="103" spans="1:4" ht="27.75" customHeight="1" x14ac:dyDescent="0.2">
      <c r="A103" s="169" t="s">
        <v>1389</v>
      </c>
      <c r="B103" s="170" t="s">
        <v>1386</v>
      </c>
      <c r="C103" s="171">
        <v>0.66005224874082669</v>
      </c>
      <c r="D103" s="171">
        <v>-0.64957522891954367</v>
      </c>
    </row>
    <row r="104" spans="1:4" ht="27.75" customHeight="1" x14ac:dyDescent="0.2">
      <c r="A104" s="169" t="s">
        <v>1390</v>
      </c>
      <c r="B104" s="170" t="s">
        <v>1391</v>
      </c>
      <c r="C104" s="171">
        <v>0</v>
      </c>
      <c r="D104" s="171">
        <v>0.42955781267260146</v>
      </c>
    </row>
    <row r="105" spans="1:4" ht="27.75" customHeight="1" x14ac:dyDescent="0.2">
      <c r="A105" s="169" t="s">
        <v>1392</v>
      </c>
      <c r="B105" s="170" t="s">
        <v>1391</v>
      </c>
      <c r="C105" s="171">
        <v>0</v>
      </c>
      <c r="D105" s="171">
        <v>0.42955781267260146</v>
      </c>
    </row>
    <row r="106" spans="1:4" ht="27.75" customHeight="1" x14ac:dyDescent="0.2">
      <c r="A106" s="169" t="s">
        <v>1393</v>
      </c>
      <c r="B106" s="170" t="s">
        <v>1394</v>
      </c>
      <c r="C106" s="171">
        <v>1.2258113190901065</v>
      </c>
      <c r="D106" s="171">
        <v>8.0568282425665991</v>
      </c>
    </row>
    <row r="107" spans="1:4" ht="27.75" customHeight="1" x14ac:dyDescent="0.2">
      <c r="A107" s="169" t="s">
        <v>1395</v>
      </c>
      <c r="B107" s="170" t="s">
        <v>1394</v>
      </c>
      <c r="C107" s="171">
        <v>1.2258113190901065</v>
      </c>
      <c r="D107" s="171">
        <v>8.0568282425665991</v>
      </c>
    </row>
    <row r="108" spans="1:4" ht="27.75" customHeight="1" x14ac:dyDescent="0.2">
      <c r="A108" s="169" t="s">
        <v>1396</v>
      </c>
      <c r="B108" s="170" t="s">
        <v>1397</v>
      </c>
      <c r="C108" s="171">
        <v>3.0173817085294932</v>
      </c>
      <c r="D108" s="171">
        <v>2.8392723715676826</v>
      </c>
    </row>
    <row r="109" spans="1:4" ht="27.75" customHeight="1" x14ac:dyDescent="0.2">
      <c r="A109" s="169" t="s">
        <v>1398</v>
      </c>
      <c r="B109" s="170" t="s">
        <v>1397</v>
      </c>
      <c r="C109" s="171">
        <v>3.0173817085294932</v>
      </c>
      <c r="D109" s="171">
        <v>2.8392723715676826</v>
      </c>
    </row>
    <row r="110" spans="1:4" ht="27.75" customHeight="1" x14ac:dyDescent="0.2">
      <c r="A110" s="169" t="s">
        <v>1399</v>
      </c>
      <c r="B110" s="170" t="s">
        <v>1397</v>
      </c>
      <c r="C110" s="171">
        <v>2.56</v>
      </c>
      <c r="D110" s="171">
        <v>0.06</v>
      </c>
    </row>
    <row r="111" spans="1:4" ht="27.75" customHeight="1" x14ac:dyDescent="0.2">
      <c r="A111" s="169" t="s">
        <v>1400</v>
      </c>
      <c r="B111" s="170" t="s">
        <v>1397</v>
      </c>
      <c r="C111" s="171">
        <v>2.56</v>
      </c>
      <c r="D111" s="171">
        <v>0.06</v>
      </c>
    </row>
    <row r="112" spans="1:4" ht="27.75" customHeight="1" x14ac:dyDescent="0.2">
      <c r="A112" s="169" t="s">
        <v>1401</v>
      </c>
      <c r="B112" s="170" t="s">
        <v>1402</v>
      </c>
      <c r="C112" s="171">
        <v>1.8753865480096503</v>
      </c>
      <c r="D112" s="171">
        <v>2.9859506490656442</v>
      </c>
    </row>
    <row r="113" spans="1:4" ht="27.75" customHeight="1" x14ac:dyDescent="0.2">
      <c r="A113" s="169" t="s">
        <v>1403</v>
      </c>
      <c r="B113" s="170" t="s">
        <v>1402</v>
      </c>
      <c r="C113" s="171">
        <v>1.8753865480096503</v>
      </c>
      <c r="D113" s="171">
        <v>2.9859506490656442</v>
      </c>
    </row>
    <row r="114" spans="1:4" ht="27.75" customHeight="1" x14ac:dyDescent="0.2">
      <c r="A114" s="169" t="s">
        <v>1404</v>
      </c>
      <c r="B114" s="170" t="s">
        <v>1405</v>
      </c>
      <c r="C114" s="171">
        <v>6.4538442099103053</v>
      </c>
      <c r="D114" s="171">
        <v>7.7320406281068257</v>
      </c>
    </row>
    <row r="115" spans="1:4" ht="27.75" customHeight="1" x14ac:dyDescent="0.2">
      <c r="A115" s="169" t="s">
        <v>1406</v>
      </c>
      <c r="B115" s="170" t="s">
        <v>1405</v>
      </c>
      <c r="C115" s="171">
        <v>6.16</v>
      </c>
      <c r="D115" s="171">
        <v>7.38</v>
      </c>
    </row>
    <row r="116" spans="1:4" ht="27.75" customHeight="1" x14ac:dyDescent="0.2">
      <c r="A116" s="169" t="s">
        <v>1407</v>
      </c>
      <c r="B116" s="170" t="s">
        <v>1408</v>
      </c>
      <c r="C116" s="171">
        <v>5.7937919611694788</v>
      </c>
      <c r="D116" s="171">
        <v>5.594728584565102</v>
      </c>
    </row>
    <row r="117" spans="1:4" ht="27.75" customHeight="1" x14ac:dyDescent="0.2">
      <c r="A117" s="169" t="s">
        <v>1409</v>
      </c>
      <c r="B117" s="170" t="s">
        <v>1408</v>
      </c>
      <c r="C117" s="171">
        <v>5.7937919611694788</v>
      </c>
      <c r="D117" s="171">
        <v>5.594728584565102</v>
      </c>
    </row>
    <row r="118" spans="1:4" ht="27.75" customHeight="1" x14ac:dyDescent="0.2">
      <c r="A118" s="169" t="s">
        <v>1410</v>
      </c>
      <c r="B118" s="170" t="s">
        <v>1411</v>
      </c>
      <c r="C118" s="171">
        <v>0</v>
      </c>
      <c r="D118" s="171">
        <v>0</v>
      </c>
    </row>
    <row r="119" spans="1:4" ht="27.75" customHeight="1" x14ac:dyDescent="0.2">
      <c r="A119" s="169" t="s">
        <v>1412</v>
      </c>
      <c r="B119" s="170" t="s">
        <v>1413</v>
      </c>
      <c r="C119" s="171">
        <v>0.63909820909826065</v>
      </c>
      <c r="D119" s="171">
        <v>0.39812675320875257</v>
      </c>
    </row>
    <row r="120" spans="1:4" ht="27.75" customHeight="1" x14ac:dyDescent="0.2">
      <c r="A120" s="169" t="s">
        <v>1414</v>
      </c>
      <c r="B120" s="170" t="s">
        <v>1413</v>
      </c>
      <c r="C120" s="171">
        <v>0.63909820909826065</v>
      </c>
      <c r="D120" s="171">
        <v>0.39812675320875257</v>
      </c>
    </row>
    <row r="121" spans="1:4" ht="27.75" customHeight="1" x14ac:dyDescent="0.2">
      <c r="A121" s="169" t="s">
        <v>1415</v>
      </c>
      <c r="B121" s="170" t="s">
        <v>1413</v>
      </c>
      <c r="C121" s="171">
        <v>0.35</v>
      </c>
      <c r="D121" s="171">
        <v>0</v>
      </c>
    </row>
    <row r="122" spans="1:4" ht="27.75" customHeight="1" x14ac:dyDescent="0.2">
      <c r="A122" s="169" t="s">
        <v>1416</v>
      </c>
      <c r="B122" s="170" t="s">
        <v>1413</v>
      </c>
      <c r="C122" s="171">
        <v>0.35</v>
      </c>
      <c r="D122" s="171">
        <v>0</v>
      </c>
    </row>
    <row r="123" spans="1:4" ht="27.75" customHeight="1" x14ac:dyDescent="0.2">
      <c r="A123" s="169" t="s">
        <v>1417</v>
      </c>
      <c r="B123" s="170" t="s">
        <v>1418</v>
      </c>
      <c r="C123" s="171">
        <v>0</v>
      </c>
      <c r="D123" s="171">
        <v>0</v>
      </c>
    </row>
    <row r="124" spans="1:4" ht="27.75" customHeight="1" x14ac:dyDescent="0.2">
      <c r="A124" s="169" t="s">
        <v>1419</v>
      </c>
      <c r="B124" s="170" t="s">
        <v>1420</v>
      </c>
      <c r="C124" s="171">
        <v>0.96</v>
      </c>
      <c r="D124" s="171">
        <v>0.02</v>
      </c>
    </row>
    <row r="125" spans="1:4" ht="27.75" customHeight="1" x14ac:dyDescent="0.2">
      <c r="A125" s="169" t="s">
        <v>1421</v>
      </c>
      <c r="B125" s="170" t="s">
        <v>1420</v>
      </c>
      <c r="C125" s="171">
        <v>0.96</v>
      </c>
      <c r="D125" s="171">
        <v>0.02</v>
      </c>
    </row>
    <row r="126" spans="1:4" ht="27.75" customHeight="1" x14ac:dyDescent="0.2">
      <c r="A126" s="169" t="s">
        <v>1422</v>
      </c>
      <c r="B126" s="170" t="s">
        <v>1420</v>
      </c>
      <c r="C126" s="171">
        <v>0.96</v>
      </c>
      <c r="D126" s="171">
        <v>0.02</v>
      </c>
    </row>
    <row r="127" spans="1:4" ht="27.75" customHeight="1" x14ac:dyDescent="0.2">
      <c r="A127" s="169" t="s">
        <v>1423</v>
      </c>
      <c r="B127" s="170" t="s">
        <v>1424</v>
      </c>
      <c r="C127" s="171">
        <v>0.72291436766852435</v>
      </c>
      <c r="D127" s="171">
        <v>1.4248746956944829</v>
      </c>
    </row>
    <row r="128" spans="1:4" ht="27.75" customHeight="1" x14ac:dyDescent="0.2">
      <c r="A128" s="169" t="s">
        <v>1425</v>
      </c>
      <c r="B128" s="170" t="s">
        <v>1424</v>
      </c>
      <c r="C128" s="171">
        <v>0.72291436766852435</v>
      </c>
      <c r="D128" s="171">
        <v>1.4248746956944829</v>
      </c>
    </row>
    <row r="129" spans="1:4" ht="27.75" customHeight="1" x14ac:dyDescent="0.2">
      <c r="A129" s="169" t="s">
        <v>1426</v>
      </c>
      <c r="B129" s="170" t="s">
        <v>1427</v>
      </c>
      <c r="C129" s="171">
        <v>0</v>
      </c>
      <c r="D129" s="171">
        <v>0.98</v>
      </c>
    </row>
    <row r="130" spans="1:4" ht="27.75" customHeight="1" x14ac:dyDescent="0.2">
      <c r="A130" s="169" t="s">
        <v>1428</v>
      </c>
      <c r="B130" s="170" t="s">
        <v>1427</v>
      </c>
      <c r="C130" s="171">
        <v>0</v>
      </c>
      <c r="D130" s="171">
        <v>0.98</v>
      </c>
    </row>
    <row r="131" spans="1:4" ht="27.75" customHeight="1" x14ac:dyDescent="0.2">
      <c r="A131" s="169" t="s">
        <v>1429</v>
      </c>
      <c r="B131" s="170" t="s">
        <v>1430</v>
      </c>
      <c r="C131" s="171">
        <v>4.2117619681557503</v>
      </c>
      <c r="D131" s="171">
        <v>1.100087081234711</v>
      </c>
    </row>
    <row r="132" spans="1:4" ht="27.75" customHeight="1" x14ac:dyDescent="0.2">
      <c r="A132" s="169" t="s">
        <v>1431</v>
      </c>
      <c r="B132" s="170" t="s">
        <v>1432</v>
      </c>
      <c r="C132" s="171">
        <v>0</v>
      </c>
      <c r="D132" s="171">
        <v>0.36669569374490368</v>
      </c>
    </row>
    <row r="133" spans="1:4" ht="27.75" customHeight="1" x14ac:dyDescent="0.2">
      <c r="A133" s="169" t="s">
        <v>1433</v>
      </c>
      <c r="B133" s="170" t="s">
        <v>1434</v>
      </c>
      <c r="C133" s="171">
        <v>5.5109124259948379</v>
      </c>
      <c r="D133" s="171">
        <v>6.9043560622254718</v>
      </c>
    </row>
    <row r="134" spans="1:4" ht="27.75" customHeight="1" x14ac:dyDescent="0.2">
      <c r="A134" s="169" t="s">
        <v>1435</v>
      </c>
      <c r="B134" s="170" t="s">
        <v>1434</v>
      </c>
      <c r="C134" s="171">
        <v>5.5109124259948379</v>
      </c>
      <c r="D134" s="171">
        <v>6.9043560622254718</v>
      </c>
    </row>
    <row r="135" spans="1:4" ht="27.75" customHeight="1" x14ac:dyDescent="0.2">
      <c r="A135" s="169" t="s">
        <v>1436</v>
      </c>
      <c r="B135" s="170" t="s">
        <v>1437</v>
      </c>
      <c r="C135" s="171">
        <v>0.73</v>
      </c>
      <c r="D135" s="171">
        <v>0.32</v>
      </c>
    </row>
    <row r="136" spans="1:4" ht="27.75" customHeight="1" x14ac:dyDescent="0.2">
      <c r="A136" s="169" t="s">
        <v>1438</v>
      </c>
      <c r="B136" s="170" t="s">
        <v>1437</v>
      </c>
      <c r="C136" s="171">
        <v>0.73</v>
      </c>
      <c r="D136" s="171">
        <v>0.32</v>
      </c>
    </row>
    <row r="137" spans="1:4" ht="27.75" customHeight="1" x14ac:dyDescent="0.2">
      <c r="A137" s="169" t="s">
        <v>1439</v>
      </c>
      <c r="B137" s="170" t="s">
        <v>1440</v>
      </c>
      <c r="C137" s="171">
        <v>1.6029840326562932</v>
      </c>
      <c r="D137" s="171">
        <v>5.5528205052799695</v>
      </c>
    </row>
    <row r="138" spans="1:4" ht="27.75" customHeight="1" x14ac:dyDescent="0.2">
      <c r="A138" s="169" t="s">
        <v>1441</v>
      </c>
      <c r="B138" s="170" t="s">
        <v>1440</v>
      </c>
      <c r="C138" s="171">
        <v>1.6029840326562932</v>
      </c>
      <c r="D138" s="171">
        <v>5.5528205052799695</v>
      </c>
    </row>
    <row r="139" spans="1:4" ht="27.75" customHeight="1" x14ac:dyDescent="0.2">
      <c r="A139" s="169" t="s">
        <v>1442</v>
      </c>
      <c r="B139" s="170" t="s">
        <v>1443</v>
      </c>
      <c r="C139" s="171">
        <v>4.190807928513185E-2</v>
      </c>
      <c r="D139" s="171">
        <v>7.6587014893578447</v>
      </c>
    </row>
    <row r="140" spans="1:4" ht="27.75" customHeight="1" x14ac:dyDescent="0.2">
      <c r="A140" s="169" t="s">
        <v>1444</v>
      </c>
      <c r="B140" s="170" t="s">
        <v>1445</v>
      </c>
      <c r="C140" s="171">
        <v>0.73339138748980737</v>
      </c>
      <c r="D140" s="171">
        <v>14.384948214621508</v>
      </c>
    </row>
    <row r="141" spans="1:4" ht="27.75" customHeight="1" x14ac:dyDescent="0.2">
      <c r="A141" s="169" t="s">
        <v>1446</v>
      </c>
      <c r="B141" s="170" t="s">
        <v>1445</v>
      </c>
      <c r="C141" s="171">
        <v>11.88</v>
      </c>
      <c r="D141" s="171">
        <v>3.47</v>
      </c>
    </row>
    <row r="142" spans="1:4" ht="27.75" customHeight="1" x14ac:dyDescent="0.2">
      <c r="A142" s="169" t="s">
        <v>1447</v>
      </c>
      <c r="B142" s="170" t="s">
        <v>1448</v>
      </c>
      <c r="C142" s="171">
        <v>0</v>
      </c>
      <c r="D142" s="171">
        <v>0.40860377303003553</v>
      </c>
    </row>
    <row r="143" spans="1:4" ht="27.75" customHeight="1" x14ac:dyDescent="0.2">
      <c r="A143" s="169" t="s">
        <v>1449</v>
      </c>
      <c r="B143" s="170" t="s">
        <v>1448</v>
      </c>
      <c r="C143" s="171">
        <v>0</v>
      </c>
      <c r="D143" s="171">
        <v>0.40860377303003553</v>
      </c>
    </row>
    <row r="144" spans="1:4" ht="27.75" customHeight="1" x14ac:dyDescent="0.2">
      <c r="A144" s="169" t="s">
        <v>1450</v>
      </c>
      <c r="B144" s="170" t="s">
        <v>1451</v>
      </c>
      <c r="C144" s="171">
        <v>11.46185968448356</v>
      </c>
      <c r="D144" s="171">
        <v>0.36669569374490368</v>
      </c>
    </row>
    <row r="145" spans="1:4" ht="27.75" customHeight="1" x14ac:dyDescent="0.2">
      <c r="A145" s="169" t="s">
        <v>1452</v>
      </c>
      <c r="B145" s="170" t="s">
        <v>1453</v>
      </c>
      <c r="C145" s="171">
        <v>0.06</v>
      </c>
      <c r="D145" s="171">
        <v>0</v>
      </c>
    </row>
    <row r="146" spans="1:4" ht="27.75" customHeight="1" x14ac:dyDescent="0.2">
      <c r="A146" s="169" t="s">
        <v>1454</v>
      </c>
      <c r="B146" s="170" t="s">
        <v>1453</v>
      </c>
      <c r="C146" s="171">
        <v>0.06</v>
      </c>
      <c r="D146" s="171">
        <v>0</v>
      </c>
    </row>
    <row r="147" spans="1:4" ht="27.75" customHeight="1" x14ac:dyDescent="0.2">
      <c r="A147" s="169" t="s">
        <v>1455</v>
      </c>
      <c r="B147" s="170" t="s">
        <v>1453</v>
      </c>
      <c r="C147" s="171">
        <v>0</v>
      </c>
      <c r="D147" s="171">
        <v>0</v>
      </c>
    </row>
    <row r="148" spans="1:4" ht="27.75" customHeight="1" x14ac:dyDescent="0.2">
      <c r="A148" s="169" t="s">
        <v>1456</v>
      </c>
      <c r="B148" s="170" t="s">
        <v>1453</v>
      </c>
      <c r="C148" s="171">
        <v>0</v>
      </c>
      <c r="D148" s="171">
        <v>0</v>
      </c>
    </row>
    <row r="149" spans="1:4" ht="27.75" customHeight="1" x14ac:dyDescent="0.2">
      <c r="A149" s="169" t="s">
        <v>1457</v>
      </c>
      <c r="B149" s="170" t="s">
        <v>1453</v>
      </c>
      <c r="C149" s="171">
        <v>8.2200000000000006</v>
      </c>
      <c r="D149" s="171">
        <v>7.0000000000000007E-2</v>
      </c>
    </row>
    <row r="150" spans="1:4" ht="27.75" customHeight="1" x14ac:dyDescent="0.2">
      <c r="A150" s="169" t="s">
        <v>1458</v>
      </c>
      <c r="B150" s="170" t="s">
        <v>1453</v>
      </c>
      <c r="C150" s="171">
        <v>8.2200000000000006</v>
      </c>
      <c r="D150" s="171">
        <v>7.0000000000000007E-2</v>
      </c>
    </row>
    <row r="151" spans="1:4" ht="27.75" customHeight="1" x14ac:dyDescent="0.2">
      <c r="A151" s="169" t="s">
        <v>1459</v>
      </c>
      <c r="B151" s="170" t="s">
        <v>1453</v>
      </c>
      <c r="C151" s="171">
        <v>3.7507730960193006</v>
      </c>
      <c r="D151" s="171">
        <v>3.4155084617382454</v>
      </c>
    </row>
    <row r="152" spans="1:4" ht="27.75" customHeight="1" x14ac:dyDescent="0.2">
      <c r="A152" s="169" t="s">
        <v>1460</v>
      </c>
      <c r="B152" s="170" t="s">
        <v>1453</v>
      </c>
      <c r="C152" s="171">
        <v>3.7507730960193006</v>
      </c>
      <c r="D152" s="171">
        <v>3.4155084617382454</v>
      </c>
    </row>
    <row r="153" spans="1:4" ht="27.75" customHeight="1" x14ac:dyDescent="0.2">
      <c r="A153" s="169" t="s">
        <v>1461</v>
      </c>
      <c r="B153" s="170" t="s">
        <v>1453</v>
      </c>
      <c r="C153" s="171">
        <v>0</v>
      </c>
      <c r="D153" s="171">
        <v>0</v>
      </c>
    </row>
    <row r="154" spans="1:4" ht="27.75" customHeight="1" x14ac:dyDescent="0.2">
      <c r="A154" s="169" t="s">
        <v>1462</v>
      </c>
      <c r="B154" s="170" t="s">
        <v>1463</v>
      </c>
      <c r="C154" s="171">
        <v>2.6297319751420232</v>
      </c>
      <c r="D154" s="171">
        <v>4.8089520979688798</v>
      </c>
    </row>
    <row r="155" spans="1:4" ht="27.75" customHeight="1" x14ac:dyDescent="0.2">
      <c r="A155" s="169" t="s">
        <v>1464</v>
      </c>
      <c r="B155" s="170" t="s">
        <v>1463</v>
      </c>
      <c r="C155" s="171">
        <v>2.6297319751420232</v>
      </c>
      <c r="D155" s="171">
        <v>4.8089520979688798</v>
      </c>
    </row>
    <row r="156" spans="1:4" ht="27.75" customHeight="1" x14ac:dyDescent="0.2">
      <c r="A156" s="169" t="s">
        <v>1465</v>
      </c>
      <c r="B156" s="170" t="s">
        <v>1466</v>
      </c>
      <c r="C156" s="171">
        <v>3.85</v>
      </c>
      <c r="D156" s="171">
        <v>-0.4</v>
      </c>
    </row>
    <row r="157" spans="1:4" ht="27.75" customHeight="1" x14ac:dyDescent="0.2">
      <c r="A157" s="169" t="s">
        <v>1467</v>
      </c>
      <c r="B157" s="170" t="s">
        <v>1466</v>
      </c>
      <c r="C157" s="171">
        <v>3.85</v>
      </c>
      <c r="D157" s="171">
        <v>-0.4</v>
      </c>
    </row>
    <row r="158" spans="1:4" ht="27.75" customHeight="1" x14ac:dyDescent="0.2">
      <c r="A158" s="169" t="s">
        <v>1468</v>
      </c>
      <c r="B158" s="170" t="s">
        <v>1466</v>
      </c>
      <c r="C158" s="171">
        <v>3.85</v>
      </c>
      <c r="D158" s="171">
        <v>-0.4</v>
      </c>
    </row>
    <row r="159" spans="1:4" ht="27.75" customHeight="1" x14ac:dyDescent="0.2">
      <c r="A159" s="169" t="s">
        <v>1469</v>
      </c>
      <c r="B159" s="170" t="s">
        <v>1466</v>
      </c>
      <c r="C159" s="171">
        <v>0.35</v>
      </c>
      <c r="D159" s="171">
        <v>3.96</v>
      </c>
    </row>
    <row r="160" spans="1:4" ht="27.75" customHeight="1" x14ac:dyDescent="0.2">
      <c r="A160" s="169" t="s">
        <v>1470</v>
      </c>
      <c r="B160" s="170" t="s">
        <v>1466</v>
      </c>
      <c r="C160" s="171">
        <v>0.35</v>
      </c>
      <c r="D160" s="171">
        <v>3.96</v>
      </c>
    </row>
    <row r="161" spans="1:4" ht="27.75" customHeight="1" x14ac:dyDescent="0.2">
      <c r="A161" s="169" t="s">
        <v>1471</v>
      </c>
      <c r="B161" s="170" t="s">
        <v>1466</v>
      </c>
      <c r="C161" s="171">
        <v>1.4248746956944829</v>
      </c>
      <c r="D161" s="171">
        <v>4.4841644835091081</v>
      </c>
    </row>
    <row r="162" spans="1:4" ht="27.75" customHeight="1" x14ac:dyDescent="0.2">
      <c r="A162" s="169" t="s">
        <v>1472</v>
      </c>
      <c r="B162" s="170" t="s">
        <v>1466</v>
      </c>
      <c r="C162" s="171">
        <v>1.4248746956944829</v>
      </c>
      <c r="D162" s="171">
        <v>4.4841644835091081</v>
      </c>
    </row>
    <row r="163" spans="1:4" ht="27.75" customHeight="1" x14ac:dyDescent="0.2">
      <c r="A163" s="169" t="s">
        <v>1473</v>
      </c>
      <c r="B163" s="170" t="s">
        <v>1474</v>
      </c>
      <c r="C163" s="171">
        <v>0.3352646342810548</v>
      </c>
      <c r="D163" s="171">
        <v>7.4491610929321865</v>
      </c>
    </row>
    <row r="164" spans="1:4" ht="27.75" customHeight="1" x14ac:dyDescent="0.2">
      <c r="A164" s="169" t="s">
        <v>1475</v>
      </c>
      <c r="B164" s="170" t="s">
        <v>1474</v>
      </c>
      <c r="C164" s="171">
        <v>0.3352646342810548</v>
      </c>
      <c r="D164" s="171">
        <v>7.4491610929321865</v>
      </c>
    </row>
    <row r="165" spans="1:4" ht="27.75" customHeight="1" x14ac:dyDescent="0.2">
      <c r="A165" s="169" t="s">
        <v>1476</v>
      </c>
      <c r="B165" s="170" t="s">
        <v>1477</v>
      </c>
      <c r="C165" s="171">
        <v>1.676323171405274</v>
      </c>
      <c r="D165" s="171">
        <v>5.3642341484968767</v>
      </c>
    </row>
    <row r="166" spans="1:4" ht="27.75" customHeight="1" x14ac:dyDescent="0.2">
      <c r="A166" s="169" t="s">
        <v>1478</v>
      </c>
      <c r="B166" s="170" t="s">
        <v>1477</v>
      </c>
      <c r="C166" s="171">
        <v>1.676323171405274</v>
      </c>
      <c r="D166" s="171">
        <v>5.3642341484968767</v>
      </c>
    </row>
    <row r="167" spans="1:4" ht="27.75" customHeight="1" x14ac:dyDescent="0.2">
      <c r="A167" s="169" t="s">
        <v>1479</v>
      </c>
      <c r="B167" s="170" t="s">
        <v>1480</v>
      </c>
      <c r="C167" s="171">
        <v>10.85</v>
      </c>
      <c r="D167" s="171">
        <v>0.14000000000000001</v>
      </c>
    </row>
    <row r="168" spans="1:4" ht="27.75" customHeight="1" x14ac:dyDescent="0.2">
      <c r="A168" s="169" t="s">
        <v>1481</v>
      </c>
      <c r="B168" s="170" t="s">
        <v>1482</v>
      </c>
      <c r="C168" s="171">
        <v>10.85</v>
      </c>
      <c r="D168" s="171">
        <v>0.14000000000000001</v>
      </c>
    </row>
    <row r="169" spans="1:4" ht="27.75" customHeight="1" x14ac:dyDescent="0.2">
      <c r="A169" s="169" t="s">
        <v>1483</v>
      </c>
      <c r="B169" s="170" t="s">
        <v>1484</v>
      </c>
      <c r="C169" s="171">
        <v>1.152472180341126</v>
      </c>
      <c r="D169" s="171">
        <v>15.327879998536975</v>
      </c>
    </row>
    <row r="170" spans="1:4" ht="27.75" customHeight="1" x14ac:dyDescent="0.2">
      <c r="A170" s="169" t="s">
        <v>1485</v>
      </c>
      <c r="B170" s="170" t="s">
        <v>1484</v>
      </c>
      <c r="C170" s="171">
        <v>1.152472180341126</v>
      </c>
      <c r="D170" s="171">
        <v>15.327879998536975</v>
      </c>
    </row>
    <row r="171" spans="1:4" ht="27.75" customHeight="1" x14ac:dyDescent="0.2">
      <c r="A171" s="169" t="s">
        <v>1486</v>
      </c>
      <c r="B171" s="170" t="s">
        <v>1487</v>
      </c>
      <c r="C171" s="171">
        <v>2.78</v>
      </c>
      <c r="D171" s="171">
        <v>5.53</v>
      </c>
    </row>
    <row r="172" spans="1:4" ht="27.75" customHeight="1" x14ac:dyDescent="0.2">
      <c r="A172" s="169" t="s">
        <v>1488</v>
      </c>
      <c r="B172" s="170" t="s">
        <v>1487</v>
      </c>
      <c r="C172" s="171">
        <v>2.78</v>
      </c>
      <c r="D172" s="171">
        <v>5.53</v>
      </c>
    </row>
    <row r="173" spans="1:4" ht="27.75" customHeight="1" x14ac:dyDescent="0.2">
      <c r="A173" s="169" t="s">
        <v>1489</v>
      </c>
      <c r="B173" s="170" t="s">
        <v>1487</v>
      </c>
      <c r="C173" s="171">
        <v>0.44003483249388442</v>
      </c>
      <c r="D173" s="171">
        <v>9.2093004229077238</v>
      </c>
    </row>
    <row r="174" spans="1:4" ht="27.75" customHeight="1" x14ac:dyDescent="0.2">
      <c r="A174" s="169" t="s">
        <v>1490</v>
      </c>
      <c r="B174" s="170" t="s">
        <v>1487</v>
      </c>
      <c r="C174" s="171">
        <v>0.44003483249388442</v>
      </c>
      <c r="D174" s="171">
        <v>9.2093004229077238</v>
      </c>
    </row>
    <row r="175" spans="1:4" ht="27.75" customHeight="1" x14ac:dyDescent="0.2">
      <c r="A175" s="169" t="s">
        <v>1491</v>
      </c>
      <c r="B175" s="170" t="s">
        <v>1492</v>
      </c>
      <c r="C175" s="171">
        <v>0.96</v>
      </c>
      <c r="D175" s="171">
        <v>2.81</v>
      </c>
    </row>
    <row r="176" spans="1:4" ht="27.75" customHeight="1" x14ac:dyDescent="0.2">
      <c r="A176" s="169" t="s">
        <v>1493</v>
      </c>
      <c r="B176" s="170" t="s">
        <v>1492</v>
      </c>
      <c r="C176" s="171">
        <v>0.96</v>
      </c>
      <c r="D176" s="171">
        <v>2.81</v>
      </c>
    </row>
    <row r="177" spans="1:4" ht="27.75" customHeight="1" x14ac:dyDescent="0.2">
      <c r="A177" s="169" t="s">
        <v>1494</v>
      </c>
      <c r="B177" s="170" t="s">
        <v>1495</v>
      </c>
      <c r="C177" s="171">
        <v>5.2385099106414812E-2</v>
      </c>
      <c r="D177" s="171">
        <v>0</v>
      </c>
    </row>
    <row r="178" spans="1:4" ht="27.75" customHeight="1" x14ac:dyDescent="0.2">
      <c r="A178" s="169" t="s">
        <v>1496</v>
      </c>
      <c r="B178" s="170" t="s">
        <v>1495</v>
      </c>
      <c r="C178" s="171">
        <v>5.2385099106414812E-2</v>
      </c>
      <c r="D178" s="171">
        <v>0</v>
      </c>
    </row>
    <row r="179" spans="1:4" ht="27.75" customHeight="1" x14ac:dyDescent="0.2">
      <c r="A179" s="169" t="s">
        <v>1497</v>
      </c>
      <c r="B179" s="170" t="s">
        <v>1495</v>
      </c>
      <c r="C179" s="171">
        <v>5.2385099106414812E-2</v>
      </c>
      <c r="D179" s="171">
        <v>0</v>
      </c>
    </row>
    <row r="180" spans="1:4" ht="27.75" customHeight="1" x14ac:dyDescent="0.2">
      <c r="A180" s="169" t="s">
        <v>1498</v>
      </c>
      <c r="B180" s="170" t="s">
        <v>1495</v>
      </c>
      <c r="C180" s="171">
        <v>5.2385099106414812E-2</v>
      </c>
      <c r="D180" s="171">
        <v>0</v>
      </c>
    </row>
    <row r="181" spans="1:4" ht="27.75" customHeight="1" x14ac:dyDescent="0.2">
      <c r="A181" s="169" t="s">
        <v>1499</v>
      </c>
      <c r="B181" s="170" t="s">
        <v>1500</v>
      </c>
      <c r="C181" s="171">
        <v>0.26192549553207406</v>
      </c>
      <c r="D181" s="171">
        <v>0</v>
      </c>
    </row>
    <row r="182" spans="1:4" ht="27.75" customHeight="1" x14ac:dyDescent="0.2">
      <c r="A182" s="169" t="s">
        <v>1501</v>
      </c>
      <c r="B182" s="170" t="s">
        <v>1502</v>
      </c>
      <c r="C182" s="171">
        <v>0.26192549553207406</v>
      </c>
      <c r="D182" s="171">
        <v>0</v>
      </c>
    </row>
    <row r="183" spans="1:4" ht="27.75" customHeight="1" x14ac:dyDescent="0.2">
      <c r="A183" s="169" t="s">
        <v>1503</v>
      </c>
      <c r="B183" s="170" t="s">
        <v>1504</v>
      </c>
      <c r="C183" s="171">
        <v>26.82</v>
      </c>
      <c r="D183" s="171">
        <v>5.05</v>
      </c>
    </row>
    <row r="184" spans="1:4" ht="27.75" customHeight="1" x14ac:dyDescent="0.2">
      <c r="A184" s="169" t="s">
        <v>1505</v>
      </c>
      <c r="B184" s="170" t="s">
        <v>1506</v>
      </c>
      <c r="C184" s="171">
        <v>0</v>
      </c>
      <c r="D184" s="171">
        <v>0</v>
      </c>
    </row>
    <row r="185" spans="1:4" ht="27.75" customHeight="1" x14ac:dyDescent="0.2">
      <c r="A185" s="169" t="s">
        <v>1507</v>
      </c>
      <c r="B185" s="170" t="s">
        <v>1506</v>
      </c>
      <c r="C185" s="171">
        <v>0</v>
      </c>
      <c r="D185" s="171">
        <v>0</v>
      </c>
    </row>
    <row r="186" spans="1:4" ht="27.75" customHeight="1" x14ac:dyDescent="0.2">
      <c r="A186" s="169" t="s">
        <v>1508</v>
      </c>
      <c r="B186" s="170" t="s">
        <v>1509</v>
      </c>
      <c r="C186" s="171">
        <v>7.6901325488216941</v>
      </c>
      <c r="D186" s="171">
        <v>9.4293178391546661E-2</v>
      </c>
    </row>
    <row r="187" spans="1:4" ht="27.75" customHeight="1" x14ac:dyDescent="0.2">
      <c r="A187" s="169" t="s">
        <v>1510</v>
      </c>
      <c r="B187" s="170" t="s">
        <v>1509</v>
      </c>
      <c r="C187" s="171">
        <v>7.6901325488216941</v>
      </c>
      <c r="D187" s="171">
        <v>9.4293178391546661E-2</v>
      </c>
    </row>
    <row r="188" spans="1:4" ht="27.75" customHeight="1" x14ac:dyDescent="0.2">
      <c r="A188" s="169" t="s">
        <v>1511</v>
      </c>
      <c r="B188" s="170" t="s">
        <v>1509</v>
      </c>
      <c r="C188" s="171">
        <v>0.08</v>
      </c>
      <c r="D188" s="171">
        <v>0</v>
      </c>
    </row>
    <row r="189" spans="1:4" ht="27.75" customHeight="1" x14ac:dyDescent="0.2">
      <c r="A189" s="169" t="s">
        <v>1512</v>
      </c>
      <c r="B189" s="170" t="s">
        <v>1509</v>
      </c>
      <c r="C189" s="171">
        <v>0.08</v>
      </c>
      <c r="D189" s="171">
        <v>0</v>
      </c>
    </row>
    <row r="190" spans="1:4" ht="27.75" customHeight="1" x14ac:dyDescent="0.2">
      <c r="A190" s="169" t="s">
        <v>1513</v>
      </c>
      <c r="B190" s="170" t="s">
        <v>1514</v>
      </c>
      <c r="C190" s="171">
        <v>0.73</v>
      </c>
      <c r="D190" s="171">
        <v>0</v>
      </c>
    </row>
    <row r="191" spans="1:4" ht="27.75" customHeight="1" x14ac:dyDescent="0.2">
      <c r="A191" s="169" t="s">
        <v>1515</v>
      </c>
      <c r="B191" s="170" t="s">
        <v>1514</v>
      </c>
      <c r="C191" s="171">
        <v>0.73</v>
      </c>
      <c r="D191" s="171">
        <v>0</v>
      </c>
    </row>
    <row r="192" spans="1:4" ht="27.75" customHeight="1" x14ac:dyDescent="0.2">
      <c r="A192" s="169" t="s">
        <v>1516</v>
      </c>
      <c r="B192" s="170" t="s">
        <v>1514</v>
      </c>
      <c r="C192" s="171">
        <v>0.73</v>
      </c>
      <c r="D192" s="171">
        <v>0</v>
      </c>
    </row>
    <row r="193" spans="1:4" ht="27.75" customHeight="1" x14ac:dyDescent="0.2">
      <c r="A193" s="169" t="s">
        <v>1517</v>
      </c>
      <c r="B193" s="170" t="s">
        <v>1514</v>
      </c>
      <c r="C193" s="171">
        <v>4.78</v>
      </c>
      <c r="D193" s="171">
        <v>0.78</v>
      </c>
    </row>
    <row r="194" spans="1:4" ht="27.75" customHeight="1" x14ac:dyDescent="0.2">
      <c r="A194" s="169" t="s">
        <v>1518</v>
      </c>
      <c r="B194" s="170" t="s">
        <v>1514</v>
      </c>
      <c r="C194" s="171">
        <v>4.78</v>
      </c>
      <c r="D194" s="171">
        <v>0.78</v>
      </c>
    </row>
    <row r="195" spans="1:4" ht="27.75" customHeight="1" x14ac:dyDescent="0.2">
      <c r="A195" s="169" t="s">
        <v>1519</v>
      </c>
      <c r="B195" s="170" t="s">
        <v>1514</v>
      </c>
      <c r="C195" s="171">
        <v>4.78</v>
      </c>
      <c r="D195" s="171">
        <v>0.78</v>
      </c>
    </row>
    <row r="196" spans="1:4" ht="27.75" customHeight="1" x14ac:dyDescent="0.2">
      <c r="A196" s="169" t="s">
        <v>1520</v>
      </c>
      <c r="B196" s="170" t="s">
        <v>1514</v>
      </c>
      <c r="C196" s="171">
        <v>4.78</v>
      </c>
      <c r="D196" s="171">
        <v>0.78</v>
      </c>
    </row>
    <row r="197" spans="1:4" ht="27.75" customHeight="1" x14ac:dyDescent="0.2">
      <c r="A197" s="169" t="s">
        <v>1521</v>
      </c>
      <c r="B197" s="170" t="s">
        <v>1522</v>
      </c>
      <c r="C197" s="171">
        <v>0.31431059463848887</v>
      </c>
      <c r="D197" s="171">
        <v>21.048332820957473</v>
      </c>
    </row>
    <row r="198" spans="1:4" ht="27.75" customHeight="1" x14ac:dyDescent="0.2">
      <c r="A198" s="169" t="s">
        <v>1523</v>
      </c>
      <c r="B198" s="170" t="s">
        <v>1524</v>
      </c>
      <c r="C198" s="171">
        <v>5.3223260692117451</v>
      </c>
      <c r="D198" s="171">
        <v>6.6109995072295487</v>
      </c>
    </row>
    <row r="199" spans="1:4" ht="27.75" customHeight="1" x14ac:dyDescent="0.2">
      <c r="A199" s="169" t="s">
        <v>1525</v>
      </c>
      <c r="B199" s="170" t="s">
        <v>1524</v>
      </c>
      <c r="C199" s="171">
        <v>5.3223260692117451</v>
      </c>
      <c r="D199" s="171">
        <v>6.6109995072295487</v>
      </c>
    </row>
    <row r="200" spans="1:4" ht="27.75" customHeight="1" x14ac:dyDescent="0.2">
      <c r="A200" s="169" t="s">
        <v>1526</v>
      </c>
      <c r="B200" s="170" t="s">
        <v>1527</v>
      </c>
      <c r="C200" s="171">
        <v>0.50289695142158219</v>
      </c>
      <c r="D200" s="171">
        <v>8.3816158570263699E-2</v>
      </c>
    </row>
    <row r="201" spans="1:4" ht="27.75" customHeight="1" x14ac:dyDescent="0.2">
      <c r="A201" s="169" t="s">
        <v>1528</v>
      </c>
      <c r="B201" s="170" t="s">
        <v>1529</v>
      </c>
      <c r="C201" s="171">
        <v>18.010000000000002</v>
      </c>
      <c r="D201" s="171">
        <v>0.33</v>
      </c>
    </row>
    <row r="202" spans="1:4" ht="27.75" customHeight="1" x14ac:dyDescent="0.2">
      <c r="A202" s="169" t="s">
        <v>1530</v>
      </c>
      <c r="B202" s="170" t="s">
        <v>1529</v>
      </c>
      <c r="C202" s="171">
        <v>18.02</v>
      </c>
      <c r="D202" s="171">
        <v>0.33</v>
      </c>
    </row>
    <row r="203" spans="1:4" ht="27.75" customHeight="1" x14ac:dyDescent="0.2">
      <c r="A203" s="169" t="s">
        <v>1531</v>
      </c>
      <c r="B203" s="170" t="s">
        <v>1532</v>
      </c>
      <c r="C203" s="171">
        <v>0.5971901298131288</v>
      </c>
      <c r="D203" s="171">
        <v>-0.1466782774979615</v>
      </c>
    </row>
    <row r="204" spans="1:4" ht="27.75" customHeight="1" x14ac:dyDescent="0.2">
      <c r="A204" s="169" t="s">
        <v>1533</v>
      </c>
      <c r="B204" s="170" t="s">
        <v>1534</v>
      </c>
      <c r="C204" s="171">
        <v>0.11524721803411259</v>
      </c>
      <c r="D204" s="171">
        <v>20.744499246140265</v>
      </c>
    </row>
    <row r="205" spans="1:4" ht="27.75" customHeight="1" x14ac:dyDescent="0.2">
      <c r="A205" s="169" t="s">
        <v>1535</v>
      </c>
      <c r="B205" s="170" t="s">
        <v>1534</v>
      </c>
      <c r="C205" s="171">
        <v>16.600000000000001</v>
      </c>
      <c r="D205" s="171">
        <v>1.8</v>
      </c>
    </row>
    <row r="206" spans="1:4" ht="27.75" customHeight="1" x14ac:dyDescent="0.2">
      <c r="A206" s="169" t="s">
        <v>1536</v>
      </c>
      <c r="B206" s="170" t="s">
        <v>1537</v>
      </c>
      <c r="C206" s="171">
        <v>4.4736874636878241</v>
      </c>
      <c r="D206" s="171">
        <v>12.960073518927024</v>
      </c>
    </row>
    <row r="207" spans="1:4" ht="27.75" customHeight="1" x14ac:dyDescent="0.2">
      <c r="A207" s="169" t="s">
        <v>1538</v>
      </c>
      <c r="B207" s="170" t="s">
        <v>1537</v>
      </c>
      <c r="C207" s="171">
        <v>4.4736874636878241</v>
      </c>
      <c r="D207" s="171">
        <v>12.960073518927024</v>
      </c>
    </row>
    <row r="208" spans="1:4" ht="27.75" customHeight="1" x14ac:dyDescent="0.2">
      <c r="A208" s="169" t="s">
        <v>1539</v>
      </c>
      <c r="B208" s="170" t="s">
        <v>1540</v>
      </c>
      <c r="C208" s="171">
        <v>0.2</v>
      </c>
      <c r="D208" s="171">
        <v>0.41</v>
      </c>
    </row>
    <row r="209" spans="1:4" ht="27.75" customHeight="1" x14ac:dyDescent="0.2">
      <c r="A209" s="169" t="s">
        <v>1541</v>
      </c>
      <c r="B209" s="170" t="s">
        <v>1542</v>
      </c>
      <c r="C209" s="171">
        <v>0.23049443606822517</v>
      </c>
      <c r="D209" s="171">
        <v>0.46098887213645034</v>
      </c>
    </row>
    <row r="210" spans="1:4" ht="27.75" customHeight="1" x14ac:dyDescent="0.2">
      <c r="A210" s="169" t="s">
        <v>1543</v>
      </c>
      <c r="B210" s="170" t="s">
        <v>1544</v>
      </c>
      <c r="C210" s="171">
        <v>6.2862118927697774E-2</v>
      </c>
      <c r="D210" s="171">
        <v>1.0686560217708623</v>
      </c>
    </row>
    <row r="211" spans="1:4" ht="27.75" customHeight="1" x14ac:dyDescent="0.2">
      <c r="A211" s="169" t="s">
        <v>1545</v>
      </c>
      <c r="B211" s="170" t="s">
        <v>1544</v>
      </c>
      <c r="C211" s="171">
        <v>6.2862118927697774E-2</v>
      </c>
      <c r="D211" s="171">
        <v>1.0686560217708623</v>
      </c>
    </row>
    <row r="212" spans="1:4" ht="27.75" customHeight="1" x14ac:dyDescent="0.2">
      <c r="A212" s="169" t="s">
        <v>1546</v>
      </c>
      <c r="B212" s="170" t="s">
        <v>1544</v>
      </c>
      <c r="C212" s="171">
        <v>0.06</v>
      </c>
      <c r="D212" s="171">
        <v>0.98</v>
      </c>
    </row>
    <row r="213" spans="1:4" ht="27.75" customHeight="1" x14ac:dyDescent="0.2">
      <c r="A213" s="169" t="s">
        <v>1547</v>
      </c>
      <c r="B213" s="170" t="s">
        <v>1548</v>
      </c>
      <c r="C213" s="171">
        <v>2.6506860147845894</v>
      </c>
      <c r="D213" s="171">
        <v>3.1011978670997569</v>
      </c>
    </row>
    <row r="214" spans="1:4" ht="27.75" customHeight="1" x14ac:dyDescent="0.2">
      <c r="A214" s="169" t="s">
        <v>1549</v>
      </c>
      <c r="B214" s="170" t="s">
        <v>1548</v>
      </c>
      <c r="C214" s="171">
        <v>2.6506860147845894</v>
      </c>
      <c r="D214" s="171">
        <v>3.1011978670997569</v>
      </c>
    </row>
    <row r="215" spans="1:4" ht="27.75" customHeight="1" x14ac:dyDescent="0.2">
      <c r="A215" s="169" t="s">
        <v>1550</v>
      </c>
      <c r="B215" s="170" t="s">
        <v>1551</v>
      </c>
      <c r="C215" s="171">
        <v>5.51</v>
      </c>
      <c r="D215" s="171">
        <v>0.88</v>
      </c>
    </row>
    <row r="216" spans="1:4" ht="27.75" customHeight="1" x14ac:dyDescent="0.2">
      <c r="A216" s="169" t="s">
        <v>1552</v>
      </c>
      <c r="B216" s="170" t="s">
        <v>1553</v>
      </c>
      <c r="C216" s="171">
        <v>0.26192549553207406</v>
      </c>
      <c r="D216" s="171">
        <v>5.0080154745732566</v>
      </c>
    </row>
    <row r="217" spans="1:4" ht="27.75" customHeight="1" x14ac:dyDescent="0.2">
      <c r="A217" s="169" t="s">
        <v>1554</v>
      </c>
      <c r="B217" s="170" t="s">
        <v>1553</v>
      </c>
      <c r="C217" s="171">
        <v>0.26192549553207406</v>
      </c>
      <c r="D217" s="171">
        <v>5.0080154745732566</v>
      </c>
    </row>
    <row r="218" spans="1:4" ht="27.75" customHeight="1" x14ac:dyDescent="0.2">
      <c r="A218" s="169" t="s">
        <v>1555</v>
      </c>
      <c r="B218" s="170" t="s">
        <v>1556</v>
      </c>
      <c r="C218" s="171">
        <v>4.5365495826155229</v>
      </c>
      <c r="D218" s="171">
        <v>6.8100628838339254</v>
      </c>
    </row>
    <row r="219" spans="1:4" ht="27.75" customHeight="1" x14ac:dyDescent="0.2">
      <c r="A219" s="169" t="s">
        <v>1557</v>
      </c>
      <c r="B219" s="170" t="s">
        <v>1556</v>
      </c>
      <c r="C219" s="171">
        <v>4.5365495826155229</v>
      </c>
      <c r="D219" s="171">
        <v>6.8100628838339254</v>
      </c>
    </row>
    <row r="220" spans="1:4" ht="27.75" customHeight="1" x14ac:dyDescent="0.2">
      <c r="A220" s="169" t="s">
        <v>1558</v>
      </c>
      <c r="B220" s="170" t="s">
        <v>1556</v>
      </c>
      <c r="C220" s="171">
        <v>1.55</v>
      </c>
      <c r="D220" s="171">
        <v>4.34</v>
      </c>
    </row>
    <row r="221" spans="1:4" ht="27.75" customHeight="1" x14ac:dyDescent="0.2">
      <c r="A221" s="169" t="s">
        <v>1559</v>
      </c>
      <c r="B221" s="170" t="s">
        <v>1556</v>
      </c>
      <c r="C221" s="171">
        <v>1.55</v>
      </c>
      <c r="D221" s="171">
        <v>4.34</v>
      </c>
    </row>
    <row r="222" spans="1:4" ht="27.75" customHeight="1" x14ac:dyDescent="0.2">
      <c r="A222" s="169" t="s">
        <v>1560</v>
      </c>
      <c r="B222" s="170" t="s">
        <v>1561</v>
      </c>
      <c r="C222" s="171">
        <v>0</v>
      </c>
      <c r="D222" s="171">
        <v>0</v>
      </c>
    </row>
    <row r="223" spans="1:4" ht="27.75" customHeight="1" x14ac:dyDescent="0.2">
      <c r="A223" s="169" t="s">
        <v>1562</v>
      </c>
      <c r="B223" s="170" t="s">
        <v>1561</v>
      </c>
      <c r="C223" s="171">
        <v>0</v>
      </c>
      <c r="D223" s="171">
        <v>0</v>
      </c>
    </row>
    <row r="224" spans="1:4" ht="27.75" customHeight="1" x14ac:dyDescent="0.2">
      <c r="A224" s="169" t="s">
        <v>1563</v>
      </c>
      <c r="B224" s="170" t="s">
        <v>1561</v>
      </c>
      <c r="C224" s="171">
        <v>0</v>
      </c>
      <c r="D224" s="171">
        <v>0</v>
      </c>
    </row>
    <row r="225" spans="1:4" ht="27.75" customHeight="1" x14ac:dyDescent="0.2">
      <c r="A225" s="169" t="s">
        <v>1564</v>
      </c>
      <c r="B225" s="170" t="s">
        <v>1561</v>
      </c>
      <c r="C225" s="171">
        <v>0</v>
      </c>
      <c r="D225" s="171">
        <v>0</v>
      </c>
    </row>
    <row r="226" spans="1:4" ht="27.75" customHeight="1" x14ac:dyDescent="0.2">
      <c r="A226" s="169" t="s">
        <v>1565</v>
      </c>
      <c r="B226" s="170" t="s">
        <v>1566</v>
      </c>
      <c r="C226" s="171">
        <v>2.5563928363930426</v>
      </c>
      <c r="D226" s="171">
        <v>3.6669569374490369</v>
      </c>
    </row>
    <row r="227" spans="1:4" ht="27.75" customHeight="1" x14ac:dyDescent="0.2">
      <c r="A227" s="169" t="s">
        <v>1567</v>
      </c>
      <c r="B227" s="170" t="s">
        <v>1566</v>
      </c>
      <c r="C227" s="171">
        <v>2.5563928363930426</v>
      </c>
      <c r="D227" s="171">
        <v>3.6669569374490369</v>
      </c>
    </row>
    <row r="228" spans="1:4" ht="27.75" customHeight="1" x14ac:dyDescent="0.2">
      <c r="A228" s="169" t="s">
        <v>1568</v>
      </c>
      <c r="B228" s="170" t="s">
        <v>1569</v>
      </c>
      <c r="C228" s="171">
        <v>3.54</v>
      </c>
      <c r="D228" s="171">
        <v>1.6</v>
      </c>
    </row>
    <row r="229" spans="1:4" ht="27.75" customHeight="1" x14ac:dyDescent="0.2">
      <c r="A229" s="169" t="s">
        <v>1570</v>
      </c>
      <c r="B229" s="170" t="s">
        <v>1569</v>
      </c>
      <c r="C229" s="171">
        <v>3.53</v>
      </c>
      <c r="D229" s="171">
        <v>1.6</v>
      </c>
    </row>
    <row r="230" spans="1:4" ht="27.75" customHeight="1" x14ac:dyDescent="0.2">
      <c r="A230" s="169" t="s">
        <v>1571</v>
      </c>
      <c r="B230" s="170" t="s">
        <v>1569</v>
      </c>
      <c r="C230" s="171">
        <v>0.72291436766852435</v>
      </c>
      <c r="D230" s="171">
        <v>5.5423434854586873</v>
      </c>
    </row>
    <row r="231" spans="1:4" ht="27.75" customHeight="1" x14ac:dyDescent="0.2">
      <c r="A231" s="169" t="s">
        <v>1572</v>
      </c>
      <c r="B231" s="170" t="s">
        <v>1569</v>
      </c>
      <c r="C231" s="171">
        <v>0.72291436766852435</v>
      </c>
      <c r="D231" s="171">
        <v>5.5423434854586873</v>
      </c>
    </row>
    <row r="232" spans="1:4" ht="27.75" customHeight="1" x14ac:dyDescent="0.2">
      <c r="A232" s="169" t="s">
        <v>1573</v>
      </c>
      <c r="B232" s="170" t="s">
        <v>1574</v>
      </c>
      <c r="C232" s="171">
        <v>8.6121102930945952</v>
      </c>
      <c r="D232" s="171">
        <v>7.3339138748980751E-2</v>
      </c>
    </row>
    <row r="233" spans="1:4" ht="27.75" customHeight="1" x14ac:dyDescent="0.2">
      <c r="A233" s="169" t="s">
        <v>1575</v>
      </c>
      <c r="B233" s="170" t="s">
        <v>1576</v>
      </c>
      <c r="C233" s="171">
        <v>7.3339138748980751E-2</v>
      </c>
      <c r="D233" s="171">
        <v>1.0477019821282962E-2</v>
      </c>
    </row>
    <row r="234" spans="1:4" ht="27.75" customHeight="1" x14ac:dyDescent="0.2">
      <c r="A234" s="169" t="s">
        <v>1577</v>
      </c>
      <c r="B234" s="170" t="s">
        <v>1576</v>
      </c>
      <c r="C234" s="171">
        <v>7.3339138748980751E-2</v>
      </c>
      <c r="D234" s="171">
        <v>1.0477019821282962E-2</v>
      </c>
    </row>
    <row r="235" spans="1:4" ht="27.75" customHeight="1" x14ac:dyDescent="0.2">
      <c r="A235" s="169" t="s">
        <v>1578</v>
      </c>
      <c r="B235" s="170" t="s">
        <v>1579</v>
      </c>
      <c r="C235" s="171">
        <v>0.66005224874082669</v>
      </c>
      <c r="D235" s="171">
        <v>12.352406369292611</v>
      </c>
    </row>
    <row r="236" spans="1:4" ht="27.75" customHeight="1" x14ac:dyDescent="0.2">
      <c r="A236" s="169" t="s">
        <v>1580</v>
      </c>
      <c r="B236" s="170" t="s">
        <v>1579</v>
      </c>
      <c r="C236" s="171">
        <v>0.66005224874082669</v>
      </c>
      <c r="D236" s="171">
        <v>12.352406369292611</v>
      </c>
    </row>
    <row r="237" spans="1:4" ht="27.75" customHeight="1" x14ac:dyDescent="0.2">
      <c r="A237" s="169" t="s">
        <v>1581</v>
      </c>
      <c r="B237" s="170" t="s">
        <v>1582</v>
      </c>
      <c r="C237" s="171">
        <v>4.1803309086919018</v>
      </c>
      <c r="D237" s="171">
        <v>0.37717271356618665</v>
      </c>
    </row>
    <row r="238" spans="1:4" ht="27.75" customHeight="1" x14ac:dyDescent="0.2">
      <c r="A238" s="169" t="s">
        <v>1583</v>
      </c>
      <c r="B238" s="170" t="s">
        <v>1582</v>
      </c>
      <c r="C238" s="171">
        <v>3.98</v>
      </c>
      <c r="D238" s="171">
        <v>0.36</v>
      </c>
    </row>
    <row r="239" spans="1:4" ht="27.75" customHeight="1" x14ac:dyDescent="0.2">
      <c r="A239" s="169" t="s">
        <v>1584</v>
      </c>
      <c r="B239" s="170" t="s">
        <v>1585</v>
      </c>
      <c r="C239" s="171">
        <v>0.99531688302188137</v>
      </c>
      <c r="D239" s="171">
        <v>1.121041120877277</v>
      </c>
    </row>
    <row r="240" spans="1:4" ht="27.75" customHeight="1" x14ac:dyDescent="0.2">
      <c r="A240" s="169" t="s">
        <v>1586</v>
      </c>
      <c r="B240" s="170" t="s">
        <v>1585</v>
      </c>
      <c r="C240" s="171">
        <v>0.99531688302188137</v>
      </c>
      <c r="D240" s="171">
        <v>1.121041120877277</v>
      </c>
    </row>
    <row r="241" spans="1:4" ht="27.75" customHeight="1" x14ac:dyDescent="0.2">
      <c r="A241" s="169" t="s">
        <v>1587</v>
      </c>
      <c r="B241" s="170" t="s">
        <v>1588</v>
      </c>
      <c r="C241" s="171">
        <v>11.39</v>
      </c>
      <c r="D241" s="171">
        <v>0.33</v>
      </c>
    </row>
    <row r="242" spans="1:4" ht="27.75" customHeight="1" x14ac:dyDescent="0.2">
      <c r="A242" s="169" t="s">
        <v>1589</v>
      </c>
      <c r="B242" s="170" t="s">
        <v>1588</v>
      </c>
      <c r="C242" s="171">
        <v>11.4</v>
      </c>
      <c r="D242" s="171">
        <v>0.33</v>
      </c>
    </row>
    <row r="243" spans="1:4" ht="27.75" customHeight="1" x14ac:dyDescent="0.2">
      <c r="A243" s="169" t="s">
        <v>1590</v>
      </c>
      <c r="B243" s="170" t="s">
        <v>1588</v>
      </c>
      <c r="C243" s="171">
        <v>1.4039206560519171</v>
      </c>
      <c r="D243" s="171">
        <v>2.3887605192525152</v>
      </c>
    </row>
    <row r="244" spans="1:4" ht="27.75" customHeight="1" x14ac:dyDescent="0.2">
      <c r="A244" s="169" t="s">
        <v>1591</v>
      </c>
      <c r="B244" s="170" t="s">
        <v>1588</v>
      </c>
      <c r="C244" s="171">
        <v>1.4039206560519171</v>
      </c>
      <c r="D244" s="171">
        <v>2.3887605192525152</v>
      </c>
    </row>
    <row r="245" spans="1:4" ht="27.75" customHeight="1" x14ac:dyDescent="0.2">
      <c r="A245" s="169" t="s">
        <v>1592</v>
      </c>
      <c r="B245" s="170" t="s">
        <v>1593</v>
      </c>
      <c r="C245" s="171">
        <v>3.57</v>
      </c>
      <c r="D245" s="171">
        <v>1.76</v>
      </c>
    </row>
    <row r="246" spans="1:4" ht="27.75" customHeight="1" x14ac:dyDescent="0.2">
      <c r="A246" s="169" t="s">
        <v>1594</v>
      </c>
      <c r="B246" s="170" t="s">
        <v>1595</v>
      </c>
      <c r="C246" s="171">
        <v>0.69148330820467552</v>
      </c>
      <c r="D246" s="171">
        <v>6.9776952009744528</v>
      </c>
    </row>
    <row r="247" spans="1:4" ht="27.75" customHeight="1" x14ac:dyDescent="0.2">
      <c r="A247" s="169" t="s">
        <v>1596</v>
      </c>
      <c r="B247" s="170" t="s">
        <v>1595</v>
      </c>
      <c r="C247" s="171">
        <v>0.69148330820467552</v>
      </c>
      <c r="D247" s="171">
        <v>6.9776952009744528</v>
      </c>
    </row>
    <row r="248" spans="1:4" ht="27.75" customHeight="1" x14ac:dyDescent="0.2">
      <c r="A248" s="169" t="s">
        <v>1597</v>
      </c>
      <c r="B248" s="170" t="s">
        <v>1598</v>
      </c>
      <c r="C248" s="171">
        <v>1.03</v>
      </c>
      <c r="D248" s="171">
        <v>7.37</v>
      </c>
    </row>
    <row r="249" spans="1:4" ht="27.75" customHeight="1" x14ac:dyDescent="0.2">
      <c r="A249" s="169" t="s">
        <v>1599</v>
      </c>
      <c r="B249" s="170" t="s">
        <v>1598</v>
      </c>
      <c r="C249" s="171">
        <v>1.03</v>
      </c>
      <c r="D249" s="171">
        <v>7.37</v>
      </c>
    </row>
    <row r="250" spans="1:4" ht="27.75" customHeight="1" x14ac:dyDescent="0.2">
      <c r="A250" s="169" t="s">
        <v>1600</v>
      </c>
      <c r="B250" s="170" t="s">
        <v>1598</v>
      </c>
      <c r="C250" s="171">
        <v>1.3410585371242192</v>
      </c>
      <c r="D250" s="171">
        <v>6.6948156657998128</v>
      </c>
    </row>
    <row r="251" spans="1:4" ht="27.75" customHeight="1" x14ac:dyDescent="0.2">
      <c r="A251" s="169" t="s">
        <v>1601</v>
      </c>
      <c r="B251" s="170" t="s">
        <v>1598</v>
      </c>
      <c r="C251" s="171">
        <v>1.3410585371242192</v>
      </c>
      <c r="D251" s="171">
        <v>6.6948156657998128</v>
      </c>
    </row>
    <row r="252" spans="1:4" ht="27.75" customHeight="1" x14ac:dyDescent="0.2">
      <c r="A252" s="169" t="s">
        <v>1602</v>
      </c>
      <c r="B252" s="170" t="s">
        <v>1603</v>
      </c>
      <c r="C252" s="171">
        <v>7.07</v>
      </c>
      <c r="D252" s="171">
        <v>7.41</v>
      </c>
    </row>
    <row r="253" spans="1:4" ht="27.75" customHeight="1" x14ac:dyDescent="0.2">
      <c r="A253" s="169" t="s">
        <v>1604</v>
      </c>
      <c r="B253" s="170" t="s">
        <v>1603</v>
      </c>
      <c r="C253" s="171">
        <v>7.07</v>
      </c>
      <c r="D253" s="171">
        <v>7.41</v>
      </c>
    </row>
    <row r="254" spans="1:4" ht="27.75" customHeight="1" x14ac:dyDescent="0.2">
      <c r="A254" s="169" t="s">
        <v>1605</v>
      </c>
      <c r="B254" s="170" t="s">
        <v>1603</v>
      </c>
      <c r="C254" s="171">
        <v>1.676323171405274</v>
      </c>
      <c r="D254" s="171">
        <v>10.885623594312998</v>
      </c>
    </row>
    <row r="255" spans="1:4" ht="27.75" customHeight="1" x14ac:dyDescent="0.2">
      <c r="A255" s="169" t="s">
        <v>1606</v>
      </c>
      <c r="B255" s="170" t="s">
        <v>1603</v>
      </c>
      <c r="C255" s="171">
        <v>1.676323171405274</v>
      </c>
      <c r="D255" s="171">
        <v>10.885623594312998</v>
      </c>
    </row>
    <row r="256" spans="1:4" ht="27.75" customHeight="1" x14ac:dyDescent="0.2">
      <c r="A256" s="169" t="s">
        <v>1607</v>
      </c>
      <c r="B256" s="170" t="s">
        <v>1608</v>
      </c>
      <c r="C256" s="171">
        <v>9.4293178391546661E-2</v>
      </c>
      <c r="D256" s="171">
        <v>6.7576777847275107</v>
      </c>
    </row>
    <row r="257" spans="1:4" ht="27.75" customHeight="1" x14ac:dyDescent="0.2">
      <c r="A257" s="169" t="s">
        <v>1609</v>
      </c>
      <c r="B257" s="170" t="s">
        <v>1610</v>
      </c>
      <c r="C257" s="171">
        <v>6.3176429522336264</v>
      </c>
      <c r="D257" s="171">
        <v>8.7483115507712732</v>
      </c>
    </row>
    <row r="258" spans="1:4" ht="27.75" customHeight="1" x14ac:dyDescent="0.2">
      <c r="A258" s="169" t="s">
        <v>1611</v>
      </c>
      <c r="B258" s="170" t="s">
        <v>1610</v>
      </c>
      <c r="C258" s="171">
        <v>6.3176429522336264</v>
      </c>
      <c r="D258" s="171">
        <v>8.7483115507712732</v>
      </c>
    </row>
    <row r="259" spans="1:4" ht="27.75" customHeight="1" x14ac:dyDescent="0.2">
      <c r="A259" s="169" t="s">
        <v>1612</v>
      </c>
      <c r="B259" s="170" t="s">
        <v>1613</v>
      </c>
      <c r="C259" s="171">
        <v>3.05</v>
      </c>
      <c r="D259" s="171">
        <v>21.3</v>
      </c>
    </row>
    <row r="260" spans="1:4" ht="27.75" customHeight="1" x14ac:dyDescent="0.2">
      <c r="A260" s="169" t="s">
        <v>1614</v>
      </c>
      <c r="B260" s="170" t="s">
        <v>1615</v>
      </c>
      <c r="C260" s="171">
        <v>3.2269221049551526</v>
      </c>
      <c r="D260" s="171">
        <v>21.844586327374977</v>
      </c>
    </row>
    <row r="261" spans="1:4" ht="27.75" customHeight="1" x14ac:dyDescent="0.2">
      <c r="A261" s="169" t="s">
        <v>1616</v>
      </c>
      <c r="B261" s="170" t="s">
        <v>1615</v>
      </c>
      <c r="C261" s="171">
        <v>3.2269221049551526</v>
      </c>
      <c r="D261" s="171">
        <v>21.844586327374977</v>
      </c>
    </row>
    <row r="262" spans="1:4" ht="27.75" customHeight="1" x14ac:dyDescent="0.2">
      <c r="A262" s="169" t="s">
        <v>1617</v>
      </c>
      <c r="B262" s="170" t="s">
        <v>1615</v>
      </c>
      <c r="C262" s="171">
        <v>8.52</v>
      </c>
      <c r="D262" s="171">
        <v>12.09</v>
      </c>
    </row>
    <row r="263" spans="1:4" ht="27.75" customHeight="1" x14ac:dyDescent="0.2">
      <c r="A263" s="169" t="s">
        <v>1618</v>
      </c>
      <c r="B263" s="170" t="s">
        <v>1619</v>
      </c>
      <c r="C263" s="171">
        <v>5.88</v>
      </c>
      <c r="D263" s="171">
        <v>0.77</v>
      </c>
    </row>
    <row r="264" spans="1:4" ht="27.75" customHeight="1" x14ac:dyDescent="0.2">
      <c r="A264" s="169" t="s">
        <v>1620</v>
      </c>
      <c r="B264" s="170" t="s">
        <v>1619</v>
      </c>
      <c r="C264" s="171">
        <v>5.88</v>
      </c>
      <c r="D264" s="171">
        <v>0.77</v>
      </c>
    </row>
    <row r="265" spans="1:4" ht="27.75" customHeight="1" x14ac:dyDescent="0.2">
      <c r="A265" s="169" t="s">
        <v>1621</v>
      </c>
      <c r="B265" s="170" t="s">
        <v>1622</v>
      </c>
      <c r="C265" s="171">
        <v>6.1604876549143821</v>
      </c>
      <c r="D265" s="171">
        <v>0.80673052623878816</v>
      </c>
    </row>
    <row r="266" spans="1:4" ht="27.75" customHeight="1" x14ac:dyDescent="0.2">
      <c r="A266" s="169" t="s">
        <v>1623</v>
      </c>
      <c r="B266" s="170" t="s">
        <v>1624</v>
      </c>
      <c r="C266" s="171">
        <v>8.59</v>
      </c>
      <c r="D266" s="171">
        <v>0.77</v>
      </c>
    </row>
    <row r="267" spans="1:4" ht="27.75" customHeight="1" x14ac:dyDescent="0.2">
      <c r="A267" s="169" t="s">
        <v>1625</v>
      </c>
      <c r="B267" s="170" t="s">
        <v>1624</v>
      </c>
      <c r="C267" s="171">
        <v>8.58</v>
      </c>
      <c r="D267" s="171">
        <v>0.77</v>
      </c>
    </row>
    <row r="268" spans="1:4" ht="27.75" customHeight="1" x14ac:dyDescent="0.2">
      <c r="A268" s="169" t="s">
        <v>1626</v>
      </c>
      <c r="B268" s="170" t="s">
        <v>1624</v>
      </c>
      <c r="C268" s="171">
        <v>1.9172946272947822</v>
      </c>
      <c r="D268" s="171">
        <v>8.601633273273313</v>
      </c>
    </row>
    <row r="269" spans="1:4" ht="27.75" customHeight="1" x14ac:dyDescent="0.2">
      <c r="A269" s="169" t="s">
        <v>1627</v>
      </c>
      <c r="B269" s="170" t="s">
        <v>1624</v>
      </c>
      <c r="C269" s="171">
        <v>1.9172946272947822</v>
      </c>
      <c r="D269" s="171">
        <v>8.601633273273313</v>
      </c>
    </row>
    <row r="270" spans="1:4" ht="27.75" customHeight="1" x14ac:dyDescent="0.2">
      <c r="A270" s="169" t="s">
        <v>1628</v>
      </c>
      <c r="B270" s="170" t="s">
        <v>1629</v>
      </c>
      <c r="C270" s="171">
        <v>4.1279458095854871</v>
      </c>
      <c r="D270" s="171">
        <v>2.9545195896017953</v>
      </c>
    </row>
    <row r="271" spans="1:4" ht="27.75" customHeight="1" x14ac:dyDescent="0.2">
      <c r="A271" s="169" t="s">
        <v>1630</v>
      </c>
      <c r="B271" s="170" t="s">
        <v>1631</v>
      </c>
      <c r="C271" s="171">
        <v>1.01</v>
      </c>
      <c r="D271" s="171">
        <v>8.61</v>
      </c>
    </row>
    <row r="272" spans="1:4" ht="27.75" customHeight="1" x14ac:dyDescent="0.2">
      <c r="A272" s="169" t="s">
        <v>1632</v>
      </c>
      <c r="B272" s="170" t="s">
        <v>1631</v>
      </c>
      <c r="C272" s="171">
        <v>1.01</v>
      </c>
      <c r="D272" s="171">
        <v>8.61</v>
      </c>
    </row>
    <row r="273" spans="1:4" ht="27.75" customHeight="1" x14ac:dyDescent="0.2">
      <c r="A273" s="169" t="s">
        <v>1633</v>
      </c>
      <c r="B273" s="170" t="s">
        <v>1634</v>
      </c>
      <c r="C273" s="171">
        <v>0</v>
      </c>
      <c r="D273" s="171">
        <v>24.03</v>
      </c>
    </row>
    <row r="274" spans="1:4" ht="27.75" customHeight="1" x14ac:dyDescent="0.2">
      <c r="A274" s="169" t="s">
        <v>1635</v>
      </c>
      <c r="B274" s="170" t="s">
        <v>1634</v>
      </c>
      <c r="C274" s="171">
        <v>0</v>
      </c>
      <c r="D274" s="171">
        <v>24.03</v>
      </c>
    </row>
    <row r="275" spans="1:4" ht="27.75" customHeight="1" x14ac:dyDescent="0.2">
      <c r="A275" s="169" t="s">
        <v>1636</v>
      </c>
      <c r="B275" s="170" t="s">
        <v>1634</v>
      </c>
      <c r="C275" s="171">
        <v>20.44066567132306</v>
      </c>
      <c r="D275" s="171">
        <v>3.3002612437041332</v>
      </c>
    </row>
    <row r="276" spans="1:4" ht="27.75" customHeight="1" x14ac:dyDescent="0.2">
      <c r="A276" s="169" t="s">
        <v>1637</v>
      </c>
      <c r="B276" s="170" t="s">
        <v>1634</v>
      </c>
      <c r="C276" s="171">
        <v>20.44066567132306</v>
      </c>
      <c r="D276" s="171">
        <v>3.3002612437041332</v>
      </c>
    </row>
    <row r="277" spans="1:4" ht="27.75" customHeight="1" x14ac:dyDescent="0.2">
      <c r="A277" s="169" t="s">
        <v>1638</v>
      </c>
      <c r="B277" s="170" t="s">
        <v>1639</v>
      </c>
      <c r="C277" s="171">
        <v>3.0488127679933421</v>
      </c>
      <c r="D277" s="171">
        <v>4.3793942852962777</v>
      </c>
    </row>
    <row r="278" spans="1:4" ht="27.75" customHeight="1" x14ac:dyDescent="0.2">
      <c r="A278" s="169" t="s">
        <v>1640</v>
      </c>
      <c r="B278" s="170" t="s">
        <v>1639</v>
      </c>
      <c r="C278" s="171">
        <v>3.0488127679933421</v>
      </c>
      <c r="D278" s="171">
        <v>4.3793942852962777</v>
      </c>
    </row>
    <row r="279" spans="1:4" ht="27.75" customHeight="1" x14ac:dyDescent="0.2">
      <c r="A279" s="169" t="s">
        <v>1641</v>
      </c>
      <c r="B279" s="170" t="s">
        <v>1642</v>
      </c>
      <c r="C279" s="171">
        <v>1.0057939028431644</v>
      </c>
      <c r="D279" s="171">
        <v>11.409474585377147</v>
      </c>
    </row>
    <row r="280" spans="1:4" ht="27.75" customHeight="1" x14ac:dyDescent="0.2">
      <c r="A280" s="169" t="s">
        <v>1643</v>
      </c>
      <c r="B280" s="170" t="s">
        <v>1642</v>
      </c>
      <c r="C280" s="171">
        <v>1.0057939028431644</v>
      </c>
      <c r="D280" s="171">
        <v>11.409474585377147</v>
      </c>
    </row>
    <row r="281" spans="1:4" ht="27.75" customHeight="1" x14ac:dyDescent="0.2">
      <c r="A281" s="169" t="s">
        <v>1644</v>
      </c>
      <c r="B281" s="170" t="s">
        <v>1642</v>
      </c>
      <c r="C281" s="171">
        <v>1.0057939028431644</v>
      </c>
      <c r="D281" s="171">
        <v>11.409474585377147</v>
      </c>
    </row>
    <row r="282" spans="1:4" ht="27.75" customHeight="1" x14ac:dyDescent="0.2">
      <c r="A282" s="169" t="s">
        <v>1645</v>
      </c>
      <c r="B282" s="170" t="s">
        <v>1646</v>
      </c>
      <c r="C282" s="171">
        <v>0.1466782774979615</v>
      </c>
      <c r="D282" s="171">
        <v>6.1290565954505327</v>
      </c>
    </row>
    <row r="283" spans="1:4" ht="27.75" customHeight="1" x14ac:dyDescent="0.2">
      <c r="A283" s="169" t="s">
        <v>1647</v>
      </c>
      <c r="B283" s="170" t="s">
        <v>1646</v>
      </c>
      <c r="C283" s="171">
        <v>0.1466782774979615</v>
      </c>
      <c r="D283" s="171">
        <v>6.1290565954505327</v>
      </c>
    </row>
    <row r="284" spans="1:4" ht="27.75" customHeight="1" x14ac:dyDescent="0.2">
      <c r="A284" s="169" t="s">
        <v>1648</v>
      </c>
      <c r="B284" s="170" t="s">
        <v>1646</v>
      </c>
      <c r="C284" s="171">
        <v>5.54</v>
      </c>
      <c r="D284" s="171">
        <v>1.1299999999999999</v>
      </c>
    </row>
    <row r="285" spans="1:4" ht="27.75" customHeight="1" x14ac:dyDescent="0.2">
      <c r="A285" s="169" t="s">
        <v>1649</v>
      </c>
      <c r="B285" s="170" t="s">
        <v>1646</v>
      </c>
      <c r="C285" s="171">
        <v>5.54</v>
      </c>
      <c r="D285" s="171">
        <v>1.1299999999999999</v>
      </c>
    </row>
    <row r="286" spans="1:4" ht="27.75" customHeight="1" x14ac:dyDescent="0.2">
      <c r="A286" s="169" t="s">
        <v>1650</v>
      </c>
      <c r="B286" s="170" t="s">
        <v>1651</v>
      </c>
      <c r="C286" s="171">
        <v>4.190807928513185E-2</v>
      </c>
      <c r="D286" s="171">
        <v>0.38764973338746961</v>
      </c>
    </row>
    <row r="287" spans="1:4" ht="27.75" customHeight="1" x14ac:dyDescent="0.2">
      <c r="A287" s="169" t="s">
        <v>1652</v>
      </c>
      <c r="B287" s="170" t="s">
        <v>1653</v>
      </c>
      <c r="C287" s="171">
        <v>4.01</v>
      </c>
      <c r="D287" s="171">
        <v>1.05</v>
      </c>
    </row>
    <row r="288" spans="1:4" ht="27.75" customHeight="1" x14ac:dyDescent="0.2">
      <c r="A288" s="169" t="s">
        <v>1654</v>
      </c>
      <c r="B288" s="170" t="s">
        <v>1653</v>
      </c>
      <c r="C288" s="171">
        <v>4.01</v>
      </c>
      <c r="D288" s="171">
        <v>1.05</v>
      </c>
    </row>
    <row r="289" spans="1:4" ht="27.75" customHeight="1" x14ac:dyDescent="0.2">
      <c r="A289" s="169" t="s">
        <v>1655</v>
      </c>
      <c r="B289" s="170" t="s">
        <v>1653</v>
      </c>
      <c r="C289" s="171">
        <v>4.0199999999999996</v>
      </c>
      <c r="D289" s="171">
        <v>1.05</v>
      </c>
    </row>
    <row r="290" spans="1:4" ht="27.75" customHeight="1" x14ac:dyDescent="0.2">
      <c r="A290" s="169" t="s">
        <v>1656</v>
      </c>
      <c r="B290" s="170" t="s">
        <v>1657</v>
      </c>
      <c r="C290" s="171">
        <v>0.67052926856210959</v>
      </c>
      <c r="D290" s="171">
        <v>0.96388582355803254</v>
      </c>
    </row>
    <row r="291" spans="1:4" ht="27.75" customHeight="1" x14ac:dyDescent="0.2">
      <c r="A291" s="169" t="s">
        <v>1658</v>
      </c>
      <c r="B291" s="170" t="s">
        <v>1657</v>
      </c>
      <c r="C291" s="171">
        <v>0.67052926856210959</v>
      </c>
      <c r="D291" s="171">
        <v>0.96388582355803254</v>
      </c>
    </row>
    <row r="292" spans="1:4" ht="27.75" customHeight="1" x14ac:dyDescent="0.2">
      <c r="A292" s="169" t="s">
        <v>1659</v>
      </c>
      <c r="B292" s="170" t="s">
        <v>1660</v>
      </c>
      <c r="C292" s="171">
        <v>1.2572423785539555</v>
      </c>
      <c r="D292" s="171">
        <v>2.6716400544271552</v>
      </c>
    </row>
    <row r="293" spans="1:4" ht="27.75" customHeight="1" x14ac:dyDescent="0.2">
      <c r="A293" s="169" t="s">
        <v>1661</v>
      </c>
      <c r="B293" s="170" t="s">
        <v>1660</v>
      </c>
      <c r="C293" s="171">
        <v>1.2572423785539555</v>
      </c>
      <c r="D293" s="171">
        <v>2.6716400544271552</v>
      </c>
    </row>
    <row r="294" spans="1:4" ht="27.75" customHeight="1" x14ac:dyDescent="0.2">
      <c r="A294" s="169" t="s">
        <v>1662</v>
      </c>
      <c r="B294" s="170" t="s">
        <v>1663</v>
      </c>
      <c r="C294" s="171">
        <v>0</v>
      </c>
      <c r="D294" s="171">
        <v>0</v>
      </c>
    </row>
    <row r="295" spans="1:4" ht="27.75" customHeight="1" x14ac:dyDescent="0.2">
      <c r="A295" s="169" t="s">
        <v>1664</v>
      </c>
      <c r="B295" s="170" t="s">
        <v>1663</v>
      </c>
      <c r="C295" s="171">
        <v>0</v>
      </c>
      <c r="D295" s="171">
        <v>0</v>
      </c>
    </row>
    <row r="296" spans="1:4" ht="27.75" customHeight="1" x14ac:dyDescent="0.2">
      <c r="A296" s="169" t="s">
        <v>1665</v>
      </c>
      <c r="B296" s="170" t="s">
        <v>1663</v>
      </c>
      <c r="C296" s="171">
        <v>0</v>
      </c>
      <c r="D296" s="171">
        <v>0</v>
      </c>
    </row>
    <row r="297" spans="1:4" ht="27.75" customHeight="1" x14ac:dyDescent="0.2">
      <c r="A297" s="169" t="s">
        <v>1666</v>
      </c>
      <c r="B297" s="170" t="s">
        <v>1663</v>
      </c>
      <c r="C297" s="171">
        <v>0</v>
      </c>
      <c r="D297" s="171">
        <v>0</v>
      </c>
    </row>
    <row r="298" spans="1:4" ht="27.75" customHeight="1" x14ac:dyDescent="0.2">
      <c r="A298" s="169" t="s">
        <v>1667</v>
      </c>
      <c r="B298" s="170" t="s">
        <v>1663</v>
      </c>
      <c r="C298" s="171">
        <v>0</v>
      </c>
      <c r="D298" s="171">
        <v>0</v>
      </c>
    </row>
    <row r="299" spans="1:4" ht="27.75" customHeight="1" x14ac:dyDescent="0.2">
      <c r="A299" s="169" t="s">
        <v>1668</v>
      </c>
      <c r="B299" s="170" t="s">
        <v>1663</v>
      </c>
      <c r="C299" s="171">
        <v>0</v>
      </c>
      <c r="D299" s="171">
        <v>0</v>
      </c>
    </row>
    <row r="300" spans="1:4" ht="27.75" customHeight="1" x14ac:dyDescent="0.2">
      <c r="A300" s="169" t="s">
        <v>1669</v>
      </c>
      <c r="B300" s="170" t="s">
        <v>1670</v>
      </c>
      <c r="C300" s="171">
        <v>0</v>
      </c>
      <c r="D300" s="171">
        <v>0</v>
      </c>
    </row>
    <row r="301" spans="1:4" ht="27.75" customHeight="1" x14ac:dyDescent="0.2">
      <c r="A301" s="169" t="s">
        <v>1671</v>
      </c>
      <c r="B301" s="170" t="s">
        <v>1672</v>
      </c>
      <c r="C301" s="171">
        <v>4.0336526311939407</v>
      </c>
      <c r="D301" s="171">
        <v>1.959202706579914</v>
      </c>
    </row>
    <row r="302" spans="1:4" ht="27.75" customHeight="1" x14ac:dyDescent="0.2">
      <c r="A302" s="169" t="s">
        <v>1673</v>
      </c>
      <c r="B302" s="170" t="s">
        <v>1672</v>
      </c>
      <c r="C302" s="171">
        <v>4.0336526311939407</v>
      </c>
      <c r="D302" s="171">
        <v>1.959202706579914</v>
      </c>
    </row>
    <row r="303" spans="1:4" ht="27.75" customHeight="1" x14ac:dyDescent="0.2">
      <c r="A303" s="169" t="s">
        <v>1674</v>
      </c>
      <c r="B303" s="170" t="s">
        <v>1675</v>
      </c>
      <c r="C303" s="171">
        <v>0</v>
      </c>
      <c r="D303" s="171">
        <v>0</v>
      </c>
    </row>
    <row r="304" spans="1:4" ht="27.75" customHeight="1" x14ac:dyDescent="0.2">
      <c r="A304" s="169" t="s">
        <v>1676</v>
      </c>
      <c r="B304" s="170" t="s">
        <v>1675</v>
      </c>
      <c r="C304" s="171">
        <v>0</v>
      </c>
      <c r="D304" s="171">
        <v>0</v>
      </c>
    </row>
    <row r="305" spans="1:4" ht="27.75" customHeight="1" x14ac:dyDescent="0.2">
      <c r="A305" s="169" t="s">
        <v>1677</v>
      </c>
      <c r="B305" s="170" t="s">
        <v>1678</v>
      </c>
      <c r="C305" s="171">
        <v>0</v>
      </c>
      <c r="D305" s="171">
        <v>0</v>
      </c>
    </row>
    <row r="306" spans="1:4" ht="27.75" customHeight="1" x14ac:dyDescent="0.2">
      <c r="A306" s="169" t="s">
        <v>1679</v>
      </c>
      <c r="B306" s="170" t="s">
        <v>1680</v>
      </c>
      <c r="C306" s="171">
        <v>11.922848556620012</v>
      </c>
      <c r="D306" s="171">
        <v>3.7612501158405833</v>
      </c>
    </row>
    <row r="307" spans="1:4" ht="27.75" customHeight="1" x14ac:dyDescent="0.2">
      <c r="A307" s="169" t="s">
        <v>1681</v>
      </c>
      <c r="B307" s="170" t="s">
        <v>1680</v>
      </c>
      <c r="C307" s="171">
        <v>11.922848556620012</v>
      </c>
      <c r="D307" s="171">
        <v>3.7612501158405833</v>
      </c>
    </row>
    <row r="308" spans="1:4" ht="27.75" customHeight="1" x14ac:dyDescent="0.2">
      <c r="A308" s="169" t="s">
        <v>1682</v>
      </c>
      <c r="B308" s="170" t="s">
        <v>1683</v>
      </c>
      <c r="C308" s="171">
        <v>2.52</v>
      </c>
      <c r="D308" s="171">
        <v>0.37</v>
      </c>
    </row>
    <row r="309" spans="1:4" ht="27.75" customHeight="1" x14ac:dyDescent="0.2">
      <c r="A309" s="169" t="s">
        <v>1684</v>
      </c>
      <c r="B309" s="170" t="s">
        <v>1683</v>
      </c>
      <c r="C309" s="171">
        <v>2.5099999999999998</v>
      </c>
      <c r="D309" s="171">
        <v>0.37</v>
      </c>
    </row>
    <row r="310" spans="1:4" ht="27.75" customHeight="1" x14ac:dyDescent="0.2">
      <c r="A310" s="169" t="s">
        <v>1685</v>
      </c>
      <c r="B310" s="170" t="s">
        <v>1683</v>
      </c>
      <c r="C310" s="171">
        <v>0.96</v>
      </c>
      <c r="D310" s="171">
        <v>2.4900000000000002</v>
      </c>
    </row>
    <row r="311" spans="1:4" ht="27.75" customHeight="1" x14ac:dyDescent="0.2">
      <c r="A311" s="169" t="s">
        <v>1686</v>
      </c>
      <c r="B311" s="170" t="s">
        <v>1683</v>
      </c>
      <c r="C311" s="171">
        <v>0.96</v>
      </c>
      <c r="D311" s="171">
        <v>2.4900000000000002</v>
      </c>
    </row>
    <row r="312" spans="1:4" ht="27.75" customHeight="1" x14ac:dyDescent="0.2">
      <c r="A312" s="169" t="s">
        <v>1687</v>
      </c>
      <c r="B312" s="170" t="s">
        <v>1683</v>
      </c>
      <c r="C312" s="171">
        <v>2.587823895856892</v>
      </c>
      <c r="D312" s="171">
        <v>2.0325418453288946</v>
      </c>
    </row>
    <row r="313" spans="1:4" ht="27.75" customHeight="1" x14ac:dyDescent="0.2">
      <c r="A313" s="169" t="s">
        <v>1688</v>
      </c>
      <c r="B313" s="170" t="s">
        <v>1683</v>
      </c>
      <c r="C313" s="171">
        <v>2.587823895856892</v>
      </c>
      <c r="D313" s="171">
        <v>2.0325418453288946</v>
      </c>
    </row>
    <row r="314" spans="1:4" ht="27.75" customHeight="1" x14ac:dyDescent="0.2">
      <c r="A314" s="169" t="s">
        <v>1689</v>
      </c>
      <c r="B314" s="170" t="s">
        <v>1690</v>
      </c>
      <c r="C314" s="171">
        <v>1.0057939028431644</v>
      </c>
      <c r="D314" s="171">
        <v>2.6087779354994578</v>
      </c>
    </row>
    <row r="315" spans="1:4" ht="27.75" customHeight="1" x14ac:dyDescent="0.2">
      <c r="A315" s="169" t="s">
        <v>1691</v>
      </c>
      <c r="B315" s="170" t="s">
        <v>1692</v>
      </c>
      <c r="C315" s="171">
        <v>10.550358960031943</v>
      </c>
      <c r="D315" s="171">
        <v>0.34574165410233776</v>
      </c>
    </row>
    <row r="316" spans="1:4" ht="27.75" customHeight="1" x14ac:dyDescent="0.2">
      <c r="A316" s="169" t="s">
        <v>1693</v>
      </c>
      <c r="B316" s="170" t="s">
        <v>1694</v>
      </c>
      <c r="C316" s="171">
        <v>3.2059680653125864</v>
      </c>
      <c r="D316" s="171">
        <v>0.36669569374490368</v>
      </c>
    </row>
    <row r="317" spans="1:4" ht="27.75" customHeight="1" x14ac:dyDescent="0.2">
      <c r="A317" s="169" t="s">
        <v>1695</v>
      </c>
      <c r="B317" s="170" t="s">
        <v>1696</v>
      </c>
      <c r="C317" s="171">
        <v>1.5086908542647466</v>
      </c>
      <c r="D317" s="171">
        <v>-0.26192549553207406</v>
      </c>
    </row>
    <row r="318" spans="1:4" ht="27.75" customHeight="1" x14ac:dyDescent="0.2">
      <c r="A318" s="169" t="s">
        <v>1697</v>
      </c>
      <c r="B318" s="170" t="s">
        <v>1696</v>
      </c>
      <c r="C318" s="171">
        <v>1.5191678740860295</v>
      </c>
      <c r="D318" s="171">
        <v>-0.26192549553207406</v>
      </c>
    </row>
    <row r="319" spans="1:4" ht="27.75" customHeight="1" x14ac:dyDescent="0.2">
      <c r="A319" s="169" t="s">
        <v>1698</v>
      </c>
      <c r="B319" s="170" t="s">
        <v>1699</v>
      </c>
      <c r="C319" s="171">
        <v>1.7810933696181035</v>
      </c>
      <c r="D319" s="171">
        <v>11.639969021445371</v>
      </c>
    </row>
    <row r="320" spans="1:4" ht="27.75" customHeight="1" x14ac:dyDescent="0.2">
      <c r="A320" s="169" t="s">
        <v>1700</v>
      </c>
      <c r="B320" s="170" t="s">
        <v>1701</v>
      </c>
      <c r="C320" s="171">
        <v>1.0477019821282962</v>
      </c>
      <c r="D320" s="171">
        <v>9.6702892950441743</v>
      </c>
    </row>
    <row r="321" spans="1:4" ht="27.75" customHeight="1" x14ac:dyDescent="0.2">
      <c r="A321" s="169" t="s">
        <v>1702</v>
      </c>
      <c r="B321" s="170" t="s">
        <v>1701</v>
      </c>
      <c r="C321" s="171">
        <v>1.0477019821282962</v>
      </c>
      <c r="D321" s="171">
        <v>9.6702892950441743</v>
      </c>
    </row>
    <row r="322" spans="1:4" ht="27.75" customHeight="1" x14ac:dyDescent="0.2">
      <c r="A322" s="169" t="s">
        <v>1703</v>
      </c>
      <c r="B322" s="170" t="s">
        <v>1704</v>
      </c>
      <c r="C322" s="171">
        <v>3.11</v>
      </c>
      <c r="D322" s="171">
        <v>5.57</v>
      </c>
    </row>
    <row r="323" spans="1:4" ht="27.75" customHeight="1" x14ac:dyDescent="0.2">
      <c r="A323" s="169" t="s">
        <v>1705</v>
      </c>
      <c r="B323" s="170" t="s">
        <v>1704</v>
      </c>
      <c r="C323" s="171">
        <v>3.11</v>
      </c>
      <c r="D323" s="171">
        <v>5.57</v>
      </c>
    </row>
    <row r="324" spans="1:4" ht="27.75" customHeight="1" x14ac:dyDescent="0.2">
      <c r="A324" s="169" t="s">
        <v>1706</v>
      </c>
      <c r="B324" s="170" t="s">
        <v>1707</v>
      </c>
      <c r="C324" s="171">
        <v>7.3548679145406393</v>
      </c>
      <c r="D324" s="171">
        <v>10.477019821282962</v>
      </c>
    </row>
    <row r="325" spans="1:4" ht="27.75" customHeight="1" x14ac:dyDescent="0.2">
      <c r="A325" s="169" t="s">
        <v>1708</v>
      </c>
      <c r="B325" s="170" t="s">
        <v>1707</v>
      </c>
      <c r="C325" s="171">
        <v>7.3548679145406393</v>
      </c>
      <c r="D325" s="171">
        <v>10.477019821282962</v>
      </c>
    </row>
    <row r="326" spans="1:4" ht="27.75" customHeight="1" x14ac:dyDescent="0.2">
      <c r="A326" s="169" t="s">
        <v>1709</v>
      </c>
      <c r="B326" s="170" t="s">
        <v>1710</v>
      </c>
      <c r="C326" s="171">
        <v>0.3352646342810548</v>
      </c>
      <c r="D326" s="171">
        <v>2.0325418453288946</v>
      </c>
    </row>
    <row r="327" spans="1:4" ht="27.75" customHeight="1" x14ac:dyDescent="0.2">
      <c r="A327" s="169" t="s">
        <v>1711</v>
      </c>
      <c r="B327" s="170" t="s">
        <v>1710</v>
      </c>
      <c r="C327" s="171">
        <v>0.3352646342810548</v>
      </c>
      <c r="D327" s="171">
        <v>2.0325418453288946</v>
      </c>
    </row>
    <row r="328" spans="1:4" ht="27.75" customHeight="1" x14ac:dyDescent="0.2">
      <c r="A328" s="169" t="s">
        <v>1712</v>
      </c>
      <c r="B328" s="170" t="s">
        <v>1713</v>
      </c>
      <c r="C328" s="171">
        <v>3.98</v>
      </c>
      <c r="D328" s="171">
        <v>0.36</v>
      </c>
    </row>
    <row r="329" spans="1:4" ht="27.75" customHeight="1" x14ac:dyDescent="0.2">
      <c r="A329" s="169" t="s">
        <v>1714</v>
      </c>
      <c r="B329" s="170" t="s">
        <v>1713</v>
      </c>
      <c r="C329" s="171">
        <v>3.98</v>
      </c>
      <c r="D329" s="171">
        <v>0.36</v>
      </c>
    </row>
    <row r="330" spans="1:4" ht="27.75" customHeight="1" x14ac:dyDescent="0.2">
      <c r="A330" s="169" t="s">
        <v>1715</v>
      </c>
      <c r="B330" s="170" t="s">
        <v>1713</v>
      </c>
      <c r="C330" s="171">
        <v>0.1676323171405274</v>
      </c>
      <c r="D330" s="171">
        <v>4.4632104438665419</v>
      </c>
    </row>
    <row r="331" spans="1:4" ht="27.75" customHeight="1" x14ac:dyDescent="0.2">
      <c r="A331" s="169" t="s">
        <v>1716</v>
      </c>
      <c r="B331" s="170" t="s">
        <v>1713</v>
      </c>
      <c r="C331" s="171">
        <v>0.1676323171405274</v>
      </c>
      <c r="D331" s="171">
        <v>4.4632104438665419</v>
      </c>
    </row>
    <row r="332" spans="1:4" ht="27.75" customHeight="1" x14ac:dyDescent="0.2">
      <c r="A332" s="169" t="s">
        <v>1717</v>
      </c>
      <c r="B332" s="170" t="s">
        <v>1713</v>
      </c>
      <c r="C332" s="171">
        <v>0.16</v>
      </c>
      <c r="D332" s="171">
        <v>4.49</v>
      </c>
    </row>
    <row r="333" spans="1:4" ht="27.75" customHeight="1" x14ac:dyDescent="0.2">
      <c r="A333" s="169" t="s">
        <v>1718</v>
      </c>
      <c r="B333" s="170" t="s">
        <v>1713</v>
      </c>
      <c r="C333" s="171">
        <v>0.16</v>
      </c>
      <c r="D333" s="171">
        <v>4.49</v>
      </c>
    </row>
    <row r="334" spans="1:4" ht="27.75" customHeight="1" x14ac:dyDescent="0.2">
      <c r="A334" s="169" t="s">
        <v>1719</v>
      </c>
      <c r="B334" s="170" t="s">
        <v>1720</v>
      </c>
      <c r="C334" s="171">
        <v>5.102308652964803</v>
      </c>
      <c r="D334" s="171">
        <v>5.8461770602758927</v>
      </c>
    </row>
    <row r="335" spans="1:4" ht="27.75" customHeight="1" x14ac:dyDescent="0.2">
      <c r="A335" s="169" t="s">
        <v>1721</v>
      </c>
      <c r="B335" s="170" t="s">
        <v>1720</v>
      </c>
      <c r="C335" s="171">
        <v>5.102308652964803</v>
      </c>
      <c r="D335" s="171">
        <v>5.8461770602758927</v>
      </c>
    </row>
    <row r="336" spans="1:4" ht="27.75" customHeight="1" x14ac:dyDescent="0.2">
      <c r="A336" s="169" t="s">
        <v>1722</v>
      </c>
      <c r="B336" s="170" t="s">
        <v>1723</v>
      </c>
      <c r="C336" s="171">
        <v>0.80673052623878816</v>
      </c>
      <c r="D336" s="171">
        <v>4.9975384547519726</v>
      </c>
    </row>
    <row r="337" spans="1:4" ht="27.75" customHeight="1" x14ac:dyDescent="0.2">
      <c r="A337" s="169" t="s">
        <v>1724</v>
      </c>
      <c r="B337" s="170" t="s">
        <v>1723</v>
      </c>
      <c r="C337" s="171">
        <v>0.80673052623878816</v>
      </c>
      <c r="D337" s="171">
        <v>4.9975384547519726</v>
      </c>
    </row>
    <row r="338" spans="1:4" ht="27.75" customHeight="1" x14ac:dyDescent="0.2">
      <c r="A338" s="169" t="s">
        <v>1725</v>
      </c>
      <c r="B338" s="170" t="s">
        <v>1726</v>
      </c>
      <c r="C338" s="171">
        <v>1.0686560217708623</v>
      </c>
      <c r="D338" s="171">
        <v>1.8439554885458014</v>
      </c>
    </row>
    <row r="339" spans="1:4" ht="27.75" customHeight="1" x14ac:dyDescent="0.2">
      <c r="A339" s="169" t="s">
        <v>1727</v>
      </c>
      <c r="B339" s="170" t="s">
        <v>1726</v>
      </c>
      <c r="C339" s="171">
        <v>1.0686560217708623</v>
      </c>
      <c r="D339" s="171">
        <v>1.8439554885458014</v>
      </c>
    </row>
    <row r="340" spans="1:4" ht="27.75" customHeight="1" x14ac:dyDescent="0.2">
      <c r="A340" s="169" t="s">
        <v>1728</v>
      </c>
      <c r="B340" s="170" t="s">
        <v>1729</v>
      </c>
      <c r="C340" s="171">
        <v>0.72291436766852435</v>
      </c>
      <c r="D340" s="171">
        <v>0.56575907034927997</v>
      </c>
    </row>
    <row r="341" spans="1:4" ht="27.75" customHeight="1" x14ac:dyDescent="0.2">
      <c r="A341" s="169" t="s">
        <v>1730</v>
      </c>
      <c r="B341" s="170" t="s">
        <v>1729</v>
      </c>
      <c r="C341" s="171">
        <v>0.72291436766852435</v>
      </c>
      <c r="D341" s="171">
        <v>0.56575907034927997</v>
      </c>
    </row>
    <row r="342" spans="1:4" ht="27.75" customHeight="1" x14ac:dyDescent="0.2">
      <c r="A342" s="169" t="s">
        <v>1731</v>
      </c>
      <c r="B342" s="170" t="s">
        <v>1732</v>
      </c>
      <c r="C342" s="171">
        <v>2.39</v>
      </c>
      <c r="D342" s="171">
        <v>1.6</v>
      </c>
    </row>
    <row r="343" spans="1:4" ht="27.75" customHeight="1" x14ac:dyDescent="0.2">
      <c r="A343" s="169" t="s">
        <v>1733</v>
      </c>
      <c r="B343" s="170" t="s">
        <v>1732</v>
      </c>
      <c r="C343" s="171">
        <v>2.39</v>
      </c>
      <c r="D343" s="171">
        <v>1.6</v>
      </c>
    </row>
    <row r="344" spans="1:4" ht="27.75" customHeight="1" x14ac:dyDescent="0.2">
      <c r="A344" s="169" t="s">
        <v>1734</v>
      </c>
      <c r="B344" s="170" t="s">
        <v>1732</v>
      </c>
      <c r="C344" s="171">
        <v>2.8183183319251168</v>
      </c>
      <c r="D344" s="171">
        <v>4.3898713051175617</v>
      </c>
    </row>
    <row r="345" spans="1:4" ht="27.75" customHeight="1" x14ac:dyDescent="0.2">
      <c r="A345" s="169" t="s">
        <v>1735</v>
      </c>
      <c r="B345" s="170" t="s">
        <v>1732</v>
      </c>
      <c r="C345" s="171">
        <v>2.8183183319251168</v>
      </c>
      <c r="D345" s="171">
        <v>4.3898713051175617</v>
      </c>
    </row>
    <row r="346" spans="1:4" ht="27.75" customHeight="1" x14ac:dyDescent="0.2">
      <c r="A346" s="169" t="s">
        <v>1736</v>
      </c>
      <c r="B346" s="170" t="s">
        <v>1737</v>
      </c>
      <c r="C346" s="171">
        <v>2.7345021733548531</v>
      </c>
      <c r="D346" s="171">
        <v>3.8031581951257154</v>
      </c>
    </row>
    <row r="347" spans="1:4" ht="27.75" customHeight="1" x14ac:dyDescent="0.2">
      <c r="A347" s="169" t="s">
        <v>1738</v>
      </c>
      <c r="B347" s="170" t="s">
        <v>1737</v>
      </c>
      <c r="C347" s="171">
        <v>2.7345021733548531</v>
      </c>
      <c r="D347" s="171">
        <v>3.8031581951257154</v>
      </c>
    </row>
    <row r="348" spans="1:4" ht="27.75" customHeight="1" x14ac:dyDescent="0.2">
      <c r="A348" s="169" t="s">
        <v>1739</v>
      </c>
      <c r="B348" s="170" t="s">
        <v>1737</v>
      </c>
      <c r="C348" s="171">
        <v>2.4900000000000002</v>
      </c>
      <c r="D348" s="171">
        <v>3.36</v>
      </c>
    </row>
    <row r="349" spans="1:4" ht="27.75" customHeight="1" x14ac:dyDescent="0.2">
      <c r="A349" s="169" t="s">
        <v>1740</v>
      </c>
      <c r="B349" s="170" t="s">
        <v>1741</v>
      </c>
      <c r="C349" s="171">
        <v>3.5726637590574901</v>
      </c>
      <c r="D349" s="171">
        <v>7.0929424190085655</v>
      </c>
    </row>
    <row r="350" spans="1:4" ht="27.75" customHeight="1" x14ac:dyDescent="0.2">
      <c r="A350" s="169" t="s">
        <v>1742</v>
      </c>
      <c r="B350" s="170" t="s">
        <v>1741</v>
      </c>
      <c r="C350" s="171">
        <v>3.5726637590574901</v>
      </c>
      <c r="D350" s="171">
        <v>7.0929424190085655</v>
      </c>
    </row>
    <row r="351" spans="1:4" ht="27.75" customHeight="1" x14ac:dyDescent="0.2">
      <c r="A351" s="169" t="s">
        <v>1743</v>
      </c>
      <c r="B351" s="170" t="s">
        <v>1744</v>
      </c>
      <c r="C351" s="171">
        <v>2.4306685985376473</v>
      </c>
      <c r="D351" s="171">
        <v>8.1511214209581446</v>
      </c>
    </row>
    <row r="352" spans="1:4" ht="27.75" customHeight="1" x14ac:dyDescent="0.2">
      <c r="A352" s="169" t="s">
        <v>1745</v>
      </c>
      <c r="B352" s="170" t="s">
        <v>1746</v>
      </c>
      <c r="C352" s="171">
        <v>2.346852439967384</v>
      </c>
      <c r="D352" s="171">
        <v>7.6063163902514308</v>
      </c>
    </row>
    <row r="353" spans="1:4" ht="27.75" customHeight="1" x14ac:dyDescent="0.2">
      <c r="A353" s="169" t="s">
        <v>1747</v>
      </c>
      <c r="B353" s="170" t="s">
        <v>1746</v>
      </c>
      <c r="C353" s="171">
        <v>2.346852439967384</v>
      </c>
      <c r="D353" s="171">
        <v>7.6063163902514308</v>
      </c>
    </row>
    <row r="354" spans="1:4" ht="27.75" customHeight="1" x14ac:dyDescent="0.2">
      <c r="A354" s="169" t="s">
        <v>1748</v>
      </c>
      <c r="B354" s="170" t="s">
        <v>1746</v>
      </c>
      <c r="C354" s="171">
        <v>1.0477019821282962E-2</v>
      </c>
      <c r="D354" s="171">
        <v>5.311849049390462</v>
      </c>
    </row>
    <row r="355" spans="1:4" ht="27.75" customHeight="1" x14ac:dyDescent="0.2">
      <c r="A355" s="169" t="s">
        <v>1749</v>
      </c>
      <c r="B355" s="170" t="s">
        <v>1750</v>
      </c>
      <c r="C355" s="171">
        <v>4.29</v>
      </c>
      <c r="D355" s="171">
        <v>2.5299999999999998</v>
      </c>
    </row>
    <row r="356" spans="1:4" ht="27.75" customHeight="1" x14ac:dyDescent="0.2">
      <c r="A356" s="169" t="s">
        <v>1751</v>
      </c>
      <c r="B356" s="170" t="s">
        <v>1750</v>
      </c>
      <c r="C356" s="171">
        <v>4.29</v>
      </c>
      <c r="D356" s="171">
        <v>2.5299999999999998</v>
      </c>
    </row>
    <row r="357" spans="1:4" ht="27.75" customHeight="1" x14ac:dyDescent="0.2">
      <c r="A357" s="169" t="s">
        <v>1752</v>
      </c>
      <c r="B357" s="170" t="s">
        <v>1753</v>
      </c>
      <c r="C357" s="171">
        <v>5.3642341484968767</v>
      </c>
      <c r="D357" s="171">
        <v>28.046982061574489</v>
      </c>
    </row>
    <row r="358" spans="1:4" ht="27.75" customHeight="1" x14ac:dyDescent="0.2">
      <c r="A358" s="169" t="s">
        <v>1754</v>
      </c>
      <c r="B358" s="170" t="s">
        <v>1753</v>
      </c>
      <c r="C358" s="171">
        <v>5.3642341484968767</v>
      </c>
      <c r="D358" s="171">
        <v>28.057459081395773</v>
      </c>
    </row>
    <row r="359" spans="1:4" ht="27.75" customHeight="1" x14ac:dyDescent="0.2">
      <c r="A359" s="169" t="s">
        <v>1755</v>
      </c>
      <c r="B359" s="170" t="s">
        <v>1756</v>
      </c>
      <c r="C359" s="171">
        <v>4.03</v>
      </c>
      <c r="D359" s="171">
        <v>4.71</v>
      </c>
    </row>
    <row r="360" spans="1:4" ht="27.75" customHeight="1" x14ac:dyDescent="0.2">
      <c r="A360" s="169" t="s">
        <v>1757</v>
      </c>
      <c r="B360" s="170" t="s">
        <v>1756</v>
      </c>
      <c r="C360" s="171">
        <v>4.03</v>
      </c>
      <c r="D360" s="171">
        <v>4.71</v>
      </c>
    </row>
    <row r="361" spans="1:4" ht="27.75" customHeight="1" x14ac:dyDescent="0.2">
      <c r="A361" s="169" t="s">
        <v>1758</v>
      </c>
      <c r="B361" s="170" t="s">
        <v>1756</v>
      </c>
      <c r="C361" s="171">
        <v>0.12572423785539555</v>
      </c>
      <c r="D361" s="171">
        <v>9.8798296914698334</v>
      </c>
    </row>
    <row r="362" spans="1:4" ht="27.75" customHeight="1" x14ac:dyDescent="0.2">
      <c r="A362" s="169" t="s">
        <v>1759</v>
      </c>
      <c r="B362" s="170" t="s">
        <v>1760</v>
      </c>
      <c r="C362" s="171">
        <v>0</v>
      </c>
      <c r="D362" s="171">
        <v>6.5481373883018517</v>
      </c>
    </row>
    <row r="363" spans="1:4" ht="27.75" customHeight="1" x14ac:dyDescent="0.2">
      <c r="A363" s="169" t="s">
        <v>1761</v>
      </c>
      <c r="B363" s="170" t="s">
        <v>1760</v>
      </c>
      <c r="C363" s="171">
        <v>0</v>
      </c>
      <c r="D363" s="171">
        <v>6.5481373883018517</v>
      </c>
    </row>
    <row r="364" spans="1:4" ht="27.75" customHeight="1" x14ac:dyDescent="0.2">
      <c r="A364" s="169" t="s">
        <v>1762</v>
      </c>
      <c r="B364" s="170" t="s">
        <v>1760</v>
      </c>
      <c r="C364" s="171">
        <v>0</v>
      </c>
      <c r="D364" s="171">
        <v>6.5481373883018517</v>
      </c>
    </row>
    <row r="365" spans="1:4" ht="27.75" customHeight="1" x14ac:dyDescent="0.2">
      <c r="A365" s="169" t="s">
        <v>1763</v>
      </c>
      <c r="B365" s="170" t="s">
        <v>1760</v>
      </c>
      <c r="C365" s="171">
        <v>0</v>
      </c>
      <c r="D365" s="171">
        <v>6.5481373883018517</v>
      </c>
    </row>
    <row r="366" spans="1:4" ht="27.75" customHeight="1" x14ac:dyDescent="0.2">
      <c r="A366" s="169" t="s">
        <v>1764</v>
      </c>
      <c r="B366" s="170" t="s">
        <v>1765</v>
      </c>
      <c r="C366" s="171">
        <v>9.19</v>
      </c>
      <c r="D366" s="171">
        <v>3.67</v>
      </c>
    </row>
    <row r="367" spans="1:4" ht="27.75" customHeight="1" x14ac:dyDescent="0.2">
      <c r="A367" s="169" t="s">
        <v>1766</v>
      </c>
      <c r="B367" s="170" t="s">
        <v>1765</v>
      </c>
      <c r="C367" s="171">
        <v>9.19</v>
      </c>
      <c r="D367" s="171">
        <v>3.67</v>
      </c>
    </row>
    <row r="368" spans="1:4" ht="27.75" customHeight="1" x14ac:dyDescent="0.2">
      <c r="A368" s="169" t="s">
        <v>1767</v>
      </c>
      <c r="B368" s="170" t="s">
        <v>1765</v>
      </c>
      <c r="C368" s="171">
        <v>6.2862118927697774E-2</v>
      </c>
      <c r="D368" s="171">
        <v>9.293116581477987</v>
      </c>
    </row>
    <row r="369" spans="1:4" ht="27.75" customHeight="1" x14ac:dyDescent="0.2">
      <c r="A369" s="169" t="s">
        <v>1768</v>
      </c>
      <c r="B369" s="170" t="s">
        <v>1769</v>
      </c>
      <c r="C369" s="171">
        <v>9.4293178391546661E-2</v>
      </c>
      <c r="D369" s="171">
        <v>8.3187537380986729</v>
      </c>
    </row>
    <row r="370" spans="1:4" ht="27.75" customHeight="1" x14ac:dyDescent="0.2">
      <c r="A370" s="169" t="s">
        <v>1770</v>
      </c>
      <c r="B370" s="170" t="s">
        <v>1769</v>
      </c>
      <c r="C370" s="171">
        <v>9.4293178391546661E-2</v>
      </c>
      <c r="D370" s="171">
        <v>8.3187537380986729</v>
      </c>
    </row>
    <row r="371" spans="1:4" ht="27.75" customHeight="1" x14ac:dyDescent="0.2">
      <c r="A371" s="169" t="s">
        <v>1771</v>
      </c>
      <c r="B371" s="170" t="s">
        <v>1772</v>
      </c>
      <c r="C371" s="171">
        <v>2.6297319751420232</v>
      </c>
      <c r="D371" s="171">
        <v>5.1651707718925</v>
      </c>
    </row>
    <row r="372" spans="1:4" ht="27.75" customHeight="1" x14ac:dyDescent="0.2">
      <c r="A372" s="169" t="s">
        <v>1773</v>
      </c>
      <c r="B372" s="170" t="s">
        <v>1772</v>
      </c>
      <c r="C372" s="171">
        <v>2.6297319751420232</v>
      </c>
      <c r="D372" s="171">
        <v>5.1651707718925</v>
      </c>
    </row>
    <row r="373" spans="1:4" ht="27.75" customHeight="1" x14ac:dyDescent="0.2">
      <c r="A373" s="169" t="s">
        <v>1774</v>
      </c>
      <c r="B373" s="170" t="s">
        <v>1775</v>
      </c>
      <c r="C373" s="171">
        <v>4.190807928513185E-2</v>
      </c>
      <c r="D373" s="171">
        <v>3.6983879969128854</v>
      </c>
    </row>
    <row r="374" spans="1:4" ht="27.75" customHeight="1" x14ac:dyDescent="0.2">
      <c r="A374" s="169" t="s">
        <v>1776</v>
      </c>
      <c r="B374" s="170" t="s">
        <v>1775</v>
      </c>
      <c r="C374" s="171">
        <v>10.1</v>
      </c>
      <c r="D374" s="171">
        <v>0.33</v>
      </c>
    </row>
    <row r="375" spans="1:4" ht="27.75" customHeight="1" x14ac:dyDescent="0.2">
      <c r="A375" s="169" t="s">
        <v>1777</v>
      </c>
      <c r="B375" s="170" t="s">
        <v>1778</v>
      </c>
      <c r="C375" s="171">
        <v>5.2385099106414812E-2</v>
      </c>
      <c r="D375" s="171">
        <v>0.27240251535335702</v>
      </c>
    </row>
    <row r="376" spans="1:4" ht="27.75" customHeight="1" x14ac:dyDescent="0.2">
      <c r="A376" s="169" t="s">
        <v>1779</v>
      </c>
      <c r="B376" s="170" t="s">
        <v>1780</v>
      </c>
      <c r="C376" s="171">
        <v>8.69</v>
      </c>
      <c r="D376" s="171">
        <v>7.0000000000000007E-2</v>
      </c>
    </row>
    <row r="377" spans="1:4" ht="27.75" customHeight="1" x14ac:dyDescent="0.2">
      <c r="A377" s="169" t="s">
        <v>1781</v>
      </c>
      <c r="B377" s="170" t="s">
        <v>1780</v>
      </c>
      <c r="C377" s="171">
        <v>9.27</v>
      </c>
      <c r="D377" s="171">
        <v>7.0000000000000007E-2</v>
      </c>
    </row>
    <row r="378" spans="1:4" ht="27.75" customHeight="1" x14ac:dyDescent="0.2">
      <c r="A378" s="169" t="s">
        <v>1782</v>
      </c>
      <c r="B378" s="170" t="s">
        <v>1783</v>
      </c>
      <c r="C378" s="171">
        <v>2.797364292282551</v>
      </c>
      <c r="D378" s="171">
        <v>4.5679806420793723</v>
      </c>
    </row>
    <row r="379" spans="1:4" ht="27.75" customHeight="1" x14ac:dyDescent="0.2">
      <c r="A379" s="169" t="s">
        <v>1784</v>
      </c>
      <c r="B379" s="170" t="s">
        <v>1783</v>
      </c>
      <c r="C379" s="171">
        <v>2.797364292282551</v>
      </c>
      <c r="D379" s="171">
        <v>4.5679806420793723</v>
      </c>
    </row>
    <row r="380" spans="1:4" ht="27.75" customHeight="1" x14ac:dyDescent="0.2">
      <c r="A380" s="169" t="s">
        <v>1785</v>
      </c>
      <c r="B380" s="170" t="s">
        <v>1786</v>
      </c>
      <c r="C380" s="171">
        <v>0</v>
      </c>
      <c r="D380" s="171">
        <v>6.58</v>
      </c>
    </row>
    <row r="381" spans="1:4" ht="27.75" customHeight="1" x14ac:dyDescent="0.2">
      <c r="A381" s="169" t="s">
        <v>1787</v>
      </c>
      <c r="B381" s="170" t="s">
        <v>1786</v>
      </c>
      <c r="C381" s="171">
        <v>6.1395336152718167</v>
      </c>
      <c r="D381" s="171">
        <v>1.0477019821282962</v>
      </c>
    </row>
    <row r="382" spans="1:4" ht="27.75" customHeight="1" x14ac:dyDescent="0.2">
      <c r="A382" s="169" t="s">
        <v>1788</v>
      </c>
      <c r="B382" s="170" t="s">
        <v>1786</v>
      </c>
      <c r="C382" s="171">
        <v>1.1419951605198431</v>
      </c>
      <c r="D382" s="171">
        <v>2.3363754201461004</v>
      </c>
    </row>
    <row r="383" spans="1:4" ht="27.75" customHeight="1" x14ac:dyDescent="0.2">
      <c r="A383" s="169" t="s">
        <v>1789</v>
      </c>
      <c r="B383" s="170" t="s">
        <v>1786</v>
      </c>
      <c r="C383" s="171">
        <v>1.1419951605198431</v>
      </c>
      <c r="D383" s="171">
        <v>2.3363754201461004</v>
      </c>
    </row>
    <row r="384" spans="1:4" ht="27.75" customHeight="1" x14ac:dyDescent="0.2">
      <c r="A384" s="169" t="s">
        <v>1790</v>
      </c>
      <c r="B384" s="170" t="s">
        <v>1791</v>
      </c>
      <c r="C384" s="171">
        <v>5.7623609017056294</v>
      </c>
      <c r="D384" s="171">
        <v>0.97436284337931556</v>
      </c>
    </row>
    <row r="385" spans="1:4" ht="27.75" customHeight="1" x14ac:dyDescent="0.2">
      <c r="A385" s="169" t="s">
        <v>1792</v>
      </c>
      <c r="B385" s="170" t="s">
        <v>1793</v>
      </c>
      <c r="C385" s="171">
        <v>1.9277716471160651</v>
      </c>
      <c r="D385" s="171">
        <v>-1.0791330415921452</v>
      </c>
    </row>
    <row r="386" spans="1:4" ht="27.75" customHeight="1" x14ac:dyDescent="0.2">
      <c r="A386" s="169" t="s">
        <v>1794</v>
      </c>
      <c r="B386" s="170" t="s">
        <v>1795</v>
      </c>
      <c r="C386" s="171">
        <v>1.8649095281883674</v>
      </c>
      <c r="D386" s="171">
        <v>0.42955781267260146</v>
      </c>
    </row>
    <row r="387" spans="1:4" ht="27.75" customHeight="1" x14ac:dyDescent="0.2">
      <c r="A387" s="169" t="s">
        <v>1796</v>
      </c>
      <c r="B387" s="170" t="s">
        <v>1797</v>
      </c>
      <c r="C387" s="171">
        <v>0.48194291177901627</v>
      </c>
      <c r="D387" s="171">
        <v>10.194140286108324</v>
      </c>
    </row>
    <row r="388" spans="1:4" ht="27.75" customHeight="1" x14ac:dyDescent="0.2">
      <c r="A388" s="169" t="s">
        <v>1798</v>
      </c>
      <c r="B388" s="170" t="s">
        <v>1797</v>
      </c>
      <c r="C388" s="171">
        <v>0.48194291177901627</v>
      </c>
      <c r="D388" s="171">
        <v>10.194140286108324</v>
      </c>
    </row>
    <row r="389" spans="1:4" ht="27.75" customHeight="1" x14ac:dyDescent="0.2">
      <c r="A389" s="169" t="s">
        <v>1799</v>
      </c>
      <c r="B389" s="170" t="s">
        <v>1800</v>
      </c>
      <c r="C389" s="171">
        <v>2.2525592615758367</v>
      </c>
      <c r="D389" s="171">
        <v>14.081114639804301</v>
      </c>
    </row>
    <row r="390" spans="1:4" ht="27.75" customHeight="1" x14ac:dyDescent="0.2">
      <c r="A390" s="169" t="s">
        <v>1801</v>
      </c>
      <c r="B390" s="170" t="s">
        <v>1800</v>
      </c>
      <c r="C390" s="171">
        <v>2.2525592615758367</v>
      </c>
      <c r="D390" s="171">
        <v>14.081114639804301</v>
      </c>
    </row>
    <row r="391" spans="1:4" ht="27.75" customHeight="1" x14ac:dyDescent="0.2">
      <c r="A391" s="169" t="s">
        <v>1802</v>
      </c>
      <c r="B391" s="170" t="s">
        <v>1803</v>
      </c>
      <c r="C391" s="171">
        <v>0.11524721803411259</v>
      </c>
      <c r="D391" s="171">
        <v>-0.12572423785539555</v>
      </c>
    </row>
    <row r="392" spans="1:4" ht="27.75" customHeight="1" x14ac:dyDescent="0.2">
      <c r="A392" s="169" t="s">
        <v>1804</v>
      </c>
      <c r="B392" s="170" t="s">
        <v>1805</v>
      </c>
      <c r="C392" s="171">
        <v>5.4061422277820084</v>
      </c>
      <c r="D392" s="171">
        <v>11.912371536798727</v>
      </c>
    </row>
    <row r="393" spans="1:4" ht="27.75" customHeight="1" x14ac:dyDescent="0.2">
      <c r="A393" s="169" t="s">
        <v>1806</v>
      </c>
      <c r="B393" s="170" t="s">
        <v>1805</v>
      </c>
      <c r="C393" s="171">
        <v>5.4061422277820084</v>
      </c>
      <c r="D393" s="171">
        <v>11.912371536798727</v>
      </c>
    </row>
    <row r="394" spans="1:4" ht="27.75" customHeight="1" x14ac:dyDescent="0.2">
      <c r="A394" s="169" t="s">
        <v>1807</v>
      </c>
      <c r="B394" s="170" t="s">
        <v>1808</v>
      </c>
      <c r="C394" s="171">
        <v>7.0719883793659992</v>
      </c>
      <c r="D394" s="171">
        <v>9.3455016805844018</v>
      </c>
    </row>
    <row r="395" spans="1:4" ht="27.75" customHeight="1" x14ac:dyDescent="0.2">
      <c r="A395" s="169" t="s">
        <v>1809</v>
      </c>
      <c r="B395" s="170" t="s">
        <v>1808</v>
      </c>
      <c r="C395" s="171">
        <v>7.0719883793659992</v>
      </c>
      <c r="D395" s="171">
        <v>9.3455016805844018</v>
      </c>
    </row>
    <row r="396" spans="1:4" ht="27.75" customHeight="1" x14ac:dyDescent="0.2">
      <c r="A396" s="169" t="s">
        <v>1810</v>
      </c>
      <c r="B396" s="170" t="s">
        <v>1811</v>
      </c>
      <c r="C396" s="171">
        <v>4.1279458095854871</v>
      </c>
      <c r="D396" s="171">
        <v>2.9545195896017953</v>
      </c>
    </row>
    <row r="397" spans="1:4" ht="27.75" customHeight="1" x14ac:dyDescent="0.2">
      <c r="A397" s="169" t="s">
        <v>1812</v>
      </c>
      <c r="B397" s="170" t="s">
        <v>1813</v>
      </c>
      <c r="C397" s="171">
        <v>0.7648224469536562</v>
      </c>
      <c r="D397" s="171">
        <v>0.3352646342810548</v>
      </c>
    </row>
    <row r="398" spans="1:4" ht="27.75" customHeight="1" x14ac:dyDescent="0.2">
      <c r="A398" s="169" t="s">
        <v>1814</v>
      </c>
      <c r="B398" s="170" t="s">
        <v>1813</v>
      </c>
      <c r="C398" s="171">
        <v>-0.22001741624694221</v>
      </c>
      <c r="D398" s="171">
        <v>0.27240251535335702</v>
      </c>
    </row>
    <row r="399" spans="1:4" ht="27.75" customHeight="1" x14ac:dyDescent="0.2">
      <c r="A399" s="169" t="s">
        <v>1815</v>
      </c>
      <c r="B399" s="170" t="s">
        <v>1816</v>
      </c>
      <c r="C399" s="171">
        <v>4.5784576619006545</v>
      </c>
      <c r="D399" s="171">
        <v>4.0546066708365069</v>
      </c>
    </row>
    <row r="400" spans="1:4" ht="27.75" customHeight="1" x14ac:dyDescent="0.2">
      <c r="A400" s="169" t="s">
        <v>1817</v>
      </c>
      <c r="B400" s="170" t="s">
        <v>1816</v>
      </c>
      <c r="C400" s="171">
        <v>4.5784576619006545</v>
      </c>
      <c r="D400" s="171">
        <v>4.0546066708365069</v>
      </c>
    </row>
    <row r="401" spans="1:4" ht="27.75" customHeight="1" x14ac:dyDescent="0.2">
      <c r="A401" s="169" t="s">
        <v>1818</v>
      </c>
      <c r="B401" s="170" t="s">
        <v>1819</v>
      </c>
      <c r="C401" s="171">
        <v>0.17810933696181036</v>
      </c>
      <c r="D401" s="171">
        <v>10.864669554670431</v>
      </c>
    </row>
    <row r="402" spans="1:4" ht="27.75" customHeight="1" x14ac:dyDescent="0.2">
      <c r="A402" s="169" t="s">
        <v>1820</v>
      </c>
      <c r="B402" s="170" t="s">
        <v>1819</v>
      </c>
      <c r="C402" s="171">
        <v>0.17810933696181036</v>
      </c>
      <c r="D402" s="171">
        <v>10.864669554670431</v>
      </c>
    </row>
    <row r="403" spans="1:4" ht="27.75" customHeight="1" x14ac:dyDescent="0.2">
      <c r="A403" s="169" t="s">
        <v>1821</v>
      </c>
      <c r="B403" s="170" t="s">
        <v>1822</v>
      </c>
      <c r="C403" s="171">
        <v>-8.3816158570263699E-2</v>
      </c>
      <c r="D403" s="171">
        <v>0.62862118927697774</v>
      </c>
    </row>
    <row r="404" spans="1:4" ht="27.75" customHeight="1" x14ac:dyDescent="0.2">
      <c r="A404" s="169" t="s">
        <v>1823</v>
      </c>
      <c r="B404" s="170" t="s">
        <v>1822</v>
      </c>
      <c r="C404" s="171">
        <v>-8.3816158570263699E-2</v>
      </c>
      <c r="D404" s="171">
        <v>0.62862118927697774</v>
      </c>
    </row>
    <row r="405" spans="1:4" ht="27.75" customHeight="1" x14ac:dyDescent="0.2">
      <c r="A405" s="169" t="s">
        <v>1824</v>
      </c>
      <c r="B405" s="170" t="s">
        <v>1825</v>
      </c>
      <c r="C405" s="171">
        <v>0.55000000000000004</v>
      </c>
      <c r="D405" s="171">
        <v>0.13</v>
      </c>
    </row>
    <row r="406" spans="1:4" ht="27.75" customHeight="1" x14ac:dyDescent="0.2">
      <c r="A406" s="169" t="s">
        <v>1826</v>
      </c>
      <c r="B406" s="170" t="s">
        <v>1825</v>
      </c>
      <c r="C406" s="171">
        <v>0.55000000000000004</v>
      </c>
      <c r="D406" s="171">
        <v>0.13</v>
      </c>
    </row>
    <row r="407" spans="1:4" ht="27.75" customHeight="1" x14ac:dyDescent="0.2">
      <c r="A407" s="169" t="s">
        <v>1827</v>
      </c>
      <c r="B407" s="170" t="s">
        <v>1828</v>
      </c>
      <c r="C407" s="171">
        <v>2.4</v>
      </c>
      <c r="D407" s="171">
        <v>0.97</v>
      </c>
    </row>
    <row r="408" spans="1:4" ht="27.75" customHeight="1" x14ac:dyDescent="0.2">
      <c r="A408" s="169" t="s">
        <v>1829</v>
      </c>
      <c r="B408" s="170" t="s">
        <v>1828</v>
      </c>
      <c r="C408" s="171">
        <v>2.6821170742484384</v>
      </c>
      <c r="D408" s="171">
        <v>0.99531688302188137</v>
      </c>
    </row>
    <row r="409" spans="1:4" ht="27.75" customHeight="1" x14ac:dyDescent="0.2">
      <c r="A409" s="169" t="s">
        <v>1830</v>
      </c>
      <c r="B409" s="170" t="s">
        <v>1831</v>
      </c>
      <c r="C409" s="171">
        <v>0</v>
      </c>
      <c r="D409" s="171">
        <v>1.0896100614134281</v>
      </c>
    </row>
    <row r="410" spans="1:4" ht="27.75" customHeight="1" x14ac:dyDescent="0.2">
      <c r="A410" s="169" t="s">
        <v>1832</v>
      </c>
      <c r="B410" s="170" t="s">
        <v>1831</v>
      </c>
      <c r="C410" s="171">
        <v>0</v>
      </c>
      <c r="D410" s="171">
        <v>1.0896100614134281</v>
      </c>
    </row>
    <row r="411" spans="1:4" ht="27.75" customHeight="1" x14ac:dyDescent="0.2">
      <c r="A411" s="169" t="s">
        <v>1833</v>
      </c>
      <c r="B411" s="170" t="s">
        <v>1831</v>
      </c>
      <c r="C411" s="171">
        <v>0</v>
      </c>
      <c r="D411" s="171">
        <v>1</v>
      </c>
    </row>
    <row r="412" spans="1:4" ht="27.75" customHeight="1" x14ac:dyDescent="0.2">
      <c r="A412" s="169" t="s">
        <v>1834</v>
      </c>
      <c r="B412" s="170" t="s">
        <v>1831</v>
      </c>
      <c r="C412" s="171">
        <v>0</v>
      </c>
      <c r="D412" s="171">
        <v>1</v>
      </c>
    </row>
    <row r="413" spans="1:4" ht="27.75" customHeight="1" x14ac:dyDescent="0.2">
      <c r="A413" s="169" t="s">
        <v>1835</v>
      </c>
      <c r="B413" s="170" t="s">
        <v>1831</v>
      </c>
      <c r="C413" s="171">
        <v>0</v>
      </c>
      <c r="D413" s="171">
        <v>1</v>
      </c>
    </row>
    <row r="414" spans="1:4" ht="27.75" customHeight="1" x14ac:dyDescent="0.2">
      <c r="A414" s="169" t="s">
        <v>1836</v>
      </c>
      <c r="B414" s="170" t="s">
        <v>1837</v>
      </c>
      <c r="C414" s="171">
        <v>1.1839032398049747</v>
      </c>
      <c r="D414" s="171">
        <v>8.1825524804219931</v>
      </c>
    </row>
    <row r="415" spans="1:4" ht="27.75" customHeight="1" x14ac:dyDescent="0.2">
      <c r="A415" s="169" t="s">
        <v>1838</v>
      </c>
      <c r="B415" s="170" t="s">
        <v>1837</v>
      </c>
      <c r="C415" s="171">
        <v>1.1839032398049747</v>
      </c>
      <c r="D415" s="171">
        <v>8.1825524804219931</v>
      </c>
    </row>
    <row r="416" spans="1:4" ht="27.75" customHeight="1" x14ac:dyDescent="0.2">
      <c r="A416" s="169" t="s">
        <v>1839</v>
      </c>
      <c r="B416" s="170" t="s">
        <v>1840</v>
      </c>
      <c r="C416" s="171">
        <v>2.17</v>
      </c>
      <c r="D416" s="171">
        <v>1.57</v>
      </c>
    </row>
    <row r="417" spans="1:4" ht="27.75" customHeight="1" x14ac:dyDescent="0.2">
      <c r="A417" s="169" t="s">
        <v>1841</v>
      </c>
      <c r="B417" s="170" t="s">
        <v>1840</v>
      </c>
      <c r="C417" s="171">
        <v>1.5715529731924445</v>
      </c>
      <c r="D417" s="171">
        <v>4.0126985915513744</v>
      </c>
    </row>
    <row r="418" spans="1:4" ht="27.75" customHeight="1" x14ac:dyDescent="0.2">
      <c r="A418" s="169" t="s">
        <v>1842</v>
      </c>
      <c r="B418" s="170" t="s">
        <v>1843</v>
      </c>
      <c r="C418" s="171">
        <v>2.17</v>
      </c>
      <c r="D418" s="171">
        <v>1.57</v>
      </c>
    </row>
    <row r="419" spans="1:4" ht="27.75" customHeight="1" x14ac:dyDescent="0.2">
      <c r="A419" s="169" t="s">
        <v>1844</v>
      </c>
      <c r="B419" s="170" t="s">
        <v>1843</v>
      </c>
      <c r="C419" s="171">
        <v>1.5715529731924445</v>
      </c>
      <c r="D419" s="171">
        <v>4.0126985915513744</v>
      </c>
    </row>
    <row r="420" spans="1:4" ht="27.75" customHeight="1" x14ac:dyDescent="0.2">
      <c r="A420" s="169" t="s">
        <v>1845</v>
      </c>
      <c r="B420" s="170" t="s">
        <v>1846</v>
      </c>
      <c r="C420" s="171">
        <v>2.5499999999999998</v>
      </c>
      <c r="D420" s="171">
        <v>1.57</v>
      </c>
    </row>
    <row r="421" spans="1:4" ht="27.75" customHeight="1" x14ac:dyDescent="0.2">
      <c r="A421" s="169" t="s">
        <v>1847</v>
      </c>
      <c r="B421" s="170" t="s">
        <v>1846</v>
      </c>
      <c r="C421" s="171">
        <v>2.5499999999999998</v>
      </c>
      <c r="D421" s="171">
        <v>1.57</v>
      </c>
    </row>
    <row r="422" spans="1:4" ht="27.75" customHeight="1" x14ac:dyDescent="0.2">
      <c r="A422" s="169" t="s">
        <v>1848</v>
      </c>
      <c r="B422" s="170" t="s">
        <v>1846</v>
      </c>
      <c r="C422" s="171">
        <v>1.6658461515839911</v>
      </c>
      <c r="D422" s="171">
        <v>4.4317793844026934</v>
      </c>
    </row>
    <row r="423" spans="1:4" ht="27.75" customHeight="1" x14ac:dyDescent="0.2">
      <c r="A423" s="169" t="s">
        <v>1849</v>
      </c>
      <c r="B423" s="170" t="s">
        <v>1846</v>
      </c>
      <c r="C423" s="171">
        <v>1.6658461515839911</v>
      </c>
      <c r="D423" s="171">
        <v>4.4317793844026934</v>
      </c>
    </row>
    <row r="424" spans="1:4" ht="27.75" customHeight="1" x14ac:dyDescent="0.2">
      <c r="A424" s="169" t="s">
        <v>1850</v>
      </c>
      <c r="B424" s="170" t="s">
        <v>1851</v>
      </c>
      <c r="C424" s="171">
        <v>4.2955781267260145</v>
      </c>
      <c r="D424" s="171">
        <v>3.1326289265636058</v>
      </c>
    </row>
    <row r="425" spans="1:4" ht="27.75" customHeight="1" x14ac:dyDescent="0.2">
      <c r="A425" s="169" t="s">
        <v>1852</v>
      </c>
      <c r="B425" s="170" t="s">
        <v>1851</v>
      </c>
      <c r="C425" s="171">
        <v>4.2955781267260145</v>
      </c>
      <c r="D425" s="171">
        <v>3.1326289265636058</v>
      </c>
    </row>
    <row r="426" spans="1:4" ht="27.75" customHeight="1" x14ac:dyDescent="0.2">
      <c r="A426" s="169" t="s">
        <v>1853</v>
      </c>
      <c r="B426" s="170" t="s">
        <v>1851</v>
      </c>
      <c r="C426" s="171">
        <v>4.190807928513185E-2</v>
      </c>
      <c r="D426" s="171">
        <v>1.1419951605198431</v>
      </c>
    </row>
    <row r="427" spans="1:4" ht="27.75" customHeight="1" x14ac:dyDescent="0.2">
      <c r="A427" s="169" t="s">
        <v>1854</v>
      </c>
      <c r="B427" s="170" t="s">
        <v>1855</v>
      </c>
      <c r="C427" s="171">
        <v>3.58</v>
      </c>
      <c r="D427" s="171">
        <v>4.72</v>
      </c>
    </row>
    <row r="428" spans="1:4" ht="27.75" customHeight="1" x14ac:dyDescent="0.2">
      <c r="A428" s="169" t="s">
        <v>1856</v>
      </c>
      <c r="B428" s="170" t="s">
        <v>1855</v>
      </c>
      <c r="C428" s="171">
        <v>3.58</v>
      </c>
      <c r="D428" s="171">
        <v>4.72</v>
      </c>
    </row>
    <row r="429" spans="1:4" ht="27.75" customHeight="1" x14ac:dyDescent="0.2">
      <c r="A429" s="169" t="s">
        <v>1857</v>
      </c>
      <c r="B429" s="170" t="s">
        <v>1855</v>
      </c>
      <c r="C429" s="171">
        <v>4.2955781267260145</v>
      </c>
      <c r="D429" s="171">
        <v>9.4502718787972313</v>
      </c>
    </row>
    <row r="430" spans="1:4" ht="27.75" customHeight="1" x14ac:dyDescent="0.2">
      <c r="A430" s="169" t="s">
        <v>1858</v>
      </c>
      <c r="B430" s="170" t="s">
        <v>1855</v>
      </c>
      <c r="C430" s="171">
        <v>4.2955781267260145</v>
      </c>
      <c r="D430" s="171">
        <v>9.4502718787972313</v>
      </c>
    </row>
    <row r="431" spans="1:4" ht="27.75" customHeight="1" x14ac:dyDescent="0.2">
      <c r="A431" s="169" t="s">
        <v>1859</v>
      </c>
      <c r="B431" s="170" t="s">
        <v>1860</v>
      </c>
      <c r="C431" s="171">
        <v>7.3339138748980751E-2</v>
      </c>
      <c r="D431" s="171">
        <v>12.258113190901065</v>
      </c>
    </row>
    <row r="432" spans="1:4" ht="27.75" customHeight="1" x14ac:dyDescent="0.2">
      <c r="A432" s="169" t="s">
        <v>1861</v>
      </c>
      <c r="B432" s="170" t="s">
        <v>1862</v>
      </c>
      <c r="C432" s="171">
        <v>7.3339138748980751E-2</v>
      </c>
      <c r="D432" s="171">
        <v>12.258113190901065</v>
      </c>
    </row>
    <row r="433" spans="1:4" ht="27.75" customHeight="1" x14ac:dyDescent="0.2">
      <c r="A433" s="169" t="s">
        <v>1863</v>
      </c>
      <c r="B433" s="170" t="s">
        <v>1864</v>
      </c>
      <c r="C433" s="171">
        <v>0.20954039642565925</v>
      </c>
      <c r="D433" s="171">
        <v>-0.66005224874082669</v>
      </c>
    </row>
    <row r="434" spans="1:4" ht="27.75" customHeight="1" x14ac:dyDescent="0.2">
      <c r="A434" s="169" t="s">
        <v>1865</v>
      </c>
      <c r="B434" s="170" t="s">
        <v>1864</v>
      </c>
      <c r="C434" s="171">
        <v>0.20954039642565925</v>
      </c>
      <c r="D434" s="171">
        <v>-0.66005224874082669</v>
      </c>
    </row>
    <row r="435" spans="1:4" ht="27.75" customHeight="1" x14ac:dyDescent="0.2">
      <c r="A435" s="169" t="s">
        <v>1866</v>
      </c>
      <c r="B435" s="170" t="s">
        <v>1867</v>
      </c>
      <c r="C435" s="171">
        <v>1.7601393299755377</v>
      </c>
      <c r="D435" s="171">
        <v>2.3992375390737983</v>
      </c>
    </row>
    <row r="436" spans="1:4" ht="27.75" customHeight="1" x14ac:dyDescent="0.2">
      <c r="A436" s="169" t="s">
        <v>1868</v>
      </c>
      <c r="B436" s="170" t="s">
        <v>1867</v>
      </c>
      <c r="C436" s="171">
        <v>1.7601393299755377</v>
      </c>
      <c r="D436" s="171">
        <v>2.3992375390737983</v>
      </c>
    </row>
    <row r="437" spans="1:4" ht="27.75" customHeight="1" x14ac:dyDescent="0.2">
      <c r="A437" s="169" t="s">
        <v>1869</v>
      </c>
      <c r="B437" s="170" t="s">
        <v>1870</v>
      </c>
      <c r="C437" s="171">
        <v>1.06</v>
      </c>
      <c r="D437" s="171">
        <v>1.55</v>
      </c>
    </row>
    <row r="438" spans="1:4" ht="27.75" customHeight="1" x14ac:dyDescent="0.2">
      <c r="A438" s="169" t="s">
        <v>1871</v>
      </c>
      <c r="B438" s="170" t="s">
        <v>1870</v>
      </c>
      <c r="C438" s="171">
        <v>1.06</v>
      </c>
      <c r="D438" s="171">
        <v>1.55</v>
      </c>
    </row>
    <row r="439" spans="1:4" ht="27.75" customHeight="1" x14ac:dyDescent="0.2">
      <c r="A439" s="169" t="s">
        <v>1872</v>
      </c>
      <c r="B439" s="170" t="s">
        <v>1873</v>
      </c>
      <c r="C439" s="171">
        <v>2.587823895856892</v>
      </c>
      <c r="D439" s="171">
        <v>3.1326289265636058</v>
      </c>
    </row>
    <row r="440" spans="1:4" ht="27.75" customHeight="1" x14ac:dyDescent="0.2">
      <c r="A440" s="169" t="s">
        <v>1874</v>
      </c>
      <c r="B440" s="170" t="s">
        <v>1873</v>
      </c>
      <c r="C440" s="171">
        <v>2.587823895856892</v>
      </c>
      <c r="D440" s="171">
        <v>3.1326289265636058</v>
      </c>
    </row>
    <row r="441" spans="1:4" ht="27.75" customHeight="1" x14ac:dyDescent="0.2">
      <c r="A441" s="169" t="s">
        <v>1875</v>
      </c>
      <c r="B441" s="170" t="s">
        <v>1876</v>
      </c>
      <c r="C441" s="171">
        <v>0.83816158570263699</v>
      </c>
      <c r="D441" s="171">
        <v>0.88006966498776884</v>
      </c>
    </row>
    <row r="442" spans="1:4" ht="27.75" customHeight="1" x14ac:dyDescent="0.2">
      <c r="A442" s="169" t="s">
        <v>1877</v>
      </c>
      <c r="B442" s="170" t="s">
        <v>1876</v>
      </c>
      <c r="C442" s="171">
        <v>0.83816158570263699</v>
      </c>
      <c r="D442" s="171">
        <v>0.88006966498776884</v>
      </c>
    </row>
    <row r="443" spans="1:4" ht="27.75" customHeight="1" x14ac:dyDescent="0.2">
      <c r="A443" s="169" t="s">
        <v>1878</v>
      </c>
      <c r="B443" s="170" t="s">
        <v>1879</v>
      </c>
      <c r="C443" s="171">
        <v>0.82768456588135408</v>
      </c>
      <c r="D443" s="171">
        <v>6.7262467252636622</v>
      </c>
    </row>
    <row r="444" spans="1:4" ht="27.75" customHeight="1" x14ac:dyDescent="0.2">
      <c r="A444" s="169" t="s">
        <v>1880</v>
      </c>
      <c r="B444" s="170" t="s">
        <v>1879</v>
      </c>
      <c r="C444" s="171">
        <v>0.82768456588135408</v>
      </c>
      <c r="D444" s="171">
        <v>6.7262467252636622</v>
      </c>
    </row>
    <row r="445" spans="1:4" ht="27.75" customHeight="1" x14ac:dyDescent="0.2">
      <c r="A445" s="169" t="s">
        <v>1881</v>
      </c>
      <c r="B445" s="170" t="s">
        <v>1879</v>
      </c>
      <c r="C445" s="171">
        <v>6.84</v>
      </c>
      <c r="D445" s="171">
        <v>0.78</v>
      </c>
    </row>
    <row r="446" spans="1:4" ht="27.75" customHeight="1" x14ac:dyDescent="0.2">
      <c r="A446" s="169" t="s">
        <v>1882</v>
      </c>
      <c r="B446" s="170" t="s">
        <v>1879</v>
      </c>
      <c r="C446" s="171">
        <v>6.84</v>
      </c>
      <c r="D446" s="171">
        <v>0.78</v>
      </c>
    </row>
    <row r="447" spans="1:4" ht="27.75" customHeight="1" x14ac:dyDescent="0.2">
      <c r="A447" s="169" t="s">
        <v>1883</v>
      </c>
      <c r="B447" s="170" t="s">
        <v>1884</v>
      </c>
      <c r="C447" s="171">
        <v>0.23049443606822517</v>
      </c>
      <c r="D447" s="171">
        <v>1.1315181406985599</v>
      </c>
    </row>
    <row r="448" spans="1:4" ht="27.75" customHeight="1" x14ac:dyDescent="0.2">
      <c r="A448" s="169" t="s">
        <v>1885</v>
      </c>
      <c r="B448" s="170" t="s">
        <v>1884</v>
      </c>
      <c r="C448" s="171">
        <v>0.23049443606822517</v>
      </c>
      <c r="D448" s="171">
        <v>1.1315181406985599</v>
      </c>
    </row>
    <row r="449" spans="1:4" ht="27.75" customHeight="1" x14ac:dyDescent="0.2">
      <c r="A449" s="169" t="s">
        <v>1886</v>
      </c>
      <c r="B449" s="170" t="s">
        <v>1887</v>
      </c>
      <c r="C449" s="171">
        <v>3.2164450851338691</v>
      </c>
      <c r="D449" s="171">
        <v>0.26192549553207406</v>
      </c>
    </row>
    <row r="450" spans="1:4" ht="27.75" customHeight="1" x14ac:dyDescent="0.2">
      <c r="A450" s="169" t="s">
        <v>1888</v>
      </c>
      <c r="B450" s="170" t="s">
        <v>1889</v>
      </c>
      <c r="C450" s="171">
        <v>3.2164450851338691</v>
      </c>
      <c r="D450" s="171">
        <v>0.26192549553207406</v>
      </c>
    </row>
    <row r="451" spans="1:4" ht="27.75" customHeight="1" x14ac:dyDescent="0.2">
      <c r="A451" s="169" t="s">
        <v>1890</v>
      </c>
      <c r="B451" s="170" t="s">
        <v>1891</v>
      </c>
      <c r="C451" s="171">
        <v>3.2164450851338691</v>
      </c>
      <c r="D451" s="171">
        <v>0.26192549553207406</v>
      </c>
    </row>
    <row r="452" spans="1:4" ht="27.75" customHeight="1" x14ac:dyDescent="0.2">
      <c r="A452" s="169" t="s">
        <v>1892</v>
      </c>
      <c r="B452" s="170" t="s">
        <v>1893</v>
      </c>
      <c r="C452" s="171">
        <v>2.1582660831842904</v>
      </c>
      <c r="D452" s="171">
        <v>2.0325418453288946</v>
      </c>
    </row>
    <row r="453" spans="1:4" ht="27.75" customHeight="1" x14ac:dyDescent="0.2">
      <c r="A453" s="169" t="s">
        <v>1894</v>
      </c>
      <c r="B453" s="170" t="s">
        <v>1893</v>
      </c>
      <c r="C453" s="171">
        <v>2.1582660831842904</v>
      </c>
      <c r="D453" s="171">
        <v>2.0325418453288946</v>
      </c>
    </row>
    <row r="454" spans="1:4" ht="27.75" customHeight="1" x14ac:dyDescent="0.2">
      <c r="A454" s="169" t="s">
        <v>1895</v>
      </c>
      <c r="B454" s="170" t="s">
        <v>1896</v>
      </c>
      <c r="C454" s="171">
        <v>6.8310169234764908</v>
      </c>
      <c r="D454" s="171">
        <v>0.60766714963441182</v>
      </c>
    </row>
    <row r="455" spans="1:4" ht="27.75" customHeight="1" x14ac:dyDescent="0.2">
      <c r="A455" s="169" t="s">
        <v>1897</v>
      </c>
      <c r="B455" s="170" t="s">
        <v>1898</v>
      </c>
      <c r="C455" s="171">
        <v>0</v>
      </c>
      <c r="D455" s="171">
        <v>0.80673052623878816</v>
      </c>
    </row>
    <row r="456" spans="1:4" ht="27.75" customHeight="1" x14ac:dyDescent="0.2">
      <c r="A456" s="169" t="s">
        <v>1899</v>
      </c>
      <c r="B456" s="170" t="s">
        <v>1900</v>
      </c>
      <c r="C456" s="171">
        <v>6.212872754020796</v>
      </c>
      <c r="D456" s="171">
        <v>0.39812675320875257</v>
      </c>
    </row>
    <row r="457" spans="1:4" ht="27.75" customHeight="1" x14ac:dyDescent="0.2">
      <c r="A457" s="169" t="s">
        <v>1901</v>
      </c>
      <c r="B457" s="170" t="s">
        <v>1900</v>
      </c>
      <c r="C457" s="171">
        <v>6.212872754020796</v>
      </c>
      <c r="D457" s="171">
        <v>0.39812675320875257</v>
      </c>
    </row>
    <row r="458" spans="1:4" ht="27.75" customHeight="1" x14ac:dyDescent="0.2">
      <c r="A458" s="169" t="s">
        <v>1902</v>
      </c>
      <c r="B458" s="170" t="s">
        <v>1900</v>
      </c>
      <c r="C458" s="171">
        <v>0.05</v>
      </c>
      <c r="D458" s="171">
        <v>0.26</v>
      </c>
    </row>
    <row r="459" spans="1:4" ht="27.75" customHeight="1" x14ac:dyDescent="0.2">
      <c r="A459" s="169" t="s">
        <v>1903</v>
      </c>
      <c r="B459" s="170" t="s">
        <v>1900</v>
      </c>
      <c r="C459" s="171">
        <v>0.05</v>
      </c>
      <c r="D459" s="171">
        <v>0.26</v>
      </c>
    </row>
    <row r="460" spans="1:4" ht="27.75" customHeight="1" x14ac:dyDescent="0.2">
      <c r="A460" s="169" t="s">
        <v>1904</v>
      </c>
      <c r="B460" s="170" t="s">
        <v>1905</v>
      </c>
      <c r="C460" s="171">
        <v>5.3956652079607261</v>
      </c>
      <c r="D460" s="171">
        <v>2.6506860147845894</v>
      </c>
    </row>
    <row r="461" spans="1:4" ht="27.75" customHeight="1" x14ac:dyDescent="0.2">
      <c r="A461" s="169" t="s">
        <v>1906</v>
      </c>
      <c r="B461" s="170" t="s">
        <v>1907</v>
      </c>
      <c r="C461" s="171">
        <v>1.173426219983692</v>
      </c>
      <c r="D461" s="171">
        <v>3.0592897878146248</v>
      </c>
    </row>
    <row r="462" spans="1:4" ht="27.75" customHeight="1" x14ac:dyDescent="0.2">
      <c r="A462" s="169" t="s">
        <v>1908</v>
      </c>
      <c r="B462" s="170" t="s">
        <v>1907</v>
      </c>
      <c r="C462" s="171">
        <v>1.173426219983692</v>
      </c>
      <c r="D462" s="171">
        <v>3.0592897878146248</v>
      </c>
    </row>
    <row r="463" spans="1:4" ht="27.75" customHeight="1" x14ac:dyDescent="0.2">
      <c r="A463" s="169" t="s">
        <v>1909</v>
      </c>
      <c r="B463" s="170" t="s">
        <v>1907</v>
      </c>
      <c r="C463" s="171">
        <v>1.93</v>
      </c>
      <c r="D463" s="171">
        <v>0.56000000000000005</v>
      </c>
    </row>
    <row r="464" spans="1:4" ht="27.75" customHeight="1" x14ac:dyDescent="0.2">
      <c r="A464" s="169" t="s">
        <v>1910</v>
      </c>
      <c r="B464" s="170" t="s">
        <v>1907</v>
      </c>
      <c r="C464" s="171">
        <v>1.93</v>
      </c>
      <c r="D464" s="171">
        <v>0.56000000000000005</v>
      </c>
    </row>
    <row r="465" spans="1:4" ht="27.75" customHeight="1" x14ac:dyDescent="0.2">
      <c r="A465" s="169" t="s">
        <v>1911</v>
      </c>
      <c r="B465" s="170" t="s">
        <v>1912</v>
      </c>
      <c r="C465" s="171">
        <v>1.82</v>
      </c>
      <c r="D465" s="171">
        <v>4.8600000000000003</v>
      </c>
    </row>
    <row r="466" spans="1:4" ht="27.75" customHeight="1" x14ac:dyDescent="0.2">
      <c r="A466" s="169" t="s">
        <v>1913</v>
      </c>
      <c r="B466" s="170" t="s">
        <v>1912</v>
      </c>
      <c r="C466" s="171">
        <v>2.6506860147845894</v>
      </c>
      <c r="D466" s="171">
        <v>7.553931291145016</v>
      </c>
    </row>
    <row r="467" spans="1:4" ht="27.75" customHeight="1" x14ac:dyDescent="0.2">
      <c r="A467" s="169" t="s">
        <v>1914</v>
      </c>
      <c r="B467" s="170" t="s">
        <v>1912</v>
      </c>
      <c r="C467" s="171">
        <v>2.6506860147845894</v>
      </c>
      <c r="D467" s="171">
        <v>7.553931291145016</v>
      </c>
    </row>
    <row r="468" spans="1:4" ht="27.75" customHeight="1" x14ac:dyDescent="0.2">
      <c r="A468" s="169" t="s">
        <v>1915</v>
      </c>
      <c r="B468" s="170" t="s">
        <v>1916</v>
      </c>
      <c r="C468" s="171">
        <v>1.86</v>
      </c>
      <c r="D468" s="171">
        <v>4.84</v>
      </c>
    </row>
    <row r="469" spans="1:4" ht="27.75" customHeight="1" x14ac:dyDescent="0.2">
      <c r="A469" s="169" t="s">
        <v>1917</v>
      </c>
      <c r="B469" s="170" t="s">
        <v>1918</v>
      </c>
      <c r="C469" s="171">
        <v>1.1315181406985599</v>
      </c>
      <c r="D469" s="171">
        <v>9.5655190968313448</v>
      </c>
    </row>
    <row r="470" spans="1:4" ht="27.75" customHeight="1" x14ac:dyDescent="0.2">
      <c r="A470" s="169" t="s">
        <v>1919</v>
      </c>
      <c r="B470" s="170" t="s">
        <v>1920</v>
      </c>
      <c r="C470" s="171">
        <v>12.45</v>
      </c>
      <c r="D470" s="171">
        <v>0.36</v>
      </c>
    </row>
    <row r="471" spans="1:4" ht="27.75" customHeight="1" x14ac:dyDescent="0.2">
      <c r="A471" s="169" t="s">
        <v>1921</v>
      </c>
      <c r="B471" s="170" t="s">
        <v>1920</v>
      </c>
      <c r="C471" s="171">
        <v>12.45</v>
      </c>
      <c r="D471" s="171">
        <v>0.36</v>
      </c>
    </row>
    <row r="472" spans="1:4" ht="27.75" customHeight="1" x14ac:dyDescent="0.2">
      <c r="A472" s="169" t="s">
        <v>1922</v>
      </c>
      <c r="B472" s="170" t="s">
        <v>1920</v>
      </c>
      <c r="C472" s="171">
        <v>1.8334784687245185</v>
      </c>
      <c r="D472" s="171">
        <v>11.17898014930892</v>
      </c>
    </row>
    <row r="473" spans="1:4" ht="27.75" customHeight="1" x14ac:dyDescent="0.2">
      <c r="A473" s="169" t="s">
        <v>1923</v>
      </c>
      <c r="B473" s="170" t="s">
        <v>1920</v>
      </c>
      <c r="C473" s="171">
        <v>1.8334784687245185</v>
      </c>
      <c r="D473" s="171">
        <v>11.17898014930892</v>
      </c>
    </row>
    <row r="474" spans="1:4" ht="27.75" customHeight="1" x14ac:dyDescent="0.2">
      <c r="A474" s="169" t="s">
        <v>1924</v>
      </c>
      <c r="B474" s="170" t="s">
        <v>1925</v>
      </c>
      <c r="C474" s="171">
        <v>-0.48194291177901627</v>
      </c>
      <c r="D474" s="171">
        <v>9.4293178391546661E-2</v>
      </c>
    </row>
    <row r="475" spans="1:4" ht="27.75" customHeight="1" x14ac:dyDescent="0.2">
      <c r="A475" s="169" t="s">
        <v>1926</v>
      </c>
      <c r="B475" s="170" t="s">
        <v>1925</v>
      </c>
      <c r="C475" s="171">
        <v>0.09</v>
      </c>
      <c r="D475" s="171">
        <v>-0.46</v>
      </c>
    </row>
    <row r="476" spans="1:4" ht="27.75" customHeight="1" x14ac:dyDescent="0.2">
      <c r="A476" s="169" t="s">
        <v>1927</v>
      </c>
      <c r="B476" s="170" t="s">
        <v>1928</v>
      </c>
      <c r="C476" s="171">
        <v>4.37</v>
      </c>
      <c r="D476" s="171">
        <v>4.72</v>
      </c>
    </row>
    <row r="477" spans="1:4" ht="27.75" customHeight="1" x14ac:dyDescent="0.2">
      <c r="A477" s="169" t="s">
        <v>1929</v>
      </c>
      <c r="B477" s="170" t="s">
        <v>1928</v>
      </c>
      <c r="C477" s="171">
        <v>4.37</v>
      </c>
      <c r="D477" s="171">
        <v>4.72</v>
      </c>
    </row>
    <row r="478" spans="1:4" ht="27.75" customHeight="1" x14ac:dyDescent="0.2">
      <c r="A478" s="169" t="s">
        <v>1930</v>
      </c>
      <c r="B478" s="170" t="s">
        <v>1928</v>
      </c>
      <c r="C478" s="171">
        <v>3.0173817085294932</v>
      </c>
      <c r="D478" s="171">
        <v>10.309387504142435</v>
      </c>
    </row>
    <row r="479" spans="1:4" ht="27.75" customHeight="1" x14ac:dyDescent="0.2">
      <c r="A479" s="169" t="s">
        <v>1931</v>
      </c>
      <c r="B479" s="170" t="s">
        <v>1928</v>
      </c>
      <c r="C479" s="171">
        <v>3.0173817085294932</v>
      </c>
      <c r="D479" s="171">
        <v>10.309387504142435</v>
      </c>
    </row>
    <row r="480" spans="1:4" ht="27.75" customHeight="1" x14ac:dyDescent="0.2">
      <c r="A480" s="169" t="s">
        <v>1932</v>
      </c>
      <c r="B480" s="170" t="s">
        <v>1933</v>
      </c>
      <c r="C480" s="171">
        <v>1.7182312506904058</v>
      </c>
      <c r="D480" s="171">
        <v>3.9288824329811107</v>
      </c>
    </row>
    <row r="481" spans="1:4" ht="27.75" customHeight="1" x14ac:dyDescent="0.2">
      <c r="A481" s="169" t="s">
        <v>1934</v>
      </c>
      <c r="B481" s="170" t="s">
        <v>1933</v>
      </c>
      <c r="C481" s="171">
        <v>1.7182312506904058</v>
      </c>
      <c r="D481" s="171">
        <v>3.9288824329811107</v>
      </c>
    </row>
    <row r="482" spans="1:4" ht="27.75" customHeight="1" x14ac:dyDescent="0.2">
      <c r="A482" s="169" t="s">
        <v>1935</v>
      </c>
      <c r="B482" s="170" t="s">
        <v>1936</v>
      </c>
      <c r="C482" s="171">
        <v>0.40860377303003553</v>
      </c>
      <c r="D482" s="171">
        <v>13.064843717139855</v>
      </c>
    </row>
    <row r="483" spans="1:4" ht="27.75" customHeight="1" x14ac:dyDescent="0.2">
      <c r="A483" s="169" t="s">
        <v>1937</v>
      </c>
      <c r="B483" s="170" t="s">
        <v>1936</v>
      </c>
      <c r="C483" s="171">
        <v>0.40860377303003553</v>
      </c>
      <c r="D483" s="171">
        <v>13.064843717139855</v>
      </c>
    </row>
    <row r="484" spans="1:4" ht="27.75" customHeight="1" x14ac:dyDescent="0.2">
      <c r="A484" s="169" t="s">
        <v>1938</v>
      </c>
      <c r="B484" s="170" t="s">
        <v>1936</v>
      </c>
      <c r="C484" s="171">
        <v>0.40860377303003553</v>
      </c>
      <c r="D484" s="171">
        <v>13.064843717139855</v>
      </c>
    </row>
    <row r="485" spans="1:4" ht="27.75" customHeight="1" x14ac:dyDescent="0.2">
      <c r="A485" s="169" t="s">
        <v>1939</v>
      </c>
      <c r="B485" s="170" t="s">
        <v>1940</v>
      </c>
      <c r="C485" s="171">
        <v>1.83</v>
      </c>
      <c r="D485" s="171">
        <v>4.8600000000000003</v>
      </c>
    </row>
    <row r="486" spans="1:4" ht="27.75" customHeight="1" x14ac:dyDescent="0.2">
      <c r="A486" s="169" t="s">
        <v>1941</v>
      </c>
      <c r="B486" s="170" t="s">
        <v>1940</v>
      </c>
      <c r="C486" s="171">
        <v>0</v>
      </c>
      <c r="D486" s="171">
        <v>7.2815287757916591</v>
      </c>
    </row>
    <row r="487" spans="1:4" ht="27.75" customHeight="1" x14ac:dyDescent="0.2">
      <c r="A487" s="169" t="s">
        <v>1942</v>
      </c>
      <c r="B487" s="170" t="s">
        <v>1943</v>
      </c>
      <c r="C487" s="171">
        <v>0.40860377303003553</v>
      </c>
      <c r="D487" s="171">
        <v>13.064843717139855</v>
      </c>
    </row>
    <row r="488" spans="1:4" ht="27.75" customHeight="1" x14ac:dyDescent="0.2">
      <c r="A488" s="169" t="s">
        <v>1944</v>
      </c>
      <c r="B488" s="170" t="s">
        <v>1943</v>
      </c>
      <c r="C488" s="171">
        <v>0.40860377303003553</v>
      </c>
      <c r="D488" s="171">
        <v>13.064843717139855</v>
      </c>
    </row>
    <row r="489" spans="1:4" ht="27.75" customHeight="1" x14ac:dyDescent="0.2">
      <c r="A489" s="169" t="s">
        <v>1945</v>
      </c>
      <c r="B489" s="170" t="s">
        <v>1946</v>
      </c>
      <c r="C489" s="171">
        <v>6.2862118927697774E-2</v>
      </c>
      <c r="D489" s="171">
        <v>27.198343456050573</v>
      </c>
    </row>
    <row r="490" spans="1:4" ht="27.75" customHeight="1" x14ac:dyDescent="0.2">
      <c r="A490" s="169" t="s">
        <v>1947</v>
      </c>
      <c r="B490" s="170" t="s">
        <v>1946</v>
      </c>
      <c r="C490" s="171">
        <v>37.36</v>
      </c>
      <c r="D490" s="171">
        <v>6.58</v>
      </c>
    </row>
    <row r="491" spans="1:4" ht="27.75" customHeight="1" x14ac:dyDescent="0.2">
      <c r="A491" s="169" t="s">
        <v>1948</v>
      </c>
      <c r="B491" s="170" t="s">
        <v>1946</v>
      </c>
      <c r="C491" s="171">
        <v>37.36</v>
      </c>
      <c r="D491" s="171">
        <v>6.58</v>
      </c>
    </row>
    <row r="492" spans="1:4" ht="27.75" customHeight="1" x14ac:dyDescent="0.2">
      <c r="A492" s="169" t="s">
        <v>1949</v>
      </c>
      <c r="B492" s="170" t="s">
        <v>1950</v>
      </c>
      <c r="C492" s="171">
        <v>1.4458287353370487</v>
      </c>
      <c r="D492" s="171">
        <v>0.53432801088543114</v>
      </c>
    </row>
    <row r="493" spans="1:4" ht="27.75" customHeight="1" x14ac:dyDescent="0.2">
      <c r="A493" s="169" t="s">
        <v>1951</v>
      </c>
      <c r="B493" s="170" t="s">
        <v>1952</v>
      </c>
      <c r="C493" s="171">
        <v>1.3096274776603702</v>
      </c>
      <c r="D493" s="171">
        <v>0.48194291177901627</v>
      </c>
    </row>
    <row r="494" spans="1:4" ht="27.75" customHeight="1" x14ac:dyDescent="0.2">
      <c r="A494" s="169" t="s">
        <v>1953</v>
      </c>
      <c r="B494" s="170" t="s">
        <v>1954</v>
      </c>
      <c r="C494" s="171">
        <v>1.7810933696181035</v>
      </c>
      <c r="D494" s="171">
        <v>11.639969021445371</v>
      </c>
    </row>
    <row r="495" spans="1:4" ht="27.75" customHeight="1" x14ac:dyDescent="0.2">
      <c r="A495" s="169" t="s">
        <v>1955</v>
      </c>
      <c r="B495" s="170" t="s">
        <v>1956</v>
      </c>
      <c r="C495" s="171">
        <v>2.3154213805035346</v>
      </c>
      <c r="D495" s="171">
        <v>4.4213023645814102</v>
      </c>
    </row>
    <row r="496" spans="1:4" ht="27.75" customHeight="1" x14ac:dyDescent="0.2">
      <c r="A496" s="169" t="s">
        <v>1957</v>
      </c>
      <c r="B496" s="170" t="s">
        <v>1956</v>
      </c>
      <c r="C496" s="171">
        <v>2.3154213805035346</v>
      </c>
      <c r="D496" s="171">
        <v>4.4213023645814102</v>
      </c>
    </row>
    <row r="497" spans="1:4" ht="27.75" customHeight="1" x14ac:dyDescent="0.2">
      <c r="A497" s="169" t="s">
        <v>1958</v>
      </c>
      <c r="B497" s="170" t="s">
        <v>1959</v>
      </c>
      <c r="C497" s="171">
        <v>9.5500000000000007</v>
      </c>
      <c r="D497" s="171">
        <v>0.14000000000000001</v>
      </c>
    </row>
    <row r="498" spans="1:4" ht="27.75" customHeight="1" x14ac:dyDescent="0.2">
      <c r="A498" s="169" t="s">
        <v>1960</v>
      </c>
      <c r="B498" s="170" t="s">
        <v>1959</v>
      </c>
      <c r="C498" s="171">
        <v>9.5500000000000007</v>
      </c>
      <c r="D498" s="171">
        <v>0.14000000000000001</v>
      </c>
    </row>
    <row r="499" spans="1:4" ht="27.75" customHeight="1" x14ac:dyDescent="0.2">
      <c r="A499" s="169" t="s">
        <v>1961</v>
      </c>
      <c r="B499" s="170" t="s">
        <v>1959</v>
      </c>
      <c r="C499" s="171">
        <v>9.5500000000000007</v>
      </c>
      <c r="D499" s="171">
        <v>0.14000000000000001</v>
      </c>
    </row>
    <row r="500" spans="1:4" ht="27.75" customHeight="1" x14ac:dyDescent="0.2">
      <c r="A500" s="169" t="s">
        <v>1962</v>
      </c>
      <c r="B500" s="170" t="s">
        <v>1963</v>
      </c>
      <c r="C500" s="171">
        <v>2.5040077372866283</v>
      </c>
      <c r="D500" s="171">
        <v>14.426856293906638</v>
      </c>
    </row>
    <row r="501" spans="1:4" ht="27.75" customHeight="1" x14ac:dyDescent="0.2">
      <c r="A501" s="169" t="s">
        <v>1964</v>
      </c>
      <c r="B501" s="170" t="s">
        <v>1963</v>
      </c>
      <c r="C501" s="171">
        <v>2.5040077372866283</v>
      </c>
      <c r="D501" s="171">
        <v>14.426856293906638</v>
      </c>
    </row>
    <row r="502" spans="1:4" ht="27.75" customHeight="1" x14ac:dyDescent="0.2">
      <c r="A502" s="169" t="s">
        <v>1965</v>
      </c>
      <c r="B502" s="170" t="s">
        <v>1966</v>
      </c>
      <c r="C502" s="171">
        <v>12.91</v>
      </c>
      <c r="D502" s="171">
        <v>1.06</v>
      </c>
    </row>
    <row r="503" spans="1:4" ht="27.75" customHeight="1" x14ac:dyDescent="0.2">
      <c r="A503" s="169" t="s">
        <v>1967</v>
      </c>
      <c r="B503" s="170" t="s">
        <v>1966</v>
      </c>
      <c r="C503" s="171">
        <v>12.9</v>
      </c>
      <c r="D503" s="171">
        <v>1.06</v>
      </c>
    </row>
    <row r="504" spans="1:4" ht="27.75" customHeight="1" x14ac:dyDescent="0.2">
      <c r="A504" s="169" t="s">
        <v>1968</v>
      </c>
      <c r="B504" s="170" t="s">
        <v>1969</v>
      </c>
      <c r="C504" s="171">
        <v>3.86</v>
      </c>
      <c r="D504" s="171">
        <v>0.32</v>
      </c>
    </row>
    <row r="505" spans="1:4" ht="27.75" customHeight="1" x14ac:dyDescent="0.2">
      <c r="A505" s="169" t="s">
        <v>1970</v>
      </c>
      <c r="B505" s="170" t="s">
        <v>1969</v>
      </c>
      <c r="C505" s="171">
        <v>3.86</v>
      </c>
      <c r="D505" s="171">
        <v>0.32</v>
      </c>
    </row>
    <row r="506" spans="1:4" ht="27.75" customHeight="1" x14ac:dyDescent="0.2">
      <c r="A506" s="169" t="s">
        <v>1971</v>
      </c>
      <c r="B506" s="170" t="s">
        <v>1969</v>
      </c>
      <c r="C506" s="171">
        <v>0.75434542713237329</v>
      </c>
      <c r="D506" s="171">
        <v>2.9754736292443611</v>
      </c>
    </row>
    <row r="507" spans="1:4" ht="27.75" customHeight="1" x14ac:dyDescent="0.2">
      <c r="A507" s="169" t="s">
        <v>1972</v>
      </c>
      <c r="B507" s="170" t="s">
        <v>1969</v>
      </c>
      <c r="C507" s="171">
        <v>0.75434542713237329</v>
      </c>
      <c r="D507" s="171">
        <v>2.9754736292443611</v>
      </c>
    </row>
    <row r="508" spans="1:4" ht="27.75" customHeight="1" x14ac:dyDescent="0.2">
      <c r="A508" s="169" t="s">
        <v>1973</v>
      </c>
      <c r="B508" s="170" t="s">
        <v>1969</v>
      </c>
      <c r="C508" s="171">
        <v>0</v>
      </c>
      <c r="D508" s="171">
        <v>4.4000000000000004</v>
      </c>
    </row>
    <row r="509" spans="1:4" ht="27.75" customHeight="1" x14ac:dyDescent="0.2">
      <c r="A509" s="169" t="s">
        <v>1974</v>
      </c>
      <c r="B509" s="170" t="s">
        <v>1969</v>
      </c>
      <c r="C509" s="171">
        <v>0</v>
      </c>
      <c r="D509" s="171">
        <v>4.4000000000000004</v>
      </c>
    </row>
    <row r="510" spans="1:4" ht="27.75" customHeight="1" x14ac:dyDescent="0.2">
      <c r="A510" s="169" t="s">
        <v>1975</v>
      </c>
      <c r="B510" s="170" t="s">
        <v>1969</v>
      </c>
      <c r="C510" s="171">
        <v>2.200174162469422</v>
      </c>
      <c r="D510" s="171">
        <v>2.2735133012184026</v>
      </c>
    </row>
    <row r="511" spans="1:4" ht="27.75" customHeight="1" x14ac:dyDescent="0.2">
      <c r="A511" s="169" t="s">
        <v>1976</v>
      </c>
      <c r="B511" s="170" t="s">
        <v>1969</v>
      </c>
      <c r="C511" s="171">
        <v>2.200174162469422</v>
      </c>
      <c r="D511" s="171">
        <v>2.2735133012184026</v>
      </c>
    </row>
    <row r="512" spans="1:4" ht="27.75" customHeight="1" x14ac:dyDescent="0.2">
      <c r="A512" s="169" t="s">
        <v>1977</v>
      </c>
      <c r="B512" s="170" t="s">
        <v>1978</v>
      </c>
      <c r="C512" s="171">
        <v>1.34</v>
      </c>
      <c r="D512" s="171">
        <v>7.76</v>
      </c>
    </row>
    <row r="513" spans="1:4" ht="27.75" customHeight="1" x14ac:dyDescent="0.2">
      <c r="A513" s="169" t="s">
        <v>1979</v>
      </c>
      <c r="B513" s="170" t="s">
        <v>1980</v>
      </c>
      <c r="C513" s="171">
        <v>1.3305815173029363</v>
      </c>
      <c r="D513" s="171">
        <v>8.3816158570263699</v>
      </c>
    </row>
    <row r="514" spans="1:4" ht="27.75" customHeight="1" x14ac:dyDescent="0.2">
      <c r="A514" s="169" t="s">
        <v>1981</v>
      </c>
      <c r="B514" s="170" t="s">
        <v>1980</v>
      </c>
      <c r="C514" s="171">
        <v>1.3305815173029363</v>
      </c>
      <c r="D514" s="171">
        <v>8.3816158570263699</v>
      </c>
    </row>
    <row r="515" spans="1:4" ht="27.75" customHeight="1" x14ac:dyDescent="0.2">
      <c r="A515" s="169" t="s">
        <v>1982</v>
      </c>
      <c r="B515" s="170" t="s">
        <v>1983</v>
      </c>
      <c r="C515" s="171">
        <v>4.1698538888706187</v>
      </c>
      <c r="D515" s="171">
        <v>0.37717271356618665</v>
      </c>
    </row>
    <row r="516" spans="1:4" ht="27.75" customHeight="1" x14ac:dyDescent="0.2">
      <c r="A516" s="169" t="s">
        <v>1984</v>
      </c>
      <c r="B516" s="170" t="s">
        <v>1985</v>
      </c>
      <c r="C516" s="171">
        <v>4.51</v>
      </c>
      <c r="D516" s="171">
        <v>1.04</v>
      </c>
    </row>
    <row r="517" spans="1:4" ht="27.75" customHeight="1" x14ac:dyDescent="0.2">
      <c r="A517" s="169" t="s">
        <v>1986</v>
      </c>
      <c r="B517" s="170" t="s">
        <v>1985</v>
      </c>
      <c r="C517" s="171">
        <v>4.51</v>
      </c>
      <c r="D517" s="171">
        <v>1.04</v>
      </c>
    </row>
    <row r="518" spans="1:4" ht="27.75" customHeight="1" x14ac:dyDescent="0.2">
      <c r="A518" s="169" t="s">
        <v>1987</v>
      </c>
      <c r="B518" s="170" t="s">
        <v>1985</v>
      </c>
      <c r="C518" s="171">
        <v>0.27240251535335702</v>
      </c>
      <c r="D518" s="171">
        <v>6.1709646747356643</v>
      </c>
    </row>
    <row r="519" spans="1:4" ht="27.75" customHeight="1" x14ac:dyDescent="0.2">
      <c r="A519" s="169" t="s">
        <v>1988</v>
      </c>
      <c r="B519" s="170" t="s">
        <v>1989</v>
      </c>
      <c r="C519" s="171">
        <v>0.586713109991846</v>
      </c>
      <c r="D519" s="171">
        <v>8.5806792336307449</v>
      </c>
    </row>
    <row r="520" spans="1:4" ht="27.75" customHeight="1" x14ac:dyDescent="0.2">
      <c r="A520" s="169" t="s">
        <v>1990</v>
      </c>
      <c r="B520" s="170" t="s">
        <v>1989</v>
      </c>
      <c r="C520" s="171">
        <v>0.586713109991846</v>
      </c>
      <c r="D520" s="171">
        <v>8.5806792336307449</v>
      </c>
    </row>
    <row r="521" spans="1:4" ht="27.75" customHeight="1" x14ac:dyDescent="0.2">
      <c r="A521" s="169" t="s">
        <v>1991</v>
      </c>
      <c r="B521" s="170" t="s">
        <v>1989</v>
      </c>
      <c r="C521" s="171">
        <v>0.586713109991846</v>
      </c>
      <c r="D521" s="171">
        <v>8.5806792336307449</v>
      </c>
    </row>
    <row r="522" spans="1:4" ht="27.75" customHeight="1" x14ac:dyDescent="0.2">
      <c r="A522" s="169" t="s">
        <v>1992</v>
      </c>
      <c r="B522" s="170" t="s">
        <v>1989</v>
      </c>
      <c r="C522" s="171">
        <v>0.586713109991846</v>
      </c>
      <c r="D522" s="171">
        <v>8.5806792336307449</v>
      </c>
    </row>
    <row r="523" spans="1:4" ht="27.75" customHeight="1" x14ac:dyDescent="0.2">
      <c r="A523" s="169" t="s">
        <v>1993</v>
      </c>
      <c r="B523" s="170" t="s">
        <v>1989</v>
      </c>
      <c r="C523" s="171">
        <v>0.586713109991846</v>
      </c>
      <c r="D523" s="171">
        <v>8.5806792336307449</v>
      </c>
    </row>
    <row r="524" spans="1:4" ht="27.75" customHeight="1" x14ac:dyDescent="0.2">
      <c r="A524" s="169" t="s">
        <v>1994</v>
      </c>
      <c r="B524" s="170" t="s">
        <v>1989</v>
      </c>
      <c r="C524" s="171">
        <v>0.586713109991846</v>
      </c>
      <c r="D524" s="171">
        <v>8.5806792336307449</v>
      </c>
    </row>
    <row r="525" spans="1:4" ht="27.75" customHeight="1" x14ac:dyDescent="0.2">
      <c r="A525" s="169" t="s">
        <v>1995</v>
      </c>
      <c r="B525" s="170" t="s">
        <v>1996</v>
      </c>
      <c r="C525" s="171">
        <v>3.7507730960193006</v>
      </c>
      <c r="D525" s="171">
        <v>2.7659332328187021</v>
      </c>
    </row>
    <row r="526" spans="1:4" ht="27.75" customHeight="1" x14ac:dyDescent="0.2">
      <c r="A526" s="169" t="s">
        <v>1997</v>
      </c>
      <c r="B526" s="170" t="s">
        <v>1996</v>
      </c>
      <c r="C526" s="171">
        <v>3.7507730960193006</v>
      </c>
      <c r="D526" s="171">
        <v>2.7659332328187021</v>
      </c>
    </row>
    <row r="527" spans="1:4" ht="27.75" customHeight="1" x14ac:dyDescent="0.2">
      <c r="A527" s="169" t="s">
        <v>1998</v>
      </c>
      <c r="B527" s="170" t="s">
        <v>1999</v>
      </c>
      <c r="C527" s="171">
        <v>0.13620125767667851</v>
      </c>
      <c r="D527" s="171">
        <v>13.557263648740152</v>
      </c>
    </row>
    <row r="528" spans="1:4" ht="27.75" customHeight="1" x14ac:dyDescent="0.2">
      <c r="A528" s="169" t="s">
        <v>2000</v>
      </c>
      <c r="B528" s="170" t="s">
        <v>2001</v>
      </c>
      <c r="C528" s="171">
        <v>5.2385099106414812E-2</v>
      </c>
      <c r="D528" s="171">
        <v>-9.4293178391546661E-2</v>
      </c>
    </row>
    <row r="529" spans="1:4" ht="27.75" customHeight="1" x14ac:dyDescent="0.2">
      <c r="A529" s="169" t="s">
        <v>2002</v>
      </c>
      <c r="B529" s="170" t="s">
        <v>2001</v>
      </c>
      <c r="C529" s="171">
        <v>5.2385099106414812E-2</v>
      </c>
      <c r="D529" s="171">
        <v>-9.4293178391546661E-2</v>
      </c>
    </row>
    <row r="530" spans="1:4" ht="27.75" customHeight="1" x14ac:dyDescent="0.2">
      <c r="A530" s="169" t="s">
        <v>2003</v>
      </c>
      <c r="B530" s="170" t="s">
        <v>2004</v>
      </c>
      <c r="C530" s="171">
        <v>5.2385099106414812E-2</v>
      </c>
      <c r="D530" s="171">
        <v>-9.4293178391546661E-2</v>
      </c>
    </row>
    <row r="531" spans="1:4" ht="27.75" customHeight="1" x14ac:dyDescent="0.2">
      <c r="A531" s="169" t="s">
        <v>2005</v>
      </c>
      <c r="B531" s="170" t="s">
        <v>2004</v>
      </c>
      <c r="C531" s="171">
        <v>5.2385099106414812E-2</v>
      </c>
      <c r="D531" s="171">
        <v>-9.4293178391546661E-2</v>
      </c>
    </row>
    <row r="532" spans="1:4" ht="27.75" customHeight="1" x14ac:dyDescent="0.2">
      <c r="A532" s="169" t="s">
        <v>2006</v>
      </c>
      <c r="B532" s="170" t="s">
        <v>2007</v>
      </c>
      <c r="C532" s="171">
        <v>0.56575907034927997</v>
      </c>
      <c r="D532" s="171">
        <v>0.10477019821282962</v>
      </c>
    </row>
    <row r="533" spans="1:4" ht="27.75" customHeight="1" x14ac:dyDescent="0.2">
      <c r="A533" s="169" t="s">
        <v>2008</v>
      </c>
      <c r="B533" s="170" t="s">
        <v>2009</v>
      </c>
      <c r="C533" s="171">
        <v>0.54480503070671404</v>
      </c>
      <c r="D533" s="171">
        <v>9.4293178391546661E-2</v>
      </c>
    </row>
    <row r="534" spans="1:4" ht="27.75" customHeight="1" x14ac:dyDescent="0.2">
      <c r="A534" s="169" t="s">
        <v>2010</v>
      </c>
      <c r="B534" s="170" t="s">
        <v>2011</v>
      </c>
      <c r="C534" s="171">
        <v>2.0744499246140267</v>
      </c>
      <c r="D534" s="171">
        <v>4.9451533556455578</v>
      </c>
    </row>
    <row r="535" spans="1:4" ht="27.75" customHeight="1" x14ac:dyDescent="0.2">
      <c r="A535" s="169" t="s">
        <v>2012</v>
      </c>
      <c r="B535" s="170" t="s">
        <v>2011</v>
      </c>
      <c r="C535" s="171">
        <v>2.0744499246140267</v>
      </c>
      <c r="D535" s="171">
        <v>4.9451533556455578</v>
      </c>
    </row>
    <row r="536" spans="1:4" ht="27.75" customHeight="1" x14ac:dyDescent="0.2">
      <c r="A536" s="169" t="s">
        <v>2013</v>
      </c>
      <c r="B536" s="170" t="s">
        <v>2014</v>
      </c>
      <c r="C536" s="171">
        <v>2.6402089949633067</v>
      </c>
      <c r="D536" s="171">
        <v>10.257002405036019</v>
      </c>
    </row>
    <row r="537" spans="1:4" ht="27.75" customHeight="1" x14ac:dyDescent="0.2">
      <c r="A537" s="169" t="s">
        <v>2015</v>
      </c>
      <c r="B537" s="170" t="s">
        <v>2014</v>
      </c>
      <c r="C537" s="171">
        <v>2.6402089949633067</v>
      </c>
      <c r="D537" s="171">
        <v>10.257002405036019</v>
      </c>
    </row>
    <row r="538" spans="1:4" ht="27.75" customHeight="1" x14ac:dyDescent="0.2">
      <c r="A538" s="169" t="s">
        <v>2016</v>
      </c>
      <c r="B538" s="170" t="s">
        <v>2014</v>
      </c>
      <c r="C538" s="171">
        <v>2.67</v>
      </c>
      <c r="D538" s="171">
        <v>6.05</v>
      </c>
    </row>
    <row r="539" spans="1:4" ht="27.75" customHeight="1" x14ac:dyDescent="0.2">
      <c r="A539" s="169" t="s">
        <v>2017</v>
      </c>
      <c r="B539" s="170" t="s">
        <v>2014</v>
      </c>
      <c r="C539" s="171">
        <v>2.67</v>
      </c>
      <c r="D539" s="171">
        <v>6.05</v>
      </c>
    </row>
    <row r="540" spans="1:4" ht="27.75" customHeight="1" x14ac:dyDescent="0.2">
      <c r="A540" s="169" t="s">
        <v>2018</v>
      </c>
      <c r="B540" s="170" t="s">
        <v>2019</v>
      </c>
      <c r="C540" s="171">
        <v>1.9068176074734993</v>
      </c>
      <c r="D540" s="171">
        <v>5.0918316331435198</v>
      </c>
    </row>
    <row r="541" spans="1:4" ht="27.75" customHeight="1" x14ac:dyDescent="0.2">
      <c r="A541" s="169" t="s">
        <v>2020</v>
      </c>
      <c r="B541" s="170" t="s">
        <v>2021</v>
      </c>
      <c r="C541" s="171">
        <v>1.82</v>
      </c>
      <c r="D541" s="171">
        <v>4.8499999999999996</v>
      </c>
    </row>
    <row r="542" spans="1:4" ht="27.75" customHeight="1" x14ac:dyDescent="0.2">
      <c r="A542" s="169" t="s">
        <v>2022</v>
      </c>
      <c r="B542" s="170" t="s">
        <v>2021</v>
      </c>
      <c r="C542" s="171">
        <v>1.9696797264011967</v>
      </c>
      <c r="D542" s="171">
        <v>5.1861248115350662</v>
      </c>
    </row>
    <row r="543" spans="1:4" ht="27.75" customHeight="1" x14ac:dyDescent="0.2">
      <c r="A543" s="169" t="s">
        <v>2023</v>
      </c>
      <c r="B543" s="170" t="s">
        <v>2024</v>
      </c>
      <c r="C543" s="171">
        <v>2.8183183319251168</v>
      </c>
      <c r="D543" s="171">
        <v>13.368677291957059</v>
      </c>
    </row>
    <row r="544" spans="1:4" ht="27.75" customHeight="1" x14ac:dyDescent="0.2">
      <c r="A544" s="169" t="s">
        <v>2025</v>
      </c>
      <c r="B544" s="170" t="s">
        <v>2024</v>
      </c>
      <c r="C544" s="171">
        <v>2.8183183319251168</v>
      </c>
      <c r="D544" s="171">
        <v>13.368677291957059</v>
      </c>
    </row>
    <row r="545" spans="1:4" ht="27.75" customHeight="1" x14ac:dyDescent="0.2">
      <c r="A545" s="169" t="s">
        <v>2026</v>
      </c>
      <c r="B545" s="170" t="s">
        <v>2027</v>
      </c>
      <c r="C545" s="171">
        <v>0.64957522891954367</v>
      </c>
      <c r="D545" s="171">
        <v>10.215094325750888</v>
      </c>
    </row>
    <row r="546" spans="1:4" ht="27.75" customHeight="1" x14ac:dyDescent="0.2">
      <c r="A546" s="169" t="s">
        <v>2028</v>
      </c>
      <c r="B546" s="170" t="s">
        <v>2027</v>
      </c>
      <c r="C546" s="171">
        <v>0.64957522891954367</v>
      </c>
      <c r="D546" s="171">
        <v>10.215094325750888</v>
      </c>
    </row>
    <row r="547" spans="1:4" ht="27.75" customHeight="1" x14ac:dyDescent="0.2">
      <c r="A547" s="169" t="s">
        <v>2029</v>
      </c>
      <c r="B547" s="170" t="s">
        <v>2030</v>
      </c>
      <c r="C547" s="171">
        <v>10.69</v>
      </c>
      <c r="D547" s="171">
        <v>4</v>
      </c>
    </row>
    <row r="548" spans="1:4" ht="27.75" customHeight="1" x14ac:dyDescent="0.2">
      <c r="A548" s="169" t="s">
        <v>2031</v>
      </c>
      <c r="B548" s="170" t="s">
        <v>2030</v>
      </c>
      <c r="C548" s="171">
        <v>10.7</v>
      </c>
      <c r="D548" s="171">
        <v>4</v>
      </c>
    </row>
    <row r="549" spans="1:4" ht="27.75" customHeight="1" x14ac:dyDescent="0.2">
      <c r="A549" s="169" t="s">
        <v>2032</v>
      </c>
      <c r="B549" s="170" t="s">
        <v>2033</v>
      </c>
      <c r="C549" s="171">
        <v>2.4201915787163646</v>
      </c>
      <c r="D549" s="171">
        <v>18.292876607960054</v>
      </c>
    </row>
    <row r="550" spans="1:4" ht="27.75" customHeight="1" x14ac:dyDescent="0.2">
      <c r="A550" s="169" t="s">
        <v>2034</v>
      </c>
      <c r="B550" s="170" t="s">
        <v>2033</v>
      </c>
      <c r="C550" s="171">
        <v>2.4201915787163646</v>
      </c>
      <c r="D550" s="171">
        <v>18.292876607960054</v>
      </c>
    </row>
    <row r="551" spans="1:4" ht="27.75" customHeight="1" x14ac:dyDescent="0.2">
      <c r="A551" s="169" t="s">
        <v>2035</v>
      </c>
      <c r="B551" s="170" t="s">
        <v>2033</v>
      </c>
      <c r="C551" s="171">
        <v>17.57</v>
      </c>
      <c r="D551" s="171">
        <v>-0.22</v>
      </c>
    </row>
    <row r="552" spans="1:4" ht="27.75" customHeight="1" x14ac:dyDescent="0.2">
      <c r="A552" s="169" t="s">
        <v>2036</v>
      </c>
      <c r="B552" s="170" t="s">
        <v>2033</v>
      </c>
      <c r="C552" s="171">
        <v>17.57</v>
      </c>
      <c r="D552" s="171">
        <v>-0.22</v>
      </c>
    </row>
    <row r="553" spans="1:4" ht="27.75" customHeight="1" x14ac:dyDescent="0.2">
      <c r="A553" s="169" t="s">
        <v>2037</v>
      </c>
      <c r="B553" s="170" t="s">
        <v>2038</v>
      </c>
      <c r="C553" s="171">
        <v>1.0896100614134281</v>
      </c>
      <c r="D553" s="171">
        <v>0.47146589195773331</v>
      </c>
    </row>
    <row r="554" spans="1:4" ht="27.75" customHeight="1" x14ac:dyDescent="0.2">
      <c r="A554" s="169" t="s">
        <v>2039</v>
      </c>
      <c r="B554" s="170" t="s">
        <v>2040</v>
      </c>
      <c r="C554" s="171">
        <v>0.2514484757107911</v>
      </c>
      <c r="D554" s="171">
        <v>7.480592152396035</v>
      </c>
    </row>
    <row r="555" spans="1:4" ht="27.75" customHeight="1" x14ac:dyDescent="0.2">
      <c r="A555" s="169" t="s">
        <v>2041</v>
      </c>
      <c r="B555" s="170" t="s">
        <v>2040</v>
      </c>
      <c r="C555" s="171">
        <v>0.2514484757107911</v>
      </c>
      <c r="D555" s="171">
        <v>7.480592152396035</v>
      </c>
    </row>
    <row r="556" spans="1:4" ht="27.75" customHeight="1" x14ac:dyDescent="0.2">
      <c r="A556" s="169" t="s">
        <v>2042</v>
      </c>
      <c r="B556" s="170" t="s">
        <v>2043</v>
      </c>
      <c r="C556" s="171">
        <v>2.587823895856892</v>
      </c>
      <c r="D556" s="171">
        <v>4.1803309086919018</v>
      </c>
    </row>
    <row r="557" spans="1:4" ht="27.75" customHeight="1" x14ac:dyDescent="0.2">
      <c r="A557" s="169" t="s">
        <v>2044</v>
      </c>
      <c r="B557" s="170" t="s">
        <v>2043</v>
      </c>
      <c r="C557" s="171">
        <v>2.587823895856892</v>
      </c>
      <c r="D557" s="171">
        <v>4.1803309086919018</v>
      </c>
    </row>
    <row r="558" spans="1:4" ht="27.75" customHeight="1" x14ac:dyDescent="0.2">
      <c r="A558" s="169" t="s">
        <v>2045</v>
      </c>
      <c r="B558" s="170" t="s">
        <v>2046</v>
      </c>
      <c r="C558" s="171">
        <v>4.5889346817219376</v>
      </c>
      <c r="D558" s="171">
        <v>7.2186666568639604</v>
      </c>
    </row>
    <row r="559" spans="1:4" ht="27.75" customHeight="1" x14ac:dyDescent="0.2">
      <c r="A559" s="169" t="s">
        <v>2047</v>
      </c>
      <c r="B559" s="170" t="s">
        <v>2046</v>
      </c>
      <c r="C559" s="171">
        <v>4.5889346817219376</v>
      </c>
      <c r="D559" s="171">
        <v>7.2186666568639604</v>
      </c>
    </row>
    <row r="560" spans="1:4" ht="27.75" customHeight="1" x14ac:dyDescent="0.2">
      <c r="A560" s="169" t="s">
        <v>2048</v>
      </c>
      <c r="B560" s="170" t="s">
        <v>2049</v>
      </c>
      <c r="C560" s="171">
        <v>0.49241993160029918</v>
      </c>
      <c r="D560" s="171">
        <v>2.5668698562143262</v>
      </c>
    </row>
    <row r="561" spans="1:4" ht="27.75" customHeight="1" x14ac:dyDescent="0.2">
      <c r="A561" s="169" t="s">
        <v>2050</v>
      </c>
      <c r="B561" s="170" t="s">
        <v>2051</v>
      </c>
      <c r="C561" s="171">
        <v>6.0033323575951378</v>
      </c>
      <c r="D561" s="171">
        <v>2.7240251535335704</v>
      </c>
    </row>
    <row r="562" spans="1:4" ht="27.75" customHeight="1" x14ac:dyDescent="0.2">
      <c r="A562" s="169" t="s">
        <v>2052</v>
      </c>
      <c r="B562" s="170" t="s">
        <v>2051</v>
      </c>
      <c r="C562" s="171">
        <v>6.0033323575951378</v>
      </c>
      <c r="D562" s="171">
        <v>2.7240251535335704</v>
      </c>
    </row>
    <row r="563" spans="1:4" ht="27.75" customHeight="1" x14ac:dyDescent="0.2">
      <c r="A563" s="169" t="s">
        <v>2053</v>
      </c>
      <c r="B563" s="170" t="s">
        <v>2054</v>
      </c>
      <c r="C563" s="171">
        <v>0.5133739712428651</v>
      </c>
      <c r="D563" s="171">
        <v>3.4993246203085091</v>
      </c>
    </row>
    <row r="564" spans="1:4" ht="27.75" customHeight="1" x14ac:dyDescent="0.2">
      <c r="A564" s="169" t="s">
        <v>2055</v>
      </c>
      <c r="B564" s="170" t="s">
        <v>2054</v>
      </c>
      <c r="C564" s="171">
        <v>0.5133739712428651</v>
      </c>
      <c r="D564" s="171">
        <v>3.4993246203085091</v>
      </c>
    </row>
    <row r="565" spans="1:4" ht="27.75" customHeight="1" x14ac:dyDescent="0.2">
      <c r="A565" s="169" t="s">
        <v>2056</v>
      </c>
      <c r="B565" s="170" t="s">
        <v>2057</v>
      </c>
      <c r="C565" s="171">
        <v>1.69</v>
      </c>
      <c r="D565" s="171">
        <v>3.03</v>
      </c>
    </row>
    <row r="566" spans="1:4" ht="27.75" customHeight="1" x14ac:dyDescent="0.2">
      <c r="A566" s="169" t="s">
        <v>2058</v>
      </c>
      <c r="B566" s="170" t="s">
        <v>2057</v>
      </c>
      <c r="C566" s="171">
        <v>1.69</v>
      </c>
      <c r="D566" s="171">
        <v>3.03</v>
      </c>
    </row>
    <row r="567" spans="1:4" ht="27.75" customHeight="1" x14ac:dyDescent="0.2">
      <c r="A567" s="169" t="s">
        <v>2059</v>
      </c>
      <c r="B567" s="170" t="s">
        <v>2057</v>
      </c>
      <c r="C567" s="171">
        <v>2.0325418453288946</v>
      </c>
      <c r="D567" s="171">
        <v>5.5528205052799695</v>
      </c>
    </row>
    <row r="568" spans="1:4" ht="27.75" customHeight="1" x14ac:dyDescent="0.2">
      <c r="A568" s="169" t="s">
        <v>2060</v>
      </c>
      <c r="B568" s="170" t="s">
        <v>2057</v>
      </c>
      <c r="C568" s="171">
        <v>2.0325418453288946</v>
      </c>
      <c r="D568" s="171">
        <v>5.5528205052799695</v>
      </c>
    </row>
    <row r="569" spans="1:4" ht="27.75" customHeight="1" x14ac:dyDescent="0.2">
      <c r="A569" s="169" t="s">
        <v>2061</v>
      </c>
      <c r="B569" s="170" t="s">
        <v>2057</v>
      </c>
      <c r="C569" s="171">
        <v>2.0325418453288946</v>
      </c>
      <c r="D569" s="171">
        <v>5.5528205052799695</v>
      </c>
    </row>
    <row r="570" spans="1:4" ht="27.75" customHeight="1" x14ac:dyDescent="0.2">
      <c r="A570" s="169" t="s">
        <v>2062</v>
      </c>
      <c r="B570" s="170" t="s">
        <v>2063</v>
      </c>
      <c r="C570" s="171">
        <v>6.9</v>
      </c>
      <c r="D570" s="171">
        <v>4.87</v>
      </c>
    </row>
    <row r="571" spans="1:4" ht="27.75" customHeight="1" x14ac:dyDescent="0.2">
      <c r="A571" s="169" t="s">
        <v>2064</v>
      </c>
      <c r="B571" s="170" t="s">
        <v>2063</v>
      </c>
      <c r="C571" s="171">
        <v>6.9</v>
      </c>
      <c r="D571" s="171">
        <v>4.87</v>
      </c>
    </row>
    <row r="572" spans="1:4" ht="27.75" customHeight="1" x14ac:dyDescent="0.2">
      <c r="A572" s="169" t="s">
        <v>2065</v>
      </c>
      <c r="B572" s="170" t="s">
        <v>2063</v>
      </c>
      <c r="C572" s="171">
        <v>4.8822912367178608</v>
      </c>
      <c r="D572" s="171">
        <v>13.064843717139855</v>
      </c>
    </row>
    <row r="573" spans="1:4" ht="27.75" customHeight="1" x14ac:dyDescent="0.2">
      <c r="A573" s="169" t="s">
        <v>2066</v>
      </c>
      <c r="B573" s="170" t="s">
        <v>2063</v>
      </c>
      <c r="C573" s="171">
        <v>4.8822912367178608</v>
      </c>
      <c r="D573" s="171">
        <v>13.064843717139855</v>
      </c>
    </row>
    <row r="574" spans="1:4" ht="27.75" customHeight="1" x14ac:dyDescent="0.2">
      <c r="A574" s="169" t="s">
        <v>2067</v>
      </c>
      <c r="B574" s="170" t="s">
        <v>2068</v>
      </c>
      <c r="C574" s="171">
        <v>1.2258113190901065</v>
      </c>
      <c r="D574" s="171">
        <v>0.53432801088543114</v>
      </c>
    </row>
    <row r="575" spans="1:4" ht="27.75" customHeight="1" x14ac:dyDescent="0.2">
      <c r="A575" s="169" t="s">
        <v>2069</v>
      </c>
      <c r="B575" s="170" t="s">
        <v>2070</v>
      </c>
      <c r="C575" s="171">
        <v>0.71243734784724144</v>
      </c>
      <c r="D575" s="171">
        <v>3.1850140256700206</v>
      </c>
    </row>
    <row r="576" spans="1:4" ht="27.75" customHeight="1" x14ac:dyDescent="0.2">
      <c r="A576" s="169" t="s">
        <v>2071</v>
      </c>
      <c r="B576" s="170" t="s">
        <v>2070</v>
      </c>
      <c r="C576" s="171">
        <v>0.71243734784724144</v>
      </c>
      <c r="D576" s="171">
        <v>3.1850140256700206</v>
      </c>
    </row>
    <row r="577" spans="1:4" ht="27.75" customHeight="1" x14ac:dyDescent="0.2">
      <c r="A577" s="169" t="s">
        <v>2072</v>
      </c>
      <c r="B577" s="170" t="s">
        <v>2070</v>
      </c>
      <c r="C577" s="171">
        <v>2.56</v>
      </c>
      <c r="D577" s="171">
        <v>0.09</v>
      </c>
    </row>
    <row r="578" spans="1:4" ht="27.75" customHeight="1" x14ac:dyDescent="0.2">
      <c r="A578" s="169" t="s">
        <v>2073</v>
      </c>
      <c r="B578" s="170" t="s">
        <v>2070</v>
      </c>
      <c r="C578" s="171">
        <v>2.56</v>
      </c>
      <c r="D578" s="171">
        <v>0.09</v>
      </c>
    </row>
    <row r="579" spans="1:4" ht="27.75" customHeight="1" x14ac:dyDescent="0.2">
      <c r="A579" s="169" t="s">
        <v>2074</v>
      </c>
      <c r="B579" s="170" t="s">
        <v>2075</v>
      </c>
      <c r="C579" s="171">
        <v>4.91</v>
      </c>
      <c r="D579" s="171">
        <v>1.1100000000000001</v>
      </c>
    </row>
    <row r="580" spans="1:4" ht="27.75" customHeight="1" x14ac:dyDescent="0.2">
      <c r="A580" s="169" t="s">
        <v>2076</v>
      </c>
      <c r="B580" s="170" t="s">
        <v>2075</v>
      </c>
      <c r="C580" s="171">
        <v>4.3060551465472976</v>
      </c>
      <c r="D580" s="171">
        <v>1.2677193983752384</v>
      </c>
    </row>
    <row r="581" spans="1:4" ht="27.75" customHeight="1" x14ac:dyDescent="0.2">
      <c r="A581" s="169" t="s">
        <v>2077</v>
      </c>
      <c r="B581" s="170" t="s">
        <v>2078</v>
      </c>
      <c r="C581" s="171">
        <v>5.1442167322499346</v>
      </c>
      <c r="D581" s="171">
        <v>1.1629492001624089</v>
      </c>
    </row>
    <row r="582" spans="1:4" ht="27.75" customHeight="1" x14ac:dyDescent="0.2">
      <c r="A582" s="169" t="s">
        <v>2079</v>
      </c>
      <c r="B582" s="170" t="s">
        <v>2080</v>
      </c>
      <c r="C582" s="171">
        <v>8.44</v>
      </c>
      <c r="D582" s="171">
        <v>0.99</v>
      </c>
    </row>
    <row r="583" spans="1:4" ht="27.75" customHeight="1" x14ac:dyDescent="0.2">
      <c r="A583" s="169" t="s">
        <v>2081</v>
      </c>
      <c r="B583" s="170" t="s">
        <v>2080</v>
      </c>
      <c r="C583" s="171">
        <v>8.44</v>
      </c>
      <c r="D583" s="171">
        <v>0.99</v>
      </c>
    </row>
    <row r="584" spans="1:4" ht="27.75" customHeight="1" x14ac:dyDescent="0.2">
      <c r="A584" s="169" t="s">
        <v>2082</v>
      </c>
      <c r="B584" s="170" t="s">
        <v>2080</v>
      </c>
      <c r="C584" s="171">
        <v>7.7006095686429772</v>
      </c>
      <c r="D584" s="171">
        <v>10.74942233663632</v>
      </c>
    </row>
    <row r="585" spans="1:4" ht="27.75" customHeight="1" x14ac:dyDescent="0.2">
      <c r="A585" s="169" t="s">
        <v>2083</v>
      </c>
      <c r="B585" s="170" t="s">
        <v>2080</v>
      </c>
      <c r="C585" s="171">
        <v>7.7006095686429772</v>
      </c>
      <c r="D585" s="171">
        <v>10.74942233663632</v>
      </c>
    </row>
    <row r="586" spans="1:4" ht="27.75" customHeight="1" x14ac:dyDescent="0.2">
      <c r="A586" s="169" t="s">
        <v>2084</v>
      </c>
      <c r="B586" s="170" t="s">
        <v>2085</v>
      </c>
      <c r="C586" s="171">
        <v>4.55</v>
      </c>
      <c r="D586" s="171">
        <v>3.61</v>
      </c>
    </row>
    <row r="587" spans="1:4" ht="27.75" customHeight="1" x14ac:dyDescent="0.2">
      <c r="A587" s="169" t="s">
        <v>2086</v>
      </c>
      <c r="B587" s="170" t="s">
        <v>2085</v>
      </c>
      <c r="C587" s="171">
        <v>3.2897842238828505</v>
      </c>
      <c r="D587" s="171">
        <v>3.3316923031679821</v>
      </c>
    </row>
    <row r="588" spans="1:4" ht="27.75" customHeight="1" x14ac:dyDescent="0.2">
      <c r="A588" s="169" t="s">
        <v>2087</v>
      </c>
      <c r="B588" s="170" t="s">
        <v>2085</v>
      </c>
      <c r="C588" s="171">
        <v>3.2897842238828505</v>
      </c>
      <c r="D588" s="171">
        <v>3.3316923031679821</v>
      </c>
    </row>
    <row r="589" spans="1:4" ht="27.75" customHeight="1" x14ac:dyDescent="0.2">
      <c r="A589" s="169" t="s">
        <v>2088</v>
      </c>
      <c r="B589" s="170" t="s">
        <v>2085</v>
      </c>
      <c r="C589" s="171">
        <v>0</v>
      </c>
      <c r="D589" s="171">
        <v>8.16</v>
      </c>
    </row>
    <row r="590" spans="1:4" ht="27.75" customHeight="1" x14ac:dyDescent="0.2">
      <c r="A590" s="169" t="s">
        <v>2089</v>
      </c>
      <c r="B590" s="170" t="s">
        <v>2090</v>
      </c>
      <c r="C590" s="171">
        <v>4.7670440186837473</v>
      </c>
      <c r="D590" s="171">
        <v>3.7822041554831491</v>
      </c>
    </row>
    <row r="591" spans="1:4" ht="27.75" customHeight="1" x14ac:dyDescent="0.2">
      <c r="A591" s="169" t="s">
        <v>2091</v>
      </c>
      <c r="B591" s="170" t="s">
        <v>2090</v>
      </c>
      <c r="C591" s="171">
        <v>4.7670440186837473</v>
      </c>
      <c r="D591" s="171">
        <v>3.7822041554831491</v>
      </c>
    </row>
    <row r="592" spans="1:4" ht="27.75" customHeight="1" x14ac:dyDescent="0.2">
      <c r="A592" s="169" t="s">
        <v>2092</v>
      </c>
      <c r="B592" s="170" t="s">
        <v>2093</v>
      </c>
      <c r="C592" s="171">
        <v>1.9172946272947822</v>
      </c>
      <c r="D592" s="171">
        <v>6.6214765270508327</v>
      </c>
    </row>
    <row r="593" spans="1:4" ht="27.75" customHeight="1" x14ac:dyDescent="0.2">
      <c r="A593" s="169" t="s">
        <v>2094</v>
      </c>
      <c r="B593" s="170" t="s">
        <v>2093</v>
      </c>
      <c r="C593" s="171">
        <v>1.9172946272947822</v>
      </c>
      <c r="D593" s="171">
        <v>6.6214765270508327</v>
      </c>
    </row>
    <row r="594" spans="1:4" ht="27.75" customHeight="1" x14ac:dyDescent="0.2">
      <c r="A594" s="169" t="s">
        <v>2095</v>
      </c>
      <c r="B594" s="170" t="s">
        <v>2093</v>
      </c>
      <c r="C594" s="171">
        <v>5.0199999999999996</v>
      </c>
      <c r="D594" s="171">
        <v>1.04</v>
      </c>
    </row>
    <row r="595" spans="1:4" ht="27.75" customHeight="1" x14ac:dyDescent="0.2">
      <c r="A595" s="169" t="s">
        <v>2096</v>
      </c>
      <c r="B595" s="170" t="s">
        <v>2093</v>
      </c>
      <c r="C595" s="171">
        <v>5.0199999999999996</v>
      </c>
      <c r="D595" s="171">
        <v>1.04</v>
      </c>
    </row>
    <row r="596" spans="1:4" ht="27.75" customHeight="1" x14ac:dyDescent="0.2">
      <c r="A596" s="169" t="s">
        <v>2097</v>
      </c>
      <c r="B596" s="170" t="s">
        <v>2098</v>
      </c>
      <c r="C596" s="171">
        <v>3.1640599860274548</v>
      </c>
      <c r="D596" s="171">
        <v>21.68743103005573</v>
      </c>
    </row>
    <row r="597" spans="1:4" ht="27.75" customHeight="1" x14ac:dyDescent="0.2">
      <c r="A597" s="169" t="s">
        <v>2099</v>
      </c>
      <c r="B597" s="170" t="s">
        <v>2098</v>
      </c>
      <c r="C597" s="171">
        <v>7.87</v>
      </c>
      <c r="D597" s="171">
        <v>12.09</v>
      </c>
    </row>
    <row r="598" spans="1:4" ht="27.75" customHeight="1" x14ac:dyDescent="0.2">
      <c r="A598" s="169" t="s">
        <v>2100</v>
      </c>
      <c r="B598" s="170" t="s">
        <v>2098</v>
      </c>
      <c r="C598" s="171">
        <v>7.87</v>
      </c>
      <c r="D598" s="171">
        <v>12.09</v>
      </c>
    </row>
    <row r="599" spans="1:4" ht="27.75" customHeight="1" x14ac:dyDescent="0.2">
      <c r="A599" s="169" t="s">
        <v>2101</v>
      </c>
      <c r="B599" s="170" t="s">
        <v>2102</v>
      </c>
      <c r="C599" s="171">
        <v>3.3736003824531142</v>
      </c>
      <c r="D599" s="171">
        <v>10.686560217708621</v>
      </c>
    </row>
    <row r="600" spans="1:4" ht="27.75" customHeight="1" x14ac:dyDescent="0.2">
      <c r="A600" s="169" t="s">
        <v>2103</v>
      </c>
      <c r="B600" s="170" t="s">
        <v>2102</v>
      </c>
      <c r="C600" s="171">
        <v>3.3736003824531142</v>
      </c>
      <c r="D600" s="171">
        <v>10.686560217708621</v>
      </c>
    </row>
    <row r="601" spans="1:4" ht="27.75" customHeight="1" x14ac:dyDescent="0.2">
      <c r="A601" s="169" t="s">
        <v>2104</v>
      </c>
      <c r="B601" s="170" t="s">
        <v>2105</v>
      </c>
      <c r="C601" s="171">
        <v>0.27</v>
      </c>
      <c r="D601" s="171">
        <v>0.06</v>
      </c>
    </row>
    <row r="602" spans="1:4" ht="27.75" customHeight="1" x14ac:dyDescent="0.2">
      <c r="A602" s="169" t="s">
        <v>2106</v>
      </c>
      <c r="B602" s="170" t="s">
        <v>2107</v>
      </c>
      <c r="C602" s="171">
        <v>7.49</v>
      </c>
      <c r="D602" s="171">
        <v>6.27</v>
      </c>
    </row>
    <row r="603" spans="1:4" ht="27.75" customHeight="1" x14ac:dyDescent="0.2">
      <c r="A603" s="169" t="s">
        <v>2108</v>
      </c>
      <c r="B603" s="170" t="s">
        <v>2107</v>
      </c>
      <c r="C603" s="171">
        <v>7.49</v>
      </c>
      <c r="D603" s="171">
        <v>6.27</v>
      </c>
    </row>
    <row r="604" spans="1:4" ht="27.75" customHeight="1" x14ac:dyDescent="0.2">
      <c r="A604" s="169" t="s">
        <v>2109</v>
      </c>
      <c r="B604" s="170" t="s">
        <v>2107</v>
      </c>
      <c r="C604" s="171">
        <v>0.5971901298131288</v>
      </c>
      <c r="D604" s="171">
        <v>15.160247681396447</v>
      </c>
    </row>
    <row r="605" spans="1:4" ht="27.75" customHeight="1" x14ac:dyDescent="0.2">
      <c r="A605" s="169" t="s">
        <v>2110</v>
      </c>
      <c r="B605" s="170" t="s">
        <v>2107</v>
      </c>
      <c r="C605" s="171">
        <v>0.5971901298131288</v>
      </c>
      <c r="D605" s="171">
        <v>15.160247681396447</v>
      </c>
    </row>
    <row r="606" spans="1:4" ht="27.75" customHeight="1" x14ac:dyDescent="0.2">
      <c r="A606" s="169" t="s">
        <v>2111</v>
      </c>
      <c r="B606" s="170" t="s">
        <v>2112</v>
      </c>
      <c r="C606" s="171">
        <v>8.2873226786348226</v>
      </c>
      <c r="D606" s="171">
        <v>5.1442167322499346</v>
      </c>
    </row>
    <row r="607" spans="1:4" ht="27.75" customHeight="1" x14ac:dyDescent="0.2">
      <c r="A607" s="169" t="s">
        <v>2113</v>
      </c>
      <c r="B607" s="170" t="s">
        <v>2112</v>
      </c>
      <c r="C607" s="171">
        <v>8.2873226786348226</v>
      </c>
      <c r="D607" s="171">
        <v>5.1442167322499346</v>
      </c>
    </row>
    <row r="608" spans="1:4" ht="27.75" customHeight="1" x14ac:dyDescent="0.2">
      <c r="A608" s="169" t="s">
        <v>2114</v>
      </c>
      <c r="B608" s="170" t="s">
        <v>2115</v>
      </c>
      <c r="C608" s="171">
        <v>2.9021344904953805</v>
      </c>
      <c r="D608" s="171">
        <v>1.6553691317627082</v>
      </c>
    </row>
    <row r="609" spans="1:4" ht="27.75" customHeight="1" x14ac:dyDescent="0.2">
      <c r="A609" s="169" t="s">
        <v>2116</v>
      </c>
      <c r="B609" s="170" t="s">
        <v>2115</v>
      </c>
      <c r="C609" s="171">
        <v>2.9021344904953805</v>
      </c>
      <c r="D609" s="171">
        <v>1.6553691317627082</v>
      </c>
    </row>
    <row r="610" spans="1:4" ht="27.75" customHeight="1" x14ac:dyDescent="0.2">
      <c r="A610" s="169" t="s">
        <v>2117</v>
      </c>
      <c r="B610" s="170" t="s">
        <v>2115</v>
      </c>
      <c r="C610" s="171">
        <v>1.88</v>
      </c>
      <c r="D610" s="171">
        <v>0.09</v>
      </c>
    </row>
    <row r="611" spans="1:4" ht="27.75" customHeight="1" x14ac:dyDescent="0.2">
      <c r="A611" s="169" t="s">
        <v>2118</v>
      </c>
      <c r="B611" s="170" t="s">
        <v>2115</v>
      </c>
      <c r="C611" s="171">
        <v>1.87</v>
      </c>
      <c r="D611" s="171">
        <v>0.09</v>
      </c>
    </row>
    <row r="612" spans="1:4" ht="27.75" customHeight="1" x14ac:dyDescent="0.2">
      <c r="A612" s="169" t="s">
        <v>2119</v>
      </c>
      <c r="B612" s="170" t="s">
        <v>2120</v>
      </c>
      <c r="C612" s="171">
        <v>1.8858635678309332</v>
      </c>
      <c r="D612" s="171">
        <v>11.849509417871031</v>
      </c>
    </row>
    <row r="613" spans="1:4" ht="27.75" customHeight="1" x14ac:dyDescent="0.2">
      <c r="A613" s="169" t="s">
        <v>2121</v>
      </c>
      <c r="B613" s="170" t="s">
        <v>2120</v>
      </c>
      <c r="C613" s="171">
        <v>1.8858635678309332</v>
      </c>
      <c r="D613" s="171">
        <v>11.849509417871031</v>
      </c>
    </row>
    <row r="614" spans="1:4" ht="27.75" customHeight="1" x14ac:dyDescent="0.2">
      <c r="A614" s="169" t="s">
        <v>2122</v>
      </c>
      <c r="B614" s="170" t="s">
        <v>2120</v>
      </c>
      <c r="C614" s="171">
        <v>11.48</v>
      </c>
      <c r="D614" s="171">
        <v>-0.22</v>
      </c>
    </row>
    <row r="615" spans="1:4" ht="27.75" customHeight="1" x14ac:dyDescent="0.2">
      <c r="A615" s="169" t="s">
        <v>2123</v>
      </c>
      <c r="B615" s="170" t="s">
        <v>2120</v>
      </c>
      <c r="C615" s="171">
        <v>11.48</v>
      </c>
      <c r="D615" s="171">
        <v>-0.22</v>
      </c>
    </row>
    <row r="616" spans="1:4" ht="27.75" customHeight="1" x14ac:dyDescent="0.2">
      <c r="A616" s="169" t="s">
        <v>2124</v>
      </c>
      <c r="B616" s="170" t="s">
        <v>2125</v>
      </c>
      <c r="C616" s="171">
        <v>0</v>
      </c>
      <c r="D616" s="171">
        <v>2.96</v>
      </c>
    </row>
    <row r="617" spans="1:4" ht="27.75" customHeight="1" x14ac:dyDescent="0.2">
      <c r="A617" s="169" t="s">
        <v>2126</v>
      </c>
      <c r="B617" s="170" t="s">
        <v>2125</v>
      </c>
      <c r="C617" s="171">
        <v>0</v>
      </c>
      <c r="D617" s="171">
        <v>2.96</v>
      </c>
    </row>
    <row r="618" spans="1:4" ht="27.75" customHeight="1" x14ac:dyDescent="0.2">
      <c r="A618" s="169" t="s">
        <v>2127</v>
      </c>
      <c r="B618" s="170" t="s">
        <v>2125</v>
      </c>
      <c r="C618" s="171">
        <v>-1.2781964181965213</v>
      </c>
      <c r="D618" s="171">
        <v>2.0220648255076115</v>
      </c>
    </row>
    <row r="619" spans="1:4" ht="27.75" customHeight="1" x14ac:dyDescent="0.2">
      <c r="A619" s="169" t="s">
        <v>2128</v>
      </c>
      <c r="B619" s="170" t="s">
        <v>2125</v>
      </c>
      <c r="C619" s="171">
        <v>-1.2781964181965213</v>
      </c>
      <c r="D619" s="171">
        <v>2.0220648255076115</v>
      </c>
    </row>
    <row r="620" spans="1:4" ht="27.75" customHeight="1" x14ac:dyDescent="0.2">
      <c r="A620" s="169" t="s">
        <v>2129</v>
      </c>
      <c r="B620" s="170" t="s">
        <v>2130</v>
      </c>
      <c r="C620" s="171">
        <v>0.88</v>
      </c>
      <c r="D620" s="171">
        <v>2.08</v>
      </c>
    </row>
    <row r="621" spans="1:4" ht="27.75" customHeight="1" x14ac:dyDescent="0.2">
      <c r="A621" s="169" t="s">
        <v>2131</v>
      </c>
      <c r="B621" s="170" t="s">
        <v>2132</v>
      </c>
      <c r="C621" s="171">
        <v>0.94293178391546661</v>
      </c>
      <c r="D621" s="171">
        <v>12.100957893581823</v>
      </c>
    </row>
    <row r="622" spans="1:4" ht="27.75" customHeight="1" x14ac:dyDescent="0.2">
      <c r="A622" s="169" t="s">
        <v>2133</v>
      </c>
      <c r="B622" s="170" t="s">
        <v>2132</v>
      </c>
      <c r="C622" s="171">
        <v>0.94293178391546661</v>
      </c>
      <c r="D622" s="171">
        <v>12.100957893581823</v>
      </c>
    </row>
    <row r="623" spans="1:4" ht="27.75" customHeight="1" x14ac:dyDescent="0.2">
      <c r="A623" s="169" t="s">
        <v>2134</v>
      </c>
      <c r="B623" s="170" t="s">
        <v>2132</v>
      </c>
      <c r="C623" s="171">
        <v>5.95</v>
      </c>
      <c r="D623" s="171">
        <v>4.38</v>
      </c>
    </row>
    <row r="624" spans="1:4" ht="27.75" customHeight="1" x14ac:dyDescent="0.2">
      <c r="A624" s="169" t="s">
        <v>2135</v>
      </c>
      <c r="B624" s="170" t="s">
        <v>2132</v>
      </c>
      <c r="C624" s="171">
        <v>5.95</v>
      </c>
      <c r="D624" s="171">
        <v>4.38</v>
      </c>
    </row>
    <row r="625" spans="1:4" ht="27.75" customHeight="1" x14ac:dyDescent="0.2">
      <c r="A625" s="169" t="s">
        <v>2136</v>
      </c>
      <c r="B625" s="170" t="s">
        <v>2137</v>
      </c>
      <c r="C625" s="171">
        <v>0.39812675320875257</v>
      </c>
      <c r="D625" s="171">
        <v>13.274384113565514</v>
      </c>
    </row>
    <row r="626" spans="1:4" ht="27.75" customHeight="1" x14ac:dyDescent="0.2">
      <c r="A626" s="169" t="s">
        <v>2138</v>
      </c>
      <c r="B626" s="170" t="s">
        <v>2137</v>
      </c>
      <c r="C626" s="171">
        <v>0.39812675320875257</v>
      </c>
      <c r="D626" s="171">
        <v>13.274384113565514</v>
      </c>
    </row>
    <row r="627" spans="1:4" ht="27.75" customHeight="1" x14ac:dyDescent="0.2">
      <c r="A627" s="169" t="s">
        <v>2139</v>
      </c>
      <c r="B627" s="170" t="s">
        <v>2137</v>
      </c>
      <c r="C627" s="171">
        <v>18.920000000000002</v>
      </c>
      <c r="D627" s="171">
        <v>6.09</v>
      </c>
    </row>
    <row r="628" spans="1:4" ht="27.75" customHeight="1" x14ac:dyDescent="0.2">
      <c r="A628" s="169" t="s">
        <v>2140</v>
      </c>
      <c r="B628" s="170" t="s">
        <v>2137</v>
      </c>
      <c r="C628" s="171">
        <v>18.88</v>
      </c>
      <c r="D628" s="171">
        <v>6.09</v>
      </c>
    </row>
    <row r="629" spans="1:4" ht="27.75" customHeight="1" x14ac:dyDescent="0.2">
      <c r="A629" s="169" t="s">
        <v>2141</v>
      </c>
      <c r="B629" s="170" t="s">
        <v>2142</v>
      </c>
      <c r="C629" s="171">
        <v>1.23</v>
      </c>
      <c r="D629" s="171">
        <v>4.32</v>
      </c>
    </row>
    <row r="630" spans="1:4" ht="27.75" customHeight="1" x14ac:dyDescent="0.2">
      <c r="A630" s="169" t="s">
        <v>2143</v>
      </c>
      <c r="B630" s="170" t="s">
        <v>2142</v>
      </c>
      <c r="C630" s="171">
        <v>1.23</v>
      </c>
      <c r="D630" s="171">
        <v>4.32</v>
      </c>
    </row>
    <row r="631" spans="1:4" ht="27.75" customHeight="1" x14ac:dyDescent="0.2">
      <c r="A631" s="169" t="s">
        <v>2144</v>
      </c>
      <c r="B631" s="170" t="s">
        <v>2145</v>
      </c>
      <c r="C631" s="171">
        <v>6.2862118927697774E-2</v>
      </c>
      <c r="D631" s="171">
        <v>2.1582660831842904</v>
      </c>
    </row>
    <row r="632" spans="1:4" ht="27.75" customHeight="1" x14ac:dyDescent="0.2">
      <c r="A632" s="169" t="s">
        <v>2146</v>
      </c>
      <c r="B632" s="170" t="s">
        <v>2145</v>
      </c>
      <c r="C632" s="171">
        <v>0.05</v>
      </c>
      <c r="D632" s="171">
        <v>1.86</v>
      </c>
    </row>
    <row r="633" spans="1:4" ht="27.75" customHeight="1" x14ac:dyDescent="0.2">
      <c r="A633" s="169" t="s">
        <v>2147</v>
      </c>
      <c r="B633" s="170" t="s">
        <v>2148</v>
      </c>
      <c r="C633" s="171">
        <v>6.2862118927697774E-2</v>
      </c>
      <c r="D633" s="171">
        <v>2.168743103005573</v>
      </c>
    </row>
    <row r="634" spans="1:4" ht="27.75" customHeight="1" x14ac:dyDescent="0.2">
      <c r="A634" s="169" t="s">
        <v>2149</v>
      </c>
      <c r="B634" s="170" t="s">
        <v>2150</v>
      </c>
      <c r="C634" s="171">
        <v>1.02</v>
      </c>
      <c r="D634" s="171">
        <v>2.5099999999999998</v>
      </c>
    </row>
    <row r="635" spans="1:4" ht="27.75" customHeight="1" x14ac:dyDescent="0.2">
      <c r="A635" s="169" t="s">
        <v>2151</v>
      </c>
      <c r="B635" s="170" t="s">
        <v>2150</v>
      </c>
      <c r="C635" s="171">
        <v>1.02</v>
      </c>
      <c r="D635" s="171">
        <v>2.5099999999999998</v>
      </c>
    </row>
    <row r="636" spans="1:4" ht="27.75" customHeight="1" x14ac:dyDescent="0.2">
      <c r="A636" s="169" t="s">
        <v>2152</v>
      </c>
      <c r="B636" s="170" t="s">
        <v>2150</v>
      </c>
      <c r="C636" s="171">
        <v>1.8858635678309332</v>
      </c>
      <c r="D636" s="171">
        <v>2.1058809840778752</v>
      </c>
    </row>
    <row r="637" spans="1:4" ht="27.75" customHeight="1" x14ac:dyDescent="0.2">
      <c r="A637" s="169" t="s">
        <v>2153</v>
      </c>
      <c r="B637" s="170" t="s">
        <v>2150</v>
      </c>
      <c r="C637" s="171">
        <v>1.8858635678309332</v>
      </c>
      <c r="D637" s="171">
        <v>2.1058809840778752</v>
      </c>
    </row>
    <row r="638" spans="1:4" ht="27.75" customHeight="1" x14ac:dyDescent="0.2">
      <c r="A638" s="169" t="s">
        <v>2154</v>
      </c>
      <c r="B638" s="170" t="s">
        <v>2155</v>
      </c>
      <c r="C638" s="171">
        <v>7.16</v>
      </c>
      <c r="D638" s="171">
        <v>0.78</v>
      </c>
    </row>
    <row r="639" spans="1:4" ht="27.75" customHeight="1" x14ac:dyDescent="0.2">
      <c r="A639" s="169" t="s">
        <v>2156</v>
      </c>
      <c r="B639" s="170" t="s">
        <v>2155</v>
      </c>
      <c r="C639" s="171">
        <v>7.16</v>
      </c>
      <c r="D639" s="171">
        <v>0.78</v>
      </c>
    </row>
    <row r="640" spans="1:4" ht="27.75" customHeight="1" x14ac:dyDescent="0.2">
      <c r="A640" s="169" t="s">
        <v>2157</v>
      </c>
      <c r="B640" s="170" t="s">
        <v>2155</v>
      </c>
      <c r="C640" s="171">
        <v>0.86959264516648582</v>
      </c>
      <c r="D640" s="171">
        <v>7.2396206965065275</v>
      </c>
    </row>
    <row r="641" spans="1:4" ht="27.75" customHeight="1" x14ac:dyDescent="0.2">
      <c r="A641" s="169" t="s">
        <v>2158</v>
      </c>
      <c r="B641" s="170" t="s">
        <v>2155</v>
      </c>
      <c r="C641" s="171">
        <v>0.86959264516648582</v>
      </c>
      <c r="D641" s="171">
        <v>7.2396206965065275</v>
      </c>
    </row>
    <row r="642" spans="1:4" ht="27.75" customHeight="1" x14ac:dyDescent="0.2">
      <c r="A642" s="169" t="s">
        <v>2159</v>
      </c>
      <c r="B642" s="170" t="s">
        <v>2160</v>
      </c>
      <c r="C642" s="171">
        <v>6.07</v>
      </c>
      <c r="D642" s="171">
        <v>7.38</v>
      </c>
    </row>
    <row r="643" spans="1:4" ht="27.75" customHeight="1" x14ac:dyDescent="0.2">
      <c r="A643" s="169" t="s">
        <v>2161</v>
      </c>
      <c r="B643" s="170" t="s">
        <v>2160</v>
      </c>
      <c r="C643" s="171">
        <v>6.11</v>
      </c>
      <c r="D643" s="171">
        <v>7.38</v>
      </c>
    </row>
    <row r="644" spans="1:4" ht="27.75" customHeight="1" x14ac:dyDescent="0.2">
      <c r="A644" s="169" t="s">
        <v>2162</v>
      </c>
      <c r="B644" s="170" t="s">
        <v>2160</v>
      </c>
      <c r="C644" s="171">
        <v>0.45051185231516738</v>
      </c>
      <c r="D644" s="171">
        <v>8.7902196300564057</v>
      </c>
    </row>
    <row r="645" spans="1:4" ht="27.75" customHeight="1" x14ac:dyDescent="0.2">
      <c r="A645" s="169" t="s">
        <v>2163</v>
      </c>
      <c r="B645" s="170" t="s">
        <v>2160</v>
      </c>
      <c r="C645" s="171">
        <v>0.45051185231516738</v>
      </c>
      <c r="D645" s="171">
        <v>8.7902196300564057</v>
      </c>
    </row>
    <row r="646" spans="1:4" ht="27.75" customHeight="1" x14ac:dyDescent="0.2">
      <c r="A646" s="169" t="s">
        <v>2164</v>
      </c>
      <c r="B646" s="170" t="s">
        <v>2165</v>
      </c>
      <c r="C646" s="171">
        <v>3.99</v>
      </c>
      <c r="D646" s="171">
        <v>1.62</v>
      </c>
    </row>
    <row r="647" spans="1:4" ht="27.75" customHeight="1" x14ac:dyDescent="0.2">
      <c r="A647" s="169" t="s">
        <v>2166</v>
      </c>
      <c r="B647" s="170" t="s">
        <v>2165</v>
      </c>
      <c r="C647" s="171">
        <v>5.8</v>
      </c>
      <c r="D647" s="171">
        <v>-0.06</v>
      </c>
    </row>
    <row r="648" spans="1:4" ht="27.75" customHeight="1" x14ac:dyDescent="0.2">
      <c r="A648" s="169" t="s">
        <v>2167</v>
      </c>
      <c r="B648" s="170" t="s">
        <v>2165</v>
      </c>
      <c r="C648" s="171">
        <v>5.8880851395610252</v>
      </c>
      <c r="D648" s="171">
        <v>5.9719012981312884</v>
      </c>
    </row>
    <row r="649" spans="1:4" ht="27.75" customHeight="1" x14ac:dyDescent="0.2">
      <c r="A649" s="169" t="s">
        <v>2168</v>
      </c>
      <c r="B649" s="170" t="s">
        <v>2165</v>
      </c>
      <c r="C649" s="171">
        <v>5.8880851395610252</v>
      </c>
      <c r="D649" s="171">
        <v>5.9719012981312884</v>
      </c>
    </row>
    <row r="650" spans="1:4" ht="27.75" customHeight="1" x14ac:dyDescent="0.2">
      <c r="A650" s="169" t="s">
        <v>2169</v>
      </c>
      <c r="B650" s="170" t="s">
        <v>2170</v>
      </c>
      <c r="C650" s="171">
        <v>4.6399999999999997</v>
      </c>
      <c r="D650" s="171">
        <v>-0.06</v>
      </c>
    </row>
    <row r="651" spans="1:4" ht="27.75" customHeight="1" x14ac:dyDescent="0.2">
      <c r="A651" s="169" t="s">
        <v>2171</v>
      </c>
      <c r="B651" s="170" t="s">
        <v>2170</v>
      </c>
      <c r="C651" s="171">
        <v>4.6399999999999997</v>
      </c>
      <c r="D651" s="171">
        <v>-0.06</v>
      </c>
    </row>
    <row r="652" spans="1:4" ht="27.75" customHeight="1" x14ac:dyDescent="0.2">
      <c r="A652" s="169" t="s">
        <v>2172</v>
      </c>
      <c r="B652" s="170" t="s">
        <v>2170</v>
      </c>
      <c r="C652" s="171">
        <v>3.9603134924449597</v>
      </c>
      <c r="D652" s="171">
        <v>5.4480503070671409</v>
      </c>
    </row>
    <row r="653" spans="1:4" ht="27.75" customHeight="1" x14ac:dyDescent="0.2">
      <c r="A653" s="169" t="s">
        <v>2173</v>
      </c>
      <c r="B653" s="170" t="s">
        <v>2170</v>
      </c>
      <c r="C653" s="171">
        <v>3.9603134924449597</v>
      </c>
      <c r="D653" s="171">
        <v>5.4480503070671409</v>
      </c>
    </row>
    <row r="654" spans="1:4" ht="27.75" customHeight="1" x14ac:dyDescent="0.2">
      <c r="A654" s="169" t="s">
        <v>2174</v>
      </c>
      <c r="B654" s="170" t="s">
        <v>2175</v>
      </c>
      <c r="C654" s="171">
        <v>4.1069917699429208</v>
      </c>
      <c r="D654" s="171">
        <v>1.3410585371242192</v>
      </c>
    </row>
    <row r="655" spans="1:4" ht="27.75" customHeight="1" x14ac:dyDescent="0.2">
      <c r="A655" s="169" t="s">
        <v>2176</v>
      </c>
      <c r="B655" s="170" t="s">
        <v>2177</v>
      </c>
      <c r="C655" s="171">
        <v>4.9975384547519726</v>
      </c>
      <c r="D655" s="171">
        <v>1.2362883389113895</v>
      </c>
    </row>
    <row r="656" spans="1:4" ht="27.75" customHeight="1" x14ac:dyDescent="0.2">
      <c r="A656" s="169" t="s">
        <v>2178</v>
      </c>
      <c r="B656" s="170" t="s">
        <v>2179</v>
      </c>
      <c r="C656" s="171">
        <v>9.4293178391546661E-2</v>
      </c>
      <c r="D656" s="171">
        <v>29.377563578877425</v>
      </c>
    </row>
    <row r="657" spans="1:4" ht="27.75" customHeight="1" x14ac:dyDescent="0.2">
      <c r="A657" s="169" t="s">
        <v>2180</v>
      </c>
      <c r="B657" s="170" t="s">
        <v>2179</v>
      </c>
      <c r="C657" s="171">
        <v>40.08</v>
      </c>
      <c r="D657" s="171">
        <v>6.99</v>
      </c>
    </row>
    <row r="658" spans="1:4" ht="27.75" customHeight="1" x14ac:dyDescent="0.2">
      <c r="A658" s="169" t="s">
        <v>2181</v>
      </c>
      <c r="B658" s="170" t="s">
        <v>2182</v>
      </c>
      <c r="C658" s="171">
        <v>0.24097145588950813</v>
      </c>
      <c r="D658" s="171">
        <v>3.8869743536959791</v>
      </c>
    </row>
    <row r="659" spans="1:4" ht="27.75" customHeight="1" x14ac:dyDescent="0.2">
      <c r="A659" s="169" t="s">
        <v>2183</v>
      </c>
      <c r="B659" s="170" t="s">
        <v>2182</v>
      </c>
      <c r="C659" s="171">
        <v>0.24097145588950813</v>
      </c>
      <c r="D659" s="171">
        <v>3.8869743536959791</v>
      </c>
    </row>
    <row r="660" spans="1:4" ht="27.75" customHeight="1" x14ac:dyDescent="0.2">
      <c r="A660" s="169" t="s">
        <v>2184</v>
      </c>
      <c r="B660" s="170" t="s">
        <v>2182</v>
      </c>
      <c r="C660" s="171">
        <v>3.19</v>
      </c>
      <c r="D660" s="171">
        <v>0.27</v>
      </c>
    </row>
    <row r="661" spans="1:4" ht="27.75" customHeight="1" x14ac:dyDescent="0.2">
      <c r="A661" s="169" t="s">
        <v>2185</v>
      </c>
      <c r="B661" s="170" t="s">
        <v>2182</v>
      </c>
      <c r="C661" s="171">
        <v>3.19</v>
      </c>
      <c r="D661" s="171">
        <v>0.27</v>
      </c>
    </row>
    <row r="662" spans="1:4" ht="27.75" customHeight="1" x14ac:dyDescent="0.2">
      <c r="A662" s="169" t="s">
        <v>2186</v>
      </c>
      <c r="B662" s="170" t="s">
        <v>2187</v>
      </c>
      <c r="C662" s="171">
        <v>1.34</v>
      </c>
      <c r="D662" s="171">
        <v>1.65</v>
      </c>
    </row>
    <row r="663" spans="1:4" ht="27.75" customHeight="1" x14ac:dyDescent="0.2">
      <c r="A663" s="169" t="s">
        <v>2188</v>
      </c>
      <c r="B663" s="170" t="s">
        <v>2187</v>
      </c>
      <c r="C663" s="171">
        <v>1.34</v>
      </c>
      <c r="D663" s="171">
        <v>1.65</v>
      </c>
    </row>
    <row r="664" spans="1:4" ht="27.75" customHeight="1" x14ac:dyDescent="0.2">
      <c r="A664" s="169" t="s">
        <v>2189</v>
      </c>
      <c r="B664" s="170" t="s">
        <v>2187</v>
      </c>
      <c r="C664" s="171">
        <v>1.34</v>
      </c>
      <c r="D664" s="171">
        <v>1.65</v>
      </c>
    </row>
    <row r="665" spans="1:4" ht="27.75" customHeight="1" x14ac:dyDescent="0.2">
      <c r="A665" s="169" t="s">
        <v>2190</v>
      </c>
      <c r="B665" s="170" t="s">
        <v>2187</v>
      </c>
      <c r="C665" s="171">
        <v>2.1792201228268562</v>
      </c>
      <c r="D665" s="171">
        <v>3.3107382635254163</v>
      </c>
    </row>
    <row r="666" spans="1:4" ht="27.75" customHeight="1" x14ac:dyDescent="0.2">
      <c r="A666" s="169" t="s">
        <v>2191</v>
      </c>
      <c r="B666" s="170" t="s">
        <v>2187</v>
      </c>
      <c r="C666" s="171">
        <v>2.1792201228268562</v>
      </c>
      <c r="D666" s="171">
        <v>3.3107382635254163</v>
      </c>
    </row>
    <row r="667" spans="1:4" ht="27.75" customHeight="1" x14ac:dyDescent="0.2">
      <c r="A667" s="169" t="s">
        <v>2192</v>
      </c>
      <c r="B667" s="170" t="s">
        <v>2193</v>
      </c>
      <c r="C667" s="171">
        <v>0</v>
      </c>
      <c r="D667" s="171">
        <v>0</v>
      </c>
    </row>
    <row r="668" spans="1:4" ht="27.75" customHeight="1" x14ac:dyDescent="0.2">
      <c r="A668" s="169" t="s">
        <v>2194</v>
      </c>
      <c r="B668" s="170" t="s">
        <v>2195</v>
      </c>
      <c r="C668" s="171">
        <v>0</v>
      </c>
      <c r="D668" s="171">
        <v>0</v>
      </c>
    </row>
    <row r="669" spans="1:4" ht="27.75" customHeight="1" x14ac:dyDescent="0.2">
      <c r="A669" s="169" t="s">
        <v>2196</v>
      </c>
      <c r="B669" s="170" t="s">
        <v>2195</v>
      </c>
      <c r="C669" s="171">
        <v>0</v>
      </c>
      <c r="D669" s="171">
        <v>0</v>
      </c>
    </row>
    <row r="670" spans="1:4" ht="27.75" customHeight="1" x14ac:dyDescent="0.2">
      <c r="A670" s="169" t="s">
        <v>2197</v>
      </c>
      <c r="B670" s="170" t="s">
        <v>2195</v>
      </c>
      <c r="C670" s="171">
        <v>0</v>
      </c>
      <c r="D670" s="171">
        <v>0</v>
      </c>
    </row>
    <row r="671" spans="1:4" ht="27.75" customHeight="1" x14ac:dyDescent="0.2">
      <c r="A671" s="169" t="s">
        <v>2198</v>
      </c>
      <c r="B671" s="170" t="s">
        <v>2195</v>
      </c>
      <c r="C671" s="171">
        <v>0</v>
      </c>
      <c r="D671" s="171">
        <v>0</v>
      </c>
    </row>
    <row r="672" spans="1:4" ht="27.75" customHeight="1" x14ac:dyDescent="0.2">
      <c r="A672" s="169" t="s">
        <v>2199</v>
      </c>
      <c r="B672" s="170" t="s">
        <v>2200</v>
      </c>
      <c r="C672" s="171">
        <v>0.62862118927697774</v>
      </c>
      <c r="D672" s="171">
        <v>0.45051185231516738</v>
      </c>
    </row>
    <row r="673" spans="1:4" ht="27.75" customHeight="1" x14ac:dyDescent="0.2">
      <c r="A673" s="169" t="s">
        <v>2201</v>
      </c>
      <c r="B673" s="170" t="s">
        <v>2200</v>
      </c>
      <c r="C673" s="171">
        <v>0.62862118927697774</v>
      </c>
      <c r="D673" s="171">
        <v>0.45051185231516738</v>
      </c>
    </row>
    <row r="674" spans="1:4" ht="27.75" customHeight="1" x14ac:dyDescent="0.2">
      <c r="A674" s="169" t="s">
        <v>2202</v>
      </c>
      <c r="B674" s="170" t="s">
        <v>2203</v>
      </c>
      <c r="C674" s="171">
        <v>2.4935307174653447</v>
      </c>
      <c r="D674" s="171">
        <v>2.5668698562143262</v>
      </c>
    </row>
    <row r="675" spans="1:4" ht="27.75" customHeight="1" x14ac:dyDescent="0.2">
      <c r="A675" s="169" t="s">
        <v>2204</v>
      </c>
      <c r="B675" s="170" t="s">
        <v>2203</v>
      </c>
      <c r="C675" s="171">
        <v>2.4935307174653447</v>
      </c>
      <c r="D675" s="171">
        <v>2.5668698562143262</v>
      </c>
    </row>
    <row r="676" spans="1:4" ht="27.75" customHeight="1" x14ac:dyDescent="0.2">
      <c r="A676" s="169" t="s">
        <v>2205</v>
      </c>
      <c r="B676" s="170" t="s">
        <v>2206</v>
      </c>
      <c r="C676" s="171">
        <v>2.4516226381802131</v>
      </c>
      <c r="D676" s="171">
        <v>6.4538442099103053</v>
      </c>
    </row>
    <row r="677" spans="1:4" ht="27.75" customHeight="1" x14ac:dyDescent="0.2">
      <c r="A677" s="169" t="s">
        <v>2207</v>
      </c>
      <c r="B677" s="170" t="s">
        <v>2206</v>
      </c>
      <c r="C677" s="171">
        <v>2.4516226381802131</v>
      </c>
      <c r="D677" s="171">
        <v>6.4538442099103053</v>
      </c>
    </row>
    <row r="678" spans="1:4" ht="27.75" customHeight="1" x14ac:dyDescent="0.2">
      <c r="A678" s="169" t="s">
        <v>2208</v>
      </c>
      <c r="B678" s="170" t="s">
        <v>2209</v>
      </c>
      <c r="C678" s="171">
        <v>4.4108253447601271</v>
      </c>
      <c r="D678" s="171">
        <v>7.061511359544717</v>
      </c>
    </row>
    <row r="679" spans="1:4" ht="27.75" customHeight="1" x14ac:dyDescent="0.2">
      <c r="A679" s="169" t="s">
        <v>2210</v>
      </c>
      <c r="B679" s="170" t="s">
        <v>2209</v>
      </c>
      <c r="C679" s="171">
        <v>4.4108253447601271</v>
      </c>
      <c r="D679" s="171">
        <v>7.061511359544717</v>
      </c>
    </row>
    <row r="680" spans="1:4" ht="27.75" customHeight="1" x14ac:dyDescent="0.2">
      <c r="A680" s="169" t="s">
        <v>2211</v>
      </c>
      <c r="B680" s="170" t="s">
        <v>2209</v>
      </c>
      <c r="C680" s="171">
        <v>4.2</v>
      </c>
      <c r="D680" s="171">
        <v>1.8</v>
      </c>
    </row>
    <row r="681" spans="1:4" ht="27.75" customHeight="1" x14ac:dyDescent="0.2">
      <c r="A681" s="169" t="s">
        <v>2212</v>
      </c>
      <c r="B681" s="170" t="s">
        <v>2209</v>
      </c>
      <c r="C681" s="171">
        <v>4.2</v>
      </c>
      <c r="D681" s="171">
        <v>1.8</v>
      </c>
    </row>
    <row r="682" spans="1:4" ht="27.75" customHeight="1" x14ac:dyDescent="0.2">
      <c r="A682" s="169" t="s">
        <v>2213</v>
      </c>
      <c r="B682" s="170" t="s">
        <v>2214</v>
      </c>
      <c r="C682" s="171">
        <v>1.3934436362306342</v>
      </c>
      <c r="D682" s="171">
        <v>3.3421693229892648</v>
      </c>
    </row>
    <row r="683" spans="1:4" ht="27.75" customHeight="1" x14ac:dyDescent="0.2">
      <c r="A683" s="169" t="s">
        <v>2215</v>
      </c>
      <c r="B683" s="170" t="s">
        <v>2214</v>
      </c>
      <c r="C683" s="171">
        <v>1.3934436362306342</v>
      </c>
      <c r="D683" s="171">
        <v>3.3421693229892648</v>
      </c>
    </row>
    <row r="684" spans="1:4" ht="27.75" customHeight="1" x14ac:dyDescent="0.2">
      <c r="A684" s="169" t="s">
        <v>2216</v>
      </c>
      <c r="B684" s="170" t="s">
        <v>2214</v>
      </c>
      <c r="C684" s="171">
        <v>8.3711388372050877</v>
      </c>
      <c r="D684" s="171">
        <v>0.81720754606007107</v>
      </c>
    </row>
    <row r="685" spans="1:4" ht="27.75" customHeight="1" x14ac:dyDescent="0.2">
      <c r="A685" s="169" t="s">
        <v>2217</v>
      </c>
      <c r="B685" s="170" t="s">
        <v>2214</v>
      </c>
      <c r="C685" s="171">
        <v>2.83</v>
      </c>
      <c r="D685" s="171">
        <v>0.12</v>
      </c>
    </row>
    <row r="686" spans="1:4" ht="27.75" customHeight="1" x14ac:dyDescent="0.2">
      <c r="A686" s="169" t="s">
        <v>2218</v>
      </c>
      <c r="B686" s="170" t="s">
        <v>2214</v>
      </c>
      <c r="C686" s="171">
        <v>2.83</v>
      </c>
      <c r="D686" s="171">
        <v>0.12</v>
      </c>
    </row>
    <row r="687" spans="1:4" ht="27.75" customHeight="1" x14ac:dyDescent="0.2">
      <c r="A687" s="169" t="s">
        <v>2219</v>
      </c>
      <c r="B687" s="170" t="s">
        <v>2220</v>
      </c>
      <c r="C687" s="171">
        <v>3.11167488692104</v>
      </c>
      <c r="D687" s="171">
        <v>0.19906337660437629</v>
      </c>
    </row>
    <row r="688" spans="1:4" ht="27.75" customHeight="1" x14ac:dyDescent="0.2">
      <c r="A688" s="169" t="s">
        <v>2221</v>
      </c>
      <c r="B688" s="170" t="s">
        <v>2220</v>
      </c>
      <c r="C688" s="171">
        <v>2.97</v>
      </c>
      <c r="D688" s="171">
        <v>0.19</v>
      </c>
    </row>
    <row r="689" spans="1:4" ht="27.75" customHeight="1" x14ac:dyDescent="0.2">
      <c r="A689" s="169" t="s">
        <v>2222</v>
      </c>
      <c r="B689" s="170" t="s">
        <v>2223</v>
      </c>
      <c r="C689" s="171">
        <v>1.1315181406985599</v>
      </c>
      <c r="D689" s="171">
        <v>9.5655190968313448</v>
      </c>
    </row>
    <row r="690" spans="1:4" ht="27.75" customHeight="1" x14ac:dyDescent="0.2">
      <c r="A690" s="169" t="s">
        <v>2224</v>
      </c>
      <c r="B690" s="170" t="s">
        <v>2225</v>
      </c>
      <c r="C690" s="171">
        <v>1.3724895965880681</v>
      </c>
      <c r="D690" s="171">
        <v>5.8252230206333264</v>
      </c>
    </row>
    <row r="691" spans="1:4" ht="27.75" customHeight="1" x14ac:dyDescent="0.2">
      <c r="A691" s="169" t="s">
        <v>2226</v>
      </c>
      <c r="B691" s="170" t="s">
        <v>2225</v>
      </c>
      <c r="C691" s="171">
        <v>1.3724895965880681</v>
      </c>
      <c r="D691" s="171">
        <v>5.8252230206333264</v>
      </c>
    </row>
    <row r="692" spans="1:4" ht="27.75" customHeight="1" x14ac:dyDescent="0.2">
      <c r="A692" s="169" t="s">
        <v>2227</v>
      </c>
      <c r="B692" s="170" t="s">
        <v>2225</v>
      </c>
      <c r="C692" s="171">
        <v>1.3724895965880681</v>
      </c>
      <c r="D692" s="171">
        <v>5.8252230206333264</v>
      </c>
    </row>
    <row r="693" spans="1:4" ht="27.75" customHeight="1" x14ac:dyDescent="0.2">
      <c r="A693" s="169" t="s">
        <v>2228</v>
      </c>
      <c r="B693" s="170" t="s">
        <v>2225</v>
      </c>
      <c r="C693" s="171">
        <v>5.07</v>
      </c>
      <c r="D693" s="171">
        <v>0.68</v>
      </c>
    </row>
    <row r="694" spans="1:4" ht="27.75" customHeight="1" x14ac:dyDescent="0.2">
      <c r="A694" s="169" t="s">
        <v>2229</v>
      </c>
      <c r="B694" s="170" t="s">
        <v>2225</v>
      </c>
      <c r="C694" s="171">
        <v>5.07</v>
      </c>
      <c r="D694" s="171">
        <v>0.68</v>
      </c>
    </row>
    <row r="695" spans="1:4" ht="27.75" customHeight="1" x14ac:dyDescent="0.2">
      <c r="A695" s="169" t="s">
        <v>2230</v>
      </c>
      <c r="B695" s="170" t="s">
        <v>2231</v>
      </c>
      <c r="C695" s="171">
        <v>1.1315181406985599</v>
      </c>
      <c r="D695" s="171">
        <v>9.5655190968313448</v>
      </c>
    </row>
    <row r="696" spans="1:4" ht="27.75" customHeight="1" x14ac:dyDescent="0.2">
      <c r="A696" s="169" t="s">
        <v>2232</v>
      </c>
      <c r="B696" s="170" t="s">
        <v>2233</v>
      </c>
      <c r="C696" s="171">
        <v>12.07</v>
      </c>
      <c r="D696" s="171">
        <v>0.36</v>
      </c>
    </row>
    <row r="697" spans="1:4" ht="27.75" customHeight="1" x14ac:dyDescent="0.2">
      <c r="A697" s="169" t="s">
        <v>2234</v>
      </c>
      <c r="B697" s="170" t="s">
        <v>2233</v>
      </c>
      <c r="C697" s="171">
        <v>0.40860377303003553</v>
      </c>
      <c r="D697" s="171">
        <v>9.3350246607631195</v>
      </c>
    </row>
    <row r="698" spans="1:4" ht="27.75" customHeight="1" x14ac:dyDescent="0.2">
      <c r="A698" s="169" t="s">
        <v>2235</v>
      </c>
      <c r="B698" s="170" t="s">
        <v>2233</v>
      </c>
      <c r="C698" s="171">
        <v>0.40860377303003553</v>
      </c>
      <c r="D698" s="171">
        <v>9.3350246607631195</v>
      </c>
    </row>
    <row r="699" spans="1:4" ht="27.75" customHeight="1" x14ac:dyDescent="0.2">
      <c r="A699" s="169" t="s">
        <v>2236</v>
      </c>
      <c r="B699" s="170" t="s">
        <v>2237</v>
      </c>
      <c r="C699" s="171">
        <v>3.6669569374490369</v>
      </c>
      <c r="D699" s="171">
        <v>2.1058809840778752</v>
      </c>
    </row>
    <row r="700" spans="1:4" ht="27.75" customHeight="1" x14ac:dyDescent="0.2">
      <c r="A700" s="169" t="s">
        <v>2238</v>
      </c>
      <c r="B700" s="170" t="s">
        <v>2237</v>
      </c>
      <c r="C700" s="171">
        <v>3.6669569374490369</v>
      </c>
      <c r="D700" s="171">
        <v>2.1058809840778752</v>
      </c>
    </row>
    <row r="701" spans="1:4" ht="27.75" customHeight="1" x14ac:dyDescent="0.2">
      <c r="A701" s="169" t="s">
        <v>2239</v>
      </c>
      <c r="B701" s="170" t="s">
        <v>2240</v>
      </c>
      <c r="C701" s="171">
        <v>2.25</v>
      </c>
      <c r="D701" s="171">
        <v>0.34</v>
      </c>
    </row>
    <row r="702" spans="1:4" ht="27.75" customHeight="1" x14ac:dyDescent="0.2">
      <c r="A702" s="169" t="s">
        <v>2241</v>
      </c>
      <c r="B702" s="170" t="s">
        <v>2242</v>
      </c>
      <c r="C702" s="171">
        <v>6.7891088441913601</v>
      </c>
      <c r="D702" s="171">
        <v>6.4328901702677381</v>
      </c>
    </row>
    <row r="703" spans="1:4" ht="27.75" customHeight="1" x14ac:dyDescent="0.2">
      <c r="A703" s="169" t="s">
        <v>2243</v>
      </c>
      <c r="B703" s="170" t="s">
        <v>2242</v>
      </c>
      <c r="C703" s="171">
        <v>6.7891088441913601</v>
      </c>
      <c r="D703" s="171">
        <v>6.4328901702677381</v>
      </c>
    </row>
    <row r="704" spans="1:4" ht="27.75" customHeight="1" x14ac:dyDescent="0.2">
      <c r="A704" s="169" t="s">
        <v>2244</v>
      </c>
      <c r="B704" s="170" t="s">
        <v>2245</v>
      </c>
      <c r="C704" s="171">
        <v>6.55</v>
      </c>
      <c r="D704" s="171">
        <v>0.79</v>
      </c>
    </row>
    <row r="705" spans="1:4" ht="27.75" customHeight="1" x14ac:dyDescent="0.2">
      <c r="A705" s="169" t="s">
        <v>2246</v>
      </c>
      <c r="B705" s="170" t="s">
        <v>2245</v>
      </c>
      <c r="C705" s="171">
        <v>6.55</v>
      </c>
      <c r="D705" s="171">
        <v>0.79</v>
      </c>
    </row>
    <row r="706" spans="1:4" ht="27.75" customHeight="1" x14ac:dyDescent="0.2">
      <c r="A706" s="169" t="s">
        <v>2247</v>
      </c>
      <c r="B706" s="170" t="s">
        <v>2248</v>
      </c>
      <c r="C706" s="171">
        <v>-0.5133739712428651</v>
      </c>
      <c r="D706" s="171">
        <v>-0.2514484757107911</v>
      </c>
    </row>
    <row r="707" spans="1:4" ht="27.75" customHeight="1" x14ac:dyDescent="0.2">
      <c r="A707" s="169" t="s">
        <v>2249</v>
      </c>
      <c r="B707" s="170" t="s">
        <v>2248</v>
      </c>
      <c r="C707" s="171">
        <v>-0.24</v>
      </c>
      <c r="D707" s="171">
        <v>-0.49</v>
      </c>
    </row>
    <row r="708" spans="1:4" ht="27.75" customHeight="1" x14ac:dyDescent="0.2">
      <c r="A708" s="169" t="s">
        <v>2250</v>
      </c>
      <c r="B708" s="170" t="s">
        <v>2251</v>
      </c>
      <c r="C708" s="171">
        <v>0</v>
      </c>
      <c r="D708" s="171">
        <v>0</v>
      </c>
    </row>
    <row r="709" spans="1:4" ht="27.75" customHeight="1" x14ac:dyDescent="0.2">
      <c r="A709" s="169" t="s">
        <v>2252</v>
      </c>
      <c r="B709" s="170" t="s">
        <v>2253</v>
      </c>
      <c r="C709" s="171">
        <v>3.55</v>
      </c>
      <c r="D709" s="171">
        <v>3.59</v>
      </c>
    </row>
    <row r="710" spans="1:4" ht="27.75" customHeight="1" x14ac:dyDescent="0.2">
      <c r="A710" s="169" t="s">
        <v>2254</v>
      </c>
      <c r="B710" s="170" t="s">
        <v>2253</v>
      </c>
      <c r="C710" s="171">
        <v>3.55</v>
      </c>
      <c r="D710" s="171">
        <v>3.59</v>
      </c>
    </row>
    <row r="711" spans="1:4" ht="27.75" customHeight="1" x14ac:dyDescent="0.2">
      <c r="A711" s="169" t="s">
        <v>2255</v>
      </c>
      <c r="B711" s="170" t="s">
        <v>2256</v>
      </c>
      <c r="C711" s="171">
        <v>3.16</v>
      </c>
      <c r="D711" s="171">
        <v>1.67</v>
      </c>
    </row>
    <row r="712" spans="1:4" ht="27.75" customHeight="1" x14ac:dyDescent="0.2">
      <c r="A712" s="169" t="s">
        <v>2257</v>
      </c>
      <c r="B712" s="170" t="s">
        <v>2256</v>
      </c>
      <c r="C712" s="171">
        <v>3.16</v>
      </c>
      <c r="D712" s="171">
        <v>1.67</v>
      </c>
    </row>
    <row r="713" spans="1:4" ht="27.75" customHeight="1" x14ac:dyDescent="0.2">
      <c r="A713" s="169" t="s">
        <v>2258</v>
      </c>
      <c r="B713" s="170" t="s">
        <v>2256</v>
      </c>
      <c r="C713" s="171">
        <v>3.6250488581639049</v>
      </c>
      <c r="D713" s="171">
        <v>5.3642341484968767</v>
      </c>
    </row>
    <row r="714" spans="1:4" ht="27.75" customHeight="1" x14ac:dyDescent="0.2">
      <c r="A714" s="169" t="s">
        <v>2259</v>
      </c>
      <c r="B714" s="170" t="s">
        <v>2256</v>
      </c>
      <c r="C714" s="171">
        <v>3.6250488581639049</v>
      </c>
      <c r="D714" s="171">
        <v>5.3642341484968767</v>
      </c>
    </row>
    <row r="715" spans="1:4" ht="27.75" customHeight="1" x14ac:dyDescent="0.2">
      <c r="A715" s="169" t="s">
        <v>2260</v>
      </c>
      <c r="B715" s="170" t="s">
        <v>2261</v>
      </c>
      <c r="C715" s="171">
        <v>-0.32</v>
      </c>
      <c r="D715" s="171">
        <v>-0.01</v>
      </c>
    </row>
    <row r="716" spans="1:4" ht="27.75" customHeight="1" x14ac:dyDescent="0.2">
      <c r="A716" s="169" t="s">
        <v>2262</v>
      </c>
      <c r="B716" s="170" t="s">
        <v>2261</v>
      </c>
      <c r="C716" s="171">
        <v>-0.32</v>
      </c>
      <c r="D716" s="171">
        <v>-0.01</v>
      </c>
    </row>
    <row r="717" spans="1:4" ht="27.75" customHeight="1" x14ac:dyDescent="0.2">
      <c r="A717" s="169" t="s">
        <v>2263</v>
      </c>
      <c r="B717" s="170" t="s">
        <v>2264</v>
      </c>
      <c r="C717" s="171">
        <v>5.2385099106414812E-2</v>
      </c>
      <c r="D717" s="171">
        <v>5.3747111683181599</v>
      </c>
    </row>
    <row r="718" spans="1:4" ht="27.75" customHeight="1" x14ac:dyDescent="0.2">
      <c r="A718" s="169" t="s">
        <v>2265</v>
      </c>
      <c r="B718" s="170" t="s">
        <v>2266</v>
      </c>
      <c r="C718" s="171">
        <v>0.15715529731924444</v>
      </c>
      <c r="D718" s="171">
        <v>5.3328030890330274</v>
      </c>
    </row>
    <row r="719" spans="1:4" ht="27.75" customHeight="1" x14ac:dyDescent="0.2">
      <c r="A719" s="169" t="s">
        <v>2267</v>
      </c>
      <c r="B719" s="170" t="s">
        <v>2268</v>
      </c>
      <c r="C719" s="171">
        <v>0.51</v>
      </c>
      <c r="D719" s="171">
        <v>0.09</v>
      </c>
    </row>
    <row r="720" spans="1:4" ht="27.75" customHeight="1" x14ac:dyDescent="0.2">
      <c r="A720" s="169" t="s">
        <v>2269</v>
      </c>
      <c r="B720" s="170" t="s">
        <v>2268</v>
      </c>
      <c r="C720" s="171">
        <v>0.51</v>
      </c>
      <c r="D720" s="171">
        <v>0.09</v>
      </c>
    </row>
    <row r="721" spans="1:4" ht="27.75" customHeight="1" x14ac:dyDescent="0.2">
      <c r="A721" s="169" t="s">
        <v>2270</v>
      </c>
      <c r="B721" s="170" t="s">
        <v>2268</v>
      </c>
      <c r="C721" s="171">
        <v>4.4422564042239765</v>
      </c>
      <c r="D721" s="171">
        <v>2.0115878056863288</v>
      </c>
    </row>
    <row r="722" spans="1:4" ht="27.75" customHeight="1" x14ac:dyDescent="0.2">
      <c r="A722" s="169" t="s">
        <v>2271</v>
      </c>
      <c r="B722" s="170" t="s">
        <v>2268</v>
      </c>
      <c r="C722" s="171">
        <v>4.4422564042239765</v>
      </c>
      <c r="D722" s="171">
        <v>2.0115878056863288</v>
      </c>
    </row>
    <row r="723" spans="1:4" ht="27.75" customHeight="1" x14ac:dyDescent="0.2">
      <c r="A723" s="169" t="s">
        <v>2272</v>
      </c>
      <c r="B723" s="170" t="s">
        <v>2273</v>
      </c>
      <c r="C723" s="171">
        <v>0.79625350641750514</v>
      </c>
      <c r="D723" s="171">
        <v>9.0416681057671973</v>
      </c>
    </row>
    <row r="724" spans="1:4" ht="27.75" customHeight="1" x14ac:dyDescent="0.2">
      <c r="A724" s="169" t="s">
        <v>2274</v>
      </c>
      <c r="B724" s="170" t="s">
        <v>2273</v>
      </c>
      <c r="C724" s="171">
        <v>0.79625350641750514</v>
      </c>
      <c r="D724" s="171">
        <v>9.0416681057671973</v>
      </c>
    </row>
    <row r="725" spans="1:4" ht="27.75" customHeight="1" x14ac:dyDescent="0.2">
      <c r="A725" s="169" t="s">
        <v>2275</v>
      </c>
      <c r="B725" s="170" t="s">
        <v>2276</v>
      </c>
      <c r="C725" s="171">
        <v>0.36669569374490368</v>
      </c>
      <c r="D725" s="171">
        <v>4.1488998492280533</v>
      </c>
    </row>
    <row r="726" spans="1:4" ht="27.75" customHeight="1" x14ac:dyDescent="0.2">
      <c r="A726" s="169" t="s">
        <v>2277</v>
      </c>
      <c r="B726" s="170" t="s">
        <v>2278</v>
      </c>
      <c r="C726" s="171">
        <v>0.38764973338746961</v>
      </c>
      <c r="D726" s="171">
        <v>3.9917445519088086</v>
      </c>
    </row>
    <row r="727" spans="1:4" ht="27.75" customHeight="1" x14ac:dyDescent="0.2">
      <c r="A727" s="169" t="s">
        <v>2279</v>
      </c>
      <c r="B727" s="170" t="s">
        <v>2280</v>
      </c>
      <c r="C727" s="171">
        <v>0</v>
      </c>
      <c r="D727" s="171">
        <v>0.98</v>
      </c>
    </row>
    <row r="728" spans="1:4" ht="27.75" customHeight="1" x14ac:dyDescent="0.2">
      <c r="A728" s="169" t="s">
        <v>2281</v>
      </c>
      <c r="B728" s="170" t="s">
        <v>2280</v>
      </c>
      <c r="C728" s="171">
        <v>0</v>
      </c>
      <c r="D728" s="171">
        <v>0.98</v>
      </c>
    </row>
    <row r="729" spans="1:4" ht="27.75" customHeight="1" x14ac:dyDescent="0.2">
      <c r="A729" s="169" t="s">
        <v>2282</v>
      </c>
      <c r="B729" s="170" t="s">
        <v>2283</v>
      </c>
      <c r="C729" s="171">
        <v>1.2781964181965213</v>
      </c>
      <c r="D729" s="171">
        <v>0.52385099106414812</v>
      </c>
    </row>
    <row r="730" spans="1:4" ht="27.75" customHeight="1" x14ac:dyDescent="0.2">
      <c r="A730" s="169" t="s">
        <v>2284</v>
      </c>
      <c r="B730" s="170" t="s">
        <v>2283</v>
      </c>
      <c r="C730" s="171">
        <v>1.2781964181965213</v>
      </c>
      <c r="D730" s="171">
        <v>0.52385099106414812</v>
      </c>
    </row>
    <row r="731" spans="1:4" ht="27.75" customHeight="1" x14ac:dyDescent="0.2">
      <c r="A731" s="169" t="s">
        <v>2285</v>
      </c>
      <c r="B731" s="170" t="s">
        <v>2286</v>
      </c>
      <c r="C731" s="171">
        <v>1.1315181406985599</v>
      </c>
      <c r="D731" s="171">
        <v>0.46098887213645034</v>
      </c>
    </row>
    <row r="732" spans="1:4" ht="27.75" customHeight="1" x14ac:dyDescent="0.2">
      <c r="A732" s="169" t="s">
        <v>2287</v>
      </c>
      <c r="B732" s="170" t="s">
        <v>2288</v>
      </c>
      <c r="C732" s="171">
        <v>0</v>
      </c>
      <c r="D732" s="171">
        <v>7.3967759938257709</v>
      </c>
    </row>
    <row r="733" spans="1:4" ht="27.75" customHeight="1" x14ac:dyDescent="0.2">
      <c r="A733" s="169" t="s">
        <v>2289</v>
      </c>
      <c r="B733" s="170" t="s">
        <v>2288</v>
      </c>
      <c r="C733" s="171">
        <v>0</v>
      </c>
      <c r="D733" s="171">
        <v>7.3967759938257709</v>
      </c>
    </row>
    <row r="734" spans="1:4" ht="27.75" customHeight="1" x14ac:dyDescent="0.2">
      <c r="A734" s="169" t="s">
        <v>2290</v>
      </c>
      <c r="B734" s="170" t="s">
        <v>2291</v>
      </c>
      <c r="C734" s="171">
        <v>0.11524721803411259</v>
      </c>
      <c r="D734" s="171">
        <v>14.332563115515093</v>
      </c>
    </row>
    <row r="735" spans="1:4" ht="27.75" customHeight="1" x14ac:dyDescent="0.2">
      <c r="A735" s="169" t="s">
        <v>2292</v>
      </c>
      <c r="B735" s="170" t="s">
        <v>2293</v>
      </c>
      <c r="C735" s="171">
        <v>6.2862118927697774E-2</v>
      </c>
      <c r="D735" s="171">
        <v>0</v>
      </c>
    </row>
    <row r="736" spans="1:4" ht="27.75" customHeight="1" x14ac:dyDescent="0.2">
      <c r="A736" s="169" t="s">
        <v>2294</v>
      </c>
      <c r="B736" s="170" t="s">
        <v>2293</v>
      </c>
      <c r="C736" s="171">
        <v>6.2862118927697774E-2</v>
      </c>
      <c r="D736" s="171">
        <v>0</v>
      </c>
    </row>
    <row r="737" spans="1:4" ht="27.75" customHeight="1" x14ac:dyDescent="0.2">
      <c r="A737" s="169" t="s">
        <v>2295</v>
      </c>
      <c r="B737" s="170" t="s">
        <v>2293</v>
      </c>
      <c r="C737" s="171">
        <v>0</v>
      </c>
      <c r="D737" s="171">
        <v>0</v>
      </c>
    </row>
    <row r="738" spans="1:4" ht="27.75" customHeight="1" x14ac:dyDescent="0.2">
      <c r="A738" s="169" t="s">
        <v>2296</v>
      </c>
      <c r="B738" s="170" t="s">
        <v>2293</v>
      </c>
      <c r="C738" s="171">
        <v>0</v>
      </c>
      <c r="D738" s="171">
        <v>0</v>
      </c>
    </row>
    <row r="739" spans="1:4" ht="27.75" customHeight="1" x14ac:dyDescent="0.2">
      <c r="A739" s="169" t="s">
        <v>2297</v>
      </c>
      <c r="B739" s="170" t="s">
        <v>2293</v>
      </c>
      <c r="C739" s="171">
        <v>0</v>
      </c>
      <c r="D739" s="171">
        <v>0</v>
      </c>
    </row>
    <row r="740" spans="1:4" ht="27.75" customHeight="1" x14ac:dyDescent="0.2">
      <c r="A740" s="169" t="s">
        <v>2298</v>
      </c>
      <c r="B740" s="170" t="s">
        <v>2293</v>
      </c>
      <c r="C740" s="171">
        <v>0</v>
      </c>
      <c r="D740" s="171">
        <v>0</v>
      </c>
    </row>
    <row r="741" spans="1:4" ht="27.75" customHeight="1" x14ac:dyDescent="0.2">
      <c r="A741" s="169" t="s">
        <v>2299</v>
      </c>
      <c r="B741" s="170" t="s">
        <v>2300</v>
      </c>
      <c r="C741" s="171">
        <v>2.5354387967504768</v>
      </c>
      <c r="D741" s="171">
        <v>0.90102370463033477</v>
      </c>
    </row>
    <row r="742" spans="1:4" ht="27.75" customHeight="1" x14ac:dyDescent="0.2">
      <c r="A742" s="169" t="s">
        <v>2301</v>
      </c>
      <c r="B742" s="170" t="s">
        <v>2300</v>
      </c>
      <c r="C742" s="171">
        <v>2.5354387967504768</v>
      </c>
      <c r="D742" s="171">
        <v>0.90102370463033477</v>
      </c>
    </row>
    <row r="743" spans="1:4" ht="27.75" customHeight="1" x14ac:dyDescent="0.2">
      <c r="A743" s="169" t="s">
        <v>2302</v>
      </c>
      <c r="B743" s="170" t="s">
        <v>2303</v>
      </c>
      <c r="C743" s="171">
        <v>6.1604876549143821</v>
      </c>
      <c r="D743" s="171">
        <v>0.80673052623878816</v>
      </c>
    </row>
    <row r="744" spans="1:4" ht="27.75" customHeight="1" x14ac:dyDescent="0.2">
      <c r="A744" s="169" t="s">
        <v>2304</v>
      </c>
      <c r="B744" s="170" t="s">
        <v>2305</v>
      </c>
      <c r="C744" s="171">
        <v>3.2373991247764353</v>
      </c>
      <c r="D744" s="171">
        <v>0.27240251535335702</v>
      </c>
    </row>
    <row r="745" spans="1:4" ht="27.75" customHeight="1" x14ac:dyDescent="0.2">
      <c r="A745" s="169" t="s">
        <v>2306</v>
      </c>
      <c r="B745" s="170" t="s">
        <v>2305</v>
      </c>
      <c r="C745" s="171">
        <v>7.2500977163278097</v>
      </c>
      <c r="D745" s="171">
        <v>0.47146589195773331</v>
      </c>
    </row>
    <row r="746" spans="1:4" ht="27.75" customHeight="1" x14ac:dyDescent="0.2">
      <c r="A746" s="169" t="s">
        <v>2307</v>
      </c>
      <c r="B746" s="170" t="s">
        <v>2308</v>
      </c>
      <c r="C746" s="171">
        <v>3.0173817085294932</v>
      </c>
      <c r="D746" s="171">
        <v>6.3385969918761917</v>
      </c>
    </row>
    <row r="747" spans="1:4" ht="27.75" customHeight="1" x14ac:dyDescent="0.2">
      <c r="A747" s="169" t="s">
        <v>2309</v>
      </c>
      <c r="B747" s="170" t="s">
        <v>2308</v>
      </c>
      <c r="C747" s="171">
        <v>3.0173817085294932</v>
      </c>
      <c r="D747" s="171">
        <v>6.3385969918761917</v>
      </c>
    </row>
    <row r="748" spans="1:4" ht="27.75" customHeight="1" x14ac:dyDescent="0.2">
      <c r="A748" s="169" t="s">
        <v>2310</v>
      </c>
      <c r="B748" s="170" t="s">
        <v>2311</v>
      </c>
      <c r="C748" s="171">
        <v>0</v>
      </c>
      <c r="D748" s="171">
        <v>3.18</v>
      </c>
    </row>
    <row r="749" spans="1:4" ht="27.75" customHeight="1" x14ac:dyDescent="0.2">
      <c r="A749" s="169" t="s">
        <v>2312</v>
      </c>
      <c r="B749" s="170" t="s">
        <v>2311</v>
      </c>
      <c r="C749" s="171">
        <v>0.77</v>
      </c>
      <c r="D749" s="171">
        <v>6.94</v>
      </c>
    </row>
    <row r="750" spans="1:4" ht="27.75" customHeight="1" x14ac:dyDescent="0.2">
      <c r="A750" s="169" t="s">
        <v>2313</v>
      </c>
      <c r="B750" s="170" t="s">
        <v>2314</v>
      </c>
      <c r="C750" s="171">
        <v>0</v>
      </c>
      <c r="D750" s="171">
        <v>8.6121102930945952</v>
      </c>
    </row>
    <row r="751" spans="1:4" ht="27.75" customHeight="1" x14ac:dyDescent="0.2">
      <c r="A751" s="169" t="s">
        <v>2315</v>
      </c>
      <c r="B751" s="170" t="s">
        <v>2316</v>
      </c>
      <c r="C751" s="171">
        <v>0.56575907034927997</v>
      </c>
      <c r="D751" s="171">
        <v>9.2093004229077238</v>
      </c>
    </row>
    <row r="752" spans="1:4" ht="27.75" customHeight="1" x14ac:dyDescent="0.2">
      <c r="A752" s="169" t="s">
        <v>2317</v>
      </c>
      <c r="B752" s="170" t="s">
        <v>2316</v>
      </c>
      <c r="C752" s="171">
        <v>0.56575907034927997</v>
      </c>
      <c r="D752" s="171">
        <v>9.2093004229077238</v>
      </c>
    </row>
    <row r="753" spans="1:4" ht="27.75" customHeight="1" x14ac:dyDescent="0.2">
      <c r="A753" s="169" t="s">
        <v>2318</v>
      </c>
      <c r="B753" s="170" t="s">
        <v>2319</v>
      </c>
      <c r="C753" s="171">
        <v>0.54</v>
      </c>
      <c r="D753" s="171">
        <v>0.12</v>
      </c>
    </row>
    <row r="754" spans="1:4" ht="27.75" customHeight="1" x14ac:dyDescent="0.2">
      <c r="A754" s="169" t="s">
        <v>2320</v>
      </c>
      <c r="B754" s="170" t="s">
        <v>2319</v>
      </c>
      <c r="C754" s="171">
        <v>0.54</v>
      </c>
      <c r="D754" s="171">
        <v>0.12</v>
      </c>
    </row>
    <row r="755" spans="1:4" ht="27.75" customHeight="1" x14ac:dyDescent="0.2">
      <c r="A755" s="169" t="s">
        <v>2321</v>
      </c>
      <c r="B755" s="170" t="s">
        <v>2322</v>
      </c>
      <c r="C755" s="171">
        <v>0</v>
      </c>
      <c r="D755" s="171">
        <v>0</v>
      </c>
    </row>
    <row r="756" spans="1:4" ht="27.75" customHeight="1" x14ac:dyDescent="0.2">
      <c r="A756" s="169" t="s">
        <v>2323</v>
      </c>
      <c r="B756" s="170" t="s">
        <v>2322</v>
      </c>
      <c r="C756" s="171">
        <v>0</v>
      </c>
      <c r="D756" s="171">
        <v>0</v>
      </c>
    </row>
    <row r="757" spans="1:4" ht="27.75" customHeight="1" x14ac:dyDescent="0.2">
      <c r="A757" s="169" t="s">
        <v>2324</v>
      </c>
      <c r="B757" s="170" t="s">
        <v>2322</v>
      </c>
      <c r="C757" s="171">
        <v>0</v>
      </c>
      <c r="D757" s="171">
        <v>0</v>
      </c>
    </row>
    <row r="758" spans="1:4" ht="27.75" customHeight="1" x14ac:dyDescent="0.2">
      <c r="A758" s="169" t="s">
        <v>2325</v>
      </c>
      <c r="B758" s="170" t="s">
        <v>2322</v>
      </c>
      <c r="C758" s="171">
        <v>0</v>
      </c>
      <c r="D758" s="171">
        <v>0</v>
      </c>
    </row>
    <row r="759" spans="1:4" ht="27.75" customHeight="1" x14ac:dyDescent="0.2">
      <c r="A759" s="169" t="s">
        <v>2326</v>
      </c>
      <c r="B759" s="170" t="s">
        <v>2322</v>
      </c>
      <c r="C759" s="171">
        <v>0</v>
      </c>
      <c r="D759" s="171">
        <v>0</v>
      </c>
    </row>
    <row r="760" spans="1:4" ht="27.75" customHeight="1" x14ac:dyDescent="0.2">
      <c r="A760" s="169" t="s">
        <v>2327</v>
      </c>
      <c r="B760" s="170" t="s">
        <v>2322</v>
      </c>
      <c r="C760" s="171">
        <v>0</v>
      </c>
      <c r="D760" s="171">
        <v>0</v>
      </c>
    </row>
    <row r="761" spans="1:4" ht="27.75" customHeight="1" x14ac:dyDescent="0.2">
      <c r="A761" s="169" t="s">
        <v>2328</v>
      </c>
      <c r="B761" s="170" t="s">
        <v>2329</v>
      </c>
      <c r="C761" s="171">
        <v>0</v>
      </c>
      <c r="D761" s="171">
        <v>4.8718142168965777</v>
      </c>
    </row>
    <row r="762" spans="1:4" ht="27.75" customHeight="1" x14ac:dyDescent="0.2">
      <c r="A762" s="169" t="s">
        <v>2330</v>
      </c>
      <c r="B762" s="170" t="s">
        <v>2329</v>
      </c>
      <c r="C762" s="171">
        <v>0</v>
      </c>
      <c r="D762" s="171">
        <v>5.1651707718925</v>
      </c>
    </row>
    <row r="763" spans="1:4" ht="27.75" customHeight="1" x14ac:dyDescent="0.2">
      <c r="A763" s="169" t="s">
        <v>2331</v>
      </c>
      <c r="B763" s="170" t="s">
        <v>2332</v>
      </c>
      <c r="C763" s="171">
        <v>5.4794813665309894</v>
      </c>
      <c r="D763" s="171">
        <v>7.0824653991872824</v>
      </c>
    </row>
    <row r="764" spans="1:4" ht="27.75" customHeight="1" x14ac:dyDescent="0.2">
      <c r="A764" s="169" t="s">
        <v>2333</v>
      </c>
      <c r="B764" s="170" t="s">
        <v>2332</v>
      </c>
      <c r="C764" s="171">
        <v>5.4794813665309894</v>
      </c>
      <c r="D764" s="171">
        <v>7.0824653991872824</v>
      </c>
    </row>
    <row r="765" spans="1:4" ht="27.75" customHeight="1" x14ac:dyDescent="0.2">
      <c r="A765" s="169" t="s">
        <v>2334</v>
      </c>
      <c r="B765" s="170" t="s">
        <v>2332</v>
      </c>
      <c r="C765" s="171">
        <v>5.3</v>
      </c>
      <c r="D765" s="171">
        <v>2.98</v>
      </c>
    </row>
    <row r="766" spans="1:4" ht="27.75" customHeight="1" x14ac:dyDescent="0.2">
      <c r="A766" s="169" t="s">
        <v>2335</v>
      </c>
      <c r="B766" s="170" t="s">
        <v>2332</v>
      </c>
      <c r="C766" s="171">
        <v>5.3</v>
      </c>
      <c r="D766" s="171">
        <v>2.98</v>
      </c>
    </row>
    <row r="767" spans="1:4" ht="27.75" customHeight="1" x14ac:dyDescent="0.2">
      <c r="A767" s="169" t="s">
        <v>2336</v>
      </c>
      <c r="B767" s="170" t="s">
        <v>2337</v>
      </c>
      <c r="C767" s="171">
        <v>2.8811804508528147</v>
      </c>
      <c r="D767" s="171">
        <v>10.288433464499869</v>
      </c>
    </row>
    <row r="768" spans="1:4" ht="27.75" customHeight="1" x14ac:dyDescent="0.2">
      <c r="A768" s="169" t="s">
        <v>2338</v>
      </c>
      <c r="B768" s="170" t="s">
        <v>2337</v>
      </c>
      <c r="C768" s="171">
        <v>2.8811804508528147</v>
      </c>
      <c r="D768" s="171">
        <v>10.288433464499869</v>
      </c>
    </row>
    <row r="769" spans="1:4" ht="27.75" customHeight="1" x14ac:dyDescent="0.2">
      <c r="A769" s="169" t="s">
        <v>2339</v>
      </c>
      <c r="B769" s="170" t="s">
        <v>2337</v>
      </c>
      <c r="C769" s="171">
        <v>5.32</v>
      </c>
      <c r="D769" s="171">
        <v>0.86</v>
      </c>
    </row>
    <row r="770" spans="1:4" ht="27.75" customHeight="1" x14ac:dyDescent="0.2">
      <c r="A770" s="169" t="s">
        <v>2340</v>
      </c>
      <c r="B770" s="170" t="s">
        <v>2337</v>
      </c>
      <c r="C770" s="171">
        <v>11.35</v>
      </c>
      <c r="D770" s="171">
        <v>1.77</v>
      </c>
    </row>
    <row r="771" spans="1:4" ht="27.75" customHeight="1" x14ac:dyDescent="0.2">
      <c r="A771" s="169" t="s">
        <v>2341</v>
      </c>
      <c r="B771" s="170" t="s">
        <v>2342</v>
      </c>
      <c r="C771" s="171">
        <v>1.0477019821282962E-2</v>
      </c>
      <c r="D771" s="171">
        <v>0.72291436766852435</v>
      </c>
    </row>
    <row r="772" spans="1:4" ht="27.75" customHeight="1" x14ac:dyDescent="0.2">
      <c r="A772" s="169" t="s">
        <v>2343</v>
      </c>
      <c r="B772" s="170" t="s">
        <v>2344</v>
      </c>
      <c r="C772" s="171">
        <v>1.0477019821282962E-2</v>
      </c>
      <c r="D772" s="171">
        <v>0.62862118927697774</v>
      </c>
    </row>
    <row r="773" spans="1:4" ht="27.75" customHeight="1" x14ac:dyDescent="0.2">
      <c r="A773" s="169" t="s">
        <v>2345</v>
      </c>
      <c r="B773" s="170" t="s">
        <v>2346</v>
      </c>
      <c r="C773" s="171">
        <v>-6.2862118927697774E-2</v>
      </c>
      <c r="D773" s="171">
        <v>-0.38764973338746961</v>
      </c>
    </row>
    <row r="774" spans="1:4" ht="27.75" customHeight="1" x14ac:dyDescent="0.2">
      <c r="A774" s="169" t="s">
        <v>2347</v>
      </c>
      <c r="B774" s="170" t="s">
        <v>2346</v>
      </c>
      <c r="C774" s="171">
        <v>-6.2862118927697774E-2</v>
      </c>
      <c r="D774" s="171">
        <v>-0.38764973338746961</v>
      </c>
    </row>
    <row r="775" spans="1:4" ht="27.75" customHeight="1" x14ac:dyDescent="0.2">
      <c r="A775" s="169" t="s">
        <v>2348</v>
      </c>
      <c r="B775" s="170" t="s">
        <v>2349</v>
      </c>
      <c r="C775" s="171">
        <v>0.2514484757107911</v>
      </c>
      <c r="D775" s="171">
        <v>0.586713109991846</v>
      </c>
    </row>
    <row r="776" spans="1:4" ht="27.75" customHeight="1" x14ac:dyDescent="0.2">
      <c r="A776" s="169" t="s">
        <v>2350</v>
      </c>
      <c r="B776" s="170" t="s">
        <v>2351</v>
      </c>
      <c r="C776" s="171">
        <v>12.907688419820611</v>
      </c>
      <c r="D776" s="171">
        <v>13.400108351420908</v>
      </c>
    </row>
    <row r="777" spans="1:4" ht="27.75" customHeight="1" x14ac:dyDescent="0.2">
      <c r="A777" s="169" t="s">
        <v>2352</v>
      </c>
      <c r="B777" s="170" t="s">
        <v>2351</v>
      </c>
      <c r="C777" s="171">
        <v>12.918165439641893</v>
      </c>
      <c r="D777" s="171">
        <v>13.400108351420908</v>
      </c>
    </row>
    <row r="778" spans="1:4" ht="27.75" customHeight="1" x14ac:dyDescent="0.2">
      <c r="A778" s="169" t="s">
        <v>2353</v>
      </c>
      <c r="B778" s="170" t="s">
        <v>2351</v>
      </c>
      <c r="C778" s="171">
        <v>11.17</v>
      </c>
      <c r="D778" s="171">
        <v>3.3</v>
      </c>
    </row>
    <row r="779" spans="1:4" ht="27.75" customHeight="1" x14ac:dyDescent="0.2">
      <c r="A779" s="169" t="s">
        <v>2354</v>
      </c>
      <c r="B779" s="170" t="s">
        <v>2351</v>
      </c>
      <c r="C779" s="171">
        <v>11.17</v>
      </c>
      <c r="D779" s="171">
        <v>3.3</v>
      </c>
    </row>
    <row r="780" spans="1:4" ht="27.75" customHeight="1" x14ac:dyDescent="0.2">
      <c r="A780" s="169" t="s">
        <v>2355</v>
      </c>
      <c r="B780" s="170" t="s">
        <v>2356</v>
      </c>
      <c r="C780" s="171">
        <v>0</v>
      </c>
      <c r="D780" s="171">
        <v>5.4166192476032915</v>
      </c>
    </row>
    <row r="781" spans="1:4" ht="27.75" customHeight="1" x14ac:dyDescent="0.2">
      <c r="A781" s="169" t="s">
        <v>2357</v>
      </c>
      <c r="B781" s="170" t="s">
        <v>2358</v>
      </c>
      <c r="C781" s="171">
        <v>1.3515355569455021</v>
      </c>
      <c r="D781" s="171">
        <v>8.1511214209581446</v>
      </c>
    </row>
    <row r="782" spans="1:4" ht="27.75" customHeight="1" x14ac:dyDescent="0.2">
      <c r="A782" s="169" t="s">
        <v>2359</v>
      </c>
      <c r="B782" s="170" t="s">
        <v>2358</v>
      </c>
      <c r="C782" s="171">
        <v>1.3515355569455021</v>
      </c>
      <c r="D782" s="171">
        <v>8.1511214209581446</v>
      </c>
    </row>
    <row r="783" spans="1:4" ht="27.75" customHeight="1" x14ac:dyDescent="0.2">
      <c r="A783" s="169" t="s">
        <v>2360</v>
      </c>
      <c r="B783" s="170" t="s">
        <v>2358</v>
      </c>
      <c r="C783" s="171">
        <v>8.98</v>
      </c>
      <c r="D783" s="171">
        <v>1.98</v>
      </c>
    </row>
    <row r="784" spans="1:4" ht="27.75" customHeight="1" x14ac:dyDescent="0.2">
      <c r="A784" s="169" t="s">
        <v>2361</v>
      </c>
      <c r="B784" s="170" t="s">
        <v>2358</v>
      </c>
      <c r="C784" s="171">
        <v>8.98</v>
      </c>
      <c r="D784" s="171">
        <v>1.98</v>
      </c>
    </row>
    <row r="785" spans="1:4" ht="27.75" customHeight="1" x14ac:dyDescent="0.2">
      <c r="A785" s="169" t="s">
        <v>2362</v>
      </c>
      <c r="B785" s="170" t="s">
        <v>2363</v>
      </c>
      <c r="C785" s="171">
        <v>0.66005224874082669</v>
      </c>
      <c r="D785" s="171">
        <v>12.352406369292611</v>
      </c>
    </row>
    <row r="786" spans="1:4" ht="27.75" customHeight="1" x14ac:dyDescent="0.2">
      <c r="A786" s="169" t="s">
        <v>2364</v>
      </c>
      <c r="B786" s="170" t="s">
        <v>2363</v>
      </c>
      <c r="C786" s="171">
        <v>0.66005224874082669</v>
      </c>
      <c r="D786" s="171">
        <v>12.352406369292611</v>
      </c>
    </row>
    <row r="787" spans="1:4" ht="27.75" customHeight="1" x14ac:dyDescent="0.2">
      <c r="A787" s="169" t="s">
        <v>2365</v>
      </c>
      <c r="B787" s="170" t="s">
        <v>2366</v>
      </c>
      <c r="C787" s="171">
        <v>2.7554562129974189</v>
      </c>
      <c r="D787" s="171">
        <v>5.0604005736796713</v>
      </c>
    </row>
    <row r="788" spans="1:4" ht="27.75" customHeight="1" x14ac:dyDescent="0.2">
      <c r="A788" s="169" t="s">
        <v>2367</v>
      </c>
      <c r="B788" s="170" t="s">
        <v>2366</v>
      </c>
      <c r="C788" s="171">
        <v>2.7554562129974189</v>
      </c>
      <c r="D788" s="171">
        <v>5.0604005736796713</v>
      </c>
    </row>
    <row r="789" spans="1:4" ht="27.75" customHeight="1" x14ac:dyDescent="0.2">
      <c r="A789" s="169" t="s">
        <v>2368</v>
      </c>
      <c r="B789" s="170" t="s">
        <v>2369</v>
      </c>
      <c r="C789" s="171">
        <v>0</v>
      </c>
      <c r="D789" s="171">
        <v>5.4166192476032915</v>
      </c>
    </row>
    <row r="790" spans="1:4" ht="27.75" customHeight="1" x14ac:dyDescent="0.2">
      <c r="A790" s="169" t="s">
        <v>2370</v>
      </c>
      <c r="B790" s="170" t="s">
        <v>2371</v>
      </c>
      <c r="C790" s="171">
        <v>2.62</v>
      </c>
      <c r="D790" s="171">
        <v>0.56000000000000005</v>
      </c>
    </row>
    <row r="791" spans="1:4" ht="27.75" customHeight="1" x14ac:dyDescent="0.2">
      <c r="A791" s="169" t="s">
        <v>2372</v>
      </c>
      <c r="B791" s="170" t="s">
        <v>2371</v>
      </c>
      <c r="C791" s="171">
        <v>2.62</v>
      </c>
      <c r="D791" s="171">
        <v>0.56000000000000005</v>
      </c>
    </row>
    <row r="792" spans="1:4" ht="27.75" customHeight="1" x14ac:dyDescent="0.2">
      <c r="A792" s="169" t="s">
        <v>2373</v>
      </c>
      <c r="B792" s="170" t="s">
        <v>2371</v>
      </c>
      <c r="C792" s="171">
        <v>4.253670047440882</v>
      </c>
      <c r="D792" s="171">
        <v>3.5831407788787732</v>
      </c>
    </row>
    <row r="793" spans="1:4" ht="27.75" customHeight="1" x14ac:dyDescent="0.2">
      <c r="A793" s="169" t="s">
        <v>2374</v>
      </c>
      <c r="B793" s="170" t="s">
        <v>2371</v>
      </c>
      <c r="C793" s="171">
        <v>4.253670047440882</v>
      </c>
      <c r="D793" s="171">
        <v>3.5831407788787732</v>
      </c>
    </row>
    <row r="794" spans="1:4" ht="27.75" customHeight="1" x14ac:dyDescent="0.2">
      <c r="A794" s="169" t="s">
        <v>2375</v>
      </c>
      <c r="B794" s="170" t="s">
        <v>2376</v>
      </c>
      <c r="C794" s="171">
        <v>2.74</v>
      </c>
      <c r="D794" s="171">
        <v>2.81</v>
      </c>
    </row>
    <row r="795" spans="1:4" ht="27.75" customHeight="1" x14ac:dyDescent="0.2">
      <c r="A795" s="169" t="s">
        <v>2377</v>
      </c>
      <c r="B795" s="170" t="s">
        <v>2376</v>
      </c>
      <c r="C795" s="171">
        <v>2.72</v>
      </c>
      <c r="D795" s="171">
        <v>2.81</v>
      </c>
    </row>
    <row r="796" spans="1:4" ht="27.75" customHeight="1" x14ac:dyDescent="0.2">
      <c r="A796" s="169" t="s">
        <v>2378</v>
      </c>
      <c r="B796" s="170" t="s">
        <v>2376</v>
      </c>
      <c r="C796" s="171">
        <v>2.200174162469422</v>
      </c>
      <c r="D796" s="171">
        <v>5.0918316331435198</v>
      </c>
    </row>
    <row r="797" spans="1:4" ht="27.75" customHeight="1" x14ac:dyDescent="0.2">
      <c r="A797" s="169" t="s">
        <v>2379</v>
      </c>
      <c r="B797" s="170" t="s">
        <v>2376</v>
      </c>
      <c r="C797" s="171">
        <v>2.200174162469422</v>
      </c>
      <c r="D797" s="171">
        <v>5.0918316331435198</v>
      </c>
    </row>
    <row r="798" spans="1:4" ht="27.75" customHeight="1" x14ac:dyDescent="0.2">
      <c r="A798" s="169" t="s">
        <v>2380</v>
      </c>
      <c r="B798" s="170" t="s">
        <v>2381</v>
      </c>
      <c r="C798" s="171">
        <v>1.4458287353370487</v>
      </c>
      <c r="D798" s="171">
        <v>2.9335655499592295</v>
      </c>
    </row>
    <row r="799" spans="1:4" ht="27.75" customHeight="1" x14ac:dyDescent="0.2">
      <c r="A799" s="169" t="s">
        <v>2382</v>
      </c>
      <c r="B799" s="170" t="s">
        <v>2381</v>
      </c>
      <c r="C799" s="171">
        <v>1.4458287353370487</v>
      </c>
      <c r="D799" s="171">
        <v>2.9335655499592295</v>
      </c>
    </row>
    <row r="800" spans="1:4" ht="27.75" customHeight="1" x14ac:dyDescent="0.2">
      <c r="A800" s="169" t="s">
        <v>2383</v>
      </c>
      <c r="B800" s="170" t="s">
        <v>2384</v>
      </c>
      <c r="C800" s="171">
        <v>4.190807928513185</v>
      </c>
      <c r="D800" s="171">
        <v>2.9964276688869269</v>
      </c>
    </row>
    <row r="801" spans="1:4" ht="27.75" customHeight="1" x14ac:dyDescent="0.2">
      <c r="A801" s="169" t="s">
        <v>2385</v>
      </c>
      <c r="B801" s="170" t="s">
        <v>2386</v>
      </c>
      <c r="C801" s="171">
        <v>6.1185795756292496</v>
      </c>
      <c r="D801" s="171">
        <v>3.1221519067423227</v>
      </c>
    </row>
    <row r="802" spans="1:4" ht="27.75" customHeight="1" x14ac:dyDescent="0.2">
      <c r="A802" s="169" t="s">
        <v>2387</v>
      </c>
      <c r="B802" s="170" t="s">
        <v>2388</v>
      </c>
      <c r="C802" s="171">
        <v>6.569091427944417</v>
      </c>
      <c r="D802" s="171">
        <v>3.8031581951257154</v>
      </c>
    </row>
    <row r="803" spans="1:4" ht="27.75" customHeight="1" x14ac:dyDescent="0.2">
      <c r="A803" s="169" t="s">
        <v>2389</v>
      </c>
      <c r="B803" s="170" t="s">
        <v>2388</v>
      </c>
      <c r="C803" s="171">
        <v>6.569091427944417</v>
      </c>
      <c r="D803" s="171">
        <v>3.8031581951257154</v>
      </c>
    </row>
    <row r="804" spans="1:4" ht="27.75" customHeight="1" x14ac:dyDescent="0.2">
      <c r="A804" s="169" t="s">
        <v>2390</v>
      </c>
      <c r="B804" s="170" t="s">
        <v>2388</v>
      </c>
      <c r="C804" s="171">
        <v>9.94</v>
      </c>
      <c r="D804" s="171">
        <v>0.33</v>
      </c>
    </row>
    <row r="805" spans="1:4" ht="27.75" customHeight="1" x14ac:dyDescent="0.2">
      <c r="A805" s="169" t="s">
        <v>2391</v>
      </c>
      <c r="B805" s="170" t="s">
        <v>2388</v>
      </c>
      <c r="C805" s="171">
        <v>9.94</v>
      </c>
      <c r="D805" s="171">
        <v>0.33</v>
      </c>
    </row>
    <row r="806" spans="1:4" ht="27.75" customHeight="1" x14ac:dyDescent="0.2">
      <c r="A806" s="169" t="s">
        <v>2392</v>
      </c>
      <c r="B806" s="170" t="s">
        <v>2388</v>
      </c>
      <c r="C806" s="171">
        <v>9.94</v>
      </c>
      <c r="D806" s="171">
        <v>0.33</v>
      </c>
    </row>
    <row r="807" spans="1:4" ht="27.75" customHeight="1" x14ac:dyDescent="0.2">
      <c r="A807" s="169" t="s">
        <v>2393</v>
      </c>
      <c r="B807" s="170" t="s">
        <v>2394</v>
      </c>
      <c r="C807" s="171">
        <v>1.5820299930137274</v>
      </c>
      <c r="D807" s="171">
        <v>5.5109124259948379</v>
      </c>
    </row>
    <row r="808" spans="1:4" ht="27.75" customHeight="1" x14ac:dyDescent="0.2">
      <c r="A808" s="169" t="s">
        <v>2395</v>
      </c>
      <c r="B808" s="170" t="s">
        <v>2394</v>
      </c>
      <c r="C808" s="171">
        <v>1.5820299930137274</v>
      </c>
      <c r="D808" s="171">
        <v>5.5109124259948379</v>
      </c>
    </row>
    <row r="809" spans="1:4" ht="27.75" customHeight="1" x14ac:dyDescent="0.2">
      <c r="A809" s="169" t="s">
        <v>2396</v>
      </c>
      <c r="B809" s="170" t="s">
        <v>2394</v>
      </c>
      <c r="C809" s="171">
        <v>4.88</v>
      </c>
      <c r="D809" s="171">
        <v>0.36</v>
      </c>
    </row>
    <row r="810" spans="1:4" ht="27.75" customHeight="1" x14ac:dyDescent="0.2">
      <c r="A810" s="169" t="s">
        <v>2397</v>
      </c>
      <c r="B810" s="170" t="s">
        <v>2394</v>
      </c>
      <c r="C810" s="171">
        <v>4.88</v>
      </c>
      <c r="D810" s="171">
        <v>0.36</v>
      </c>
    </row>
    <row r="811" spans="1:4" ht="27.75" customHeight="1" x14ac:dyDescent="0.2">
      <c r="A811" s="169" t="s">
        <v>2398</v>
      </c>
      <c r="B811" s="170" t="s">
        <v>2399</v>
      </c>
      <c r="C811" s="171">
        <v>1.9382486669373482</v>
      </c>
      <c r="D811" s="171">
        <v>10.969439752883263</v>
      </c>
    </row>
    <row r="812" spans="1:4" ht="27.75" customHeight="1" x14ac:dyDescent="0.2">
      <c r="A812" s="169" t="s">
        <v>2400</v>
      </c>
      <c r="B812" s="170" t="s">
        <v>2399</v>
      </c>
      <c r="C812" s="171">
        <v>1.9382486669373482</v>
      </c>
      <c r="D812" s="171">
        <v>10.969439752883263</v>
      </c>
    </row>
    <row r="813" spans="1:4" ht="27.75" customHeight="1" x14ac:dyDescent="0.2">
      <c r="A813" s="169" t="s">
        <v>2401</v>
      </c>
      <c r="B813" s="170" t="s">
        <v>2402</v>
      </c>
      <c r="C813" s="171">
        <v>6.1604876549143821</v>
      </c>
      <c r="D813" s="171">
        <v>0.80673052623878816</v>
      </c>
    </row>
    <row r="814" spans="1:4" ht="27.75" customHeight="1" x14ac:dyDescent="0.2">
      <c r="A814" s="169" t="s">
        <v>2403</v>
      </c>
      <c r="B814" s="170" t="s">
        <v>2404</v>
      </c>
      <c r="C814" s="171">
        <v>0.30383357481720591</v>
      </c>
      <c r="D814" s="171">
        <v>4.892768256539143</v>
      </c>
    </row>
    <row r="815" spans="1:4" ht="27.75" customHeight="1" x14ac:dyDescent="0.2">
      <c r="A815" s="169" t="s">
        <v>2405</v>
      </c>
      <c r="B815" s="170" t="s">
        <v>2406</v>
      </c>
      <c r="C815" s="171">
        <v>3.28</v>
      </c>
      <c r="D815" s="171">
        <v>5.48</v>
      </c>
    </row>
    <row r="816" spans="1:4" ht="27.75" customHeight="1" x14ac:dyDescent="0.2">
      <c r="A816" s="169" t="s">
        <v>2407</v>
      </c>
      <c r="B816" s="170" t="s">
        <v>2406</v>
      </c>
      <c r="C816" s="171">
        <v>3.28</v>
      </c>
      <c r="D816" s="171">
        <v>5.48</v>
      </c>
    </row>
    <row r="817" spans="1:4" ht="27.75" customHeight="1" x14ac:dyDescent="0.2">
      <c r="A817" s="169" t="s">
        <v>2408</v>
      </c>
      <c r="B817" s="170" t="s">
        <v>2406</v>
      </c>
      <c r="C817" s="171">
        <v>6.1604876549143821</v>
      </c>
      <c r="D817" s="171">
        <v>8.2768456588135404</v>
      </c>
    </row>
    <row r="818" spans="1:4" ht="27.75" customHeight="1" x14ac:dyDescent="0.2">
      <c r="A818" s="169" t="s">
        <v>2409</v>
      </c>
      <c r="B818" s="170" t="s">
        <v>2406</v>
      </c>
      <c r="C818" s="171">
        <v>6.1604876549143821</v>
      </c>
      <c r="D818" s="171">
        <v>8.2768456588135404</v>
      </c>
    </row>
    <row r="819" spans="1:4" ht="27.75" customHeight="1" x14ac:dyDescent="0.2">
      <c r="A819" s="169" t="s">
        <v>2410</v>
      </c>
      <c r="B819" s="170" t="s">
        <v>2411</v>
      </c>
      <c r="C819" s="171">
        <v>3.57</v>
      </c>
      <c r="D819" s="171">
        <v>1.76</v>
      </c>
    </row>
    <row r="820" spans="1:4" ht="27.75" customHeight="1" x14ac:dyDescent="0.2">
      <c r="A820" s="169" t="s">
        <v>2412</v>
      </c>
      <c r="B820" s="170" t="s">
        <v>2411</v>
      </c>
      <c r="C820" s="171">
        <v>3.57</v>
      </c>
      <c r="D820" s="171">
        <v>1.76</v>
      </c>
    </row>
    <row r="821" spans="1:4" ht="27.75" customHeight="1" x14ac:dyDescent="0.2">
      <c r="A821" s="169" t="s">
        <v>2413</v>
      </c>
      <c r="B821" s="170" t="s">
        <v>2414</v>
      </c>
      <c r="C821" s="171">
        <v>0</v>
      </c>
      <c r="D821" s="171">
        <v>2.0534958849714604</v>
      </c>
    </row>
    <row r="822" spans="1:4" ht="27.75" customHeight="1" x14ac:dyDescent="0.2">
      <c r="A822" s="169" t="s">
        <v>2415</v>
      </c>
      <c r="B822" s="170" t="s">
        <v>2414</v>
      </c>
      <c r="C822" s="171">
        <v>0</v>
      </c>
      <c r="D822" s="171">
        <v>2.0534958849714604</v>
      </c>
    </row>
    <row r="823" spans="1:4" ht="27.75" customHeight="1" x14ac:dyDescent="0.2">
      <c r="A823" s="169" t="s">
        <v>2416</v>
      </c>
      <c r="B823" s="170" t="s">
        <v>2417</v>
      </c>
      <c r="C823" s="171">
        <v>7.0719883793659992</v>
      </c>
      <c r="D823" s="171">
        <v>4.4527334240452587</v>
      </c>
    </row>
    <row r="824" spans="1:4" ht="27.75" customHeight="1" x14ac:dyDescent="0.2">
      <c r="A824" s="169" t="s">
        <v>2418</v>
      </c>
      <c r="B824" s="170" t="s">
        <v>2417</v>
      </c>
      <c r="C824" s="171">
        <v>7.0719883793659992</v>
      </c>
      <c r="D824" s="171">
        <v>4.4527334240452587</v>
      </c>
    </row>
    <row r="825" spans="1:4" ht="27.75" customHeight="1" x14ac:dyDescent="0.2">
      <c r="A825" s="169" t="s">
        <v>2419</v>
      </c>
      <c r="B825" s="170" t="s">
        <v>2420</v>
      </c>
      <c r="C825" s="171">
        <v>1.5715529731924445</v>
      </c>
      <c r="D825" s="171">
        <v>7.3862989740044886</v>
      </c>
    </row>
    <row r="826" spans="1:4" ht="27.75" customHeight="1" x14ac:dyDescent="0.2">
      <c r="A826" s="169" t="s">
        <v>2421</v>
      </c>
      <c r="B826" s="170" t="s">
        <v>2420</v>
      </c>
      <c r="C826" s="171">
        <v>1.5715529731924445</v>
      </c>
      <c r="D826" s="171">
        <v>7.3862989740044886</v>
      </c>
    </row>
    <row r="827" spans="1:4" ht="27.75" customHeight="1" x14ac:dyDescent="0.2">
      <c r="A827" s="169" t="s">
        <v>2422</v>
      </c>
      <c r="B827" s="170" t="s">
        <v>2423</v>
      </c>
      <c r="C827" s="171">
        <v>7.7110865884642603</v>
      </c>
      <c r="D827" s="171">
        <v>0.31431059463848887</v>
      </c>
    </row>
    <row r="828" spans="1:4" ht="27.75" customHeight="1" x14ac:dyDescent="0.2">
      <c r="A828" s="169" t="s">
        <v>2424</v>
      </c>
      <c r="B828" s="170" t="s">
        <v>2423</v>
      </c>
      <c r="C828" s="171">
        <v>7.7110865884642603</v>
      </c>
      <c r="D828" s="171">
        <v>0.31431059463848887</v>
      </c>
    </row>
    <row r="829" spans="1:4" ht="27.75" customHeight="1" x14ac:dyDescent="0.2">
      <c r="A829" s="169" t="s">
        <v>2425</v>
      </c>
      <c r="B829" s="170" t="s">
        <v>2426</v>
      </c>
      <c r="C829" s="171">
        <v>11.000870812347111</v>
      </c>
      <c r="D829" s="171">
        <v>6.3909820909826065</v>
      </c>
    </row>
    <row r="830" spans="1:4" ht="27.75" customHeight="1" x14ac:dyDescent="0.2">
      <c r="A830" s="169" t="s">
        <v>2427</v>
      </c>
      <c r="B830" s="170" t="s">
        <v>2428</v>
      </c>
      <c r="C830" s="171">
        <v>10.5</v>
      </c>
      <c r="D830" s="171">
        <v>6.1</v>
      </c>
    </row>
    <row r="831" spans="1:4" ht="27.75" customHeight="1" x14ac:dyDescent="0.2">
      <c r="A831" s="169" t="s">
        <v>2429</v>
      </c>
      <c r="B831" s="170" t="s">
        <v>2428</v>
      </c>
      <c r="C831" s="171">
        <v>10.110324127538059</v>
      </c>
      <c r="D831" s="171">
        <v>6.7891088441913601</v>
      </c>
    </row>
    <row r="832" spans="1:4" ht="27.75" customHeight="1" x14ac:dyDescent="0.2">
      <c r="A832" s="169" t="s">
        <v>2430</v>
      </c>
      <c r="B832" s="170" t="s">
        <v>2431</v>
      </c>
      <c r="C832" s="171">
        <v>3.038335748172059</v>
      </c>
      <c r="D832" s="171">
        <v>5.4899583863522725</v>
      </c>
    </row>
    <row r="833" spans="1:4" ht="27.75" customHeight="1" x14ac:dyDescent="0.2">
      <c r="A833" s="169" t="s">
        <v>2432</v>
      </c>
      <c r="B833" s="170" t="s">
        <v>2431</v>
      </c>
      <c r="C833" s="171">
        <v>3.038335748172059</v>
      </c>
      <c r="D833" s="171">
        <v>5.4899583863522725</v>
      </c>
    </row>
    <row r="834" spans="1:4" ht="27.75" customHeight="1" x14ac:dyDescent="0.2">
      <c r="A834" s="169" t="s">
        <v>2433</v>
      </c>
      <c r="B834" s="170" t="s">
        <v>2434</v>
      </c>
      <c r="C834" s="171">
        <v>1.3724895965880681</v>
      </c>
      <c r="D834" s="171">
        <v>0.586713109991846</v>
      </c>
    </row>
    <row r="835" spans="1:4" ht="27.75" customHeight="1" x14ac:dyDescent="0.2">
      <c r="A835" s="169" t="s">
        <v>2435</v>
      </c>
      <c r="B835" s="170" t="s">
        <v>2434</v>
      </c>
      <c r="C835" s="171">
        <v>1.3724895965880681</v>
      </c>
      <c r="D835" s="171">
        <v>0.586713109991846</v>
      </c>
    </row>
    <row r="836" spans="1:4" ht="27.75" customHeight="1" x14ac:dyDescent="0.2">
      <c r="A836" s="169" t="s">
        <v>2436</v>
      </c>
      <c r="B836" s="170" t="s">
        <v>2437</v>
      </c>
      <c r="C836" s="171">
        <v>2.99</v>
      </c>
      <c r="D836" s="171">
        <v>5.47</v>
      </c>
    </row>
    <row r="837" spans="1:4" ht="27.75" customHeight="1" x14ac:dyDescent="0.2">
      <c r="A837" s="169" t="s">
        <v>2438</v>
      </c>
      <c r="B837" s="170" t="s">
        <v>2437</v>
      </c>
      <c r="C837" s="171">
        <v>2.99</v>
      </c>
      <c r="D837" s="171">
        <v>5.47</v>
      </c>
    </row>
    <row r="838" spans="1:4" ht="27.75" customHeight="1" x14ac:dyDescent="0.2">
      <c r="A838" s="169" t="s">
        <v>2439</v>
      </c>
      <c r="B838" s="170" t="s">
        <v>2437</v>
      </c>
      <c r="C838" s="171">
        <v>5.9090391792035906</v>
      </c>
      <c r="D838" s="171">
        <v>8.0253971831027489</v>
      </c>
    </row>
    <row r="839" spans="1:4" ht="27.75" customHeight="1" x14ac:dyDescent="0.2">
      <c r="A839" s="169" t="s">
        <v>2440</v>
      </c>
      <c r="B839" s="170" t="s">
        <v>2437</v>
      </c>
      <c r="C839" s="171">
        <v>5.9090391792035906</v>
      </c>
      <c r="D839" s="171">
        <v>8.0253971831027489</v>
      </c>
    </row>
    <row r="840" spans="1:4" ht="27.75" customHeight="1" x14ac:dyDescent="0.2">
      <c r="A840" s="169" t="s">
        <v>2441</v>
      </c>
      <c r="B840" s="170" t="s">
        <v>2442</v>
      </c>
      <c r="C840" s="171">
        <v>3.1745370058487374</v>
      </c>
      <c r="D840" s="171">
        <v>5.1651707718925</v>
      </c>
    </row>
    <row r="841" spans="1:4" ht="27.75" customHeight="1" x14ac:dyDescent="0.2">
      <c r="A841" s="169" t="s">
        <v>2443</v>
      </c>
      <c r="B841" s="170" t="s">
        <v>2442</v>
      </c>
      <c r="C841" s="171">
        <v>3.1745370058487374</v>
      </c>
      <c r="D841" s="171">
        <v>5.1651707718925</v>
      </c>
    </row>
    <row r="842" spans="1:4" ht="27.75" customHeight="1" x14ac:dyDescent="0.2">
      <c r="A842" s="169" t="s">
        <v>2444</v>
      </c>
      <c r="B842" s="170" t="s">
        <v>2445</v>
      </c>
      <c r="C842" s="171">
        <v>3.55</v>
      </c>
      <c r="D842" s="171">
        <v>0.76</v>
      </c>
    </row>
    <row r="843" spans="1:4" ht="27.75" customHeight="1" x14ac:dyDescent="0.2">
      <c r="A843" s="169" t="s">
        <v>2446</v>
      </c>
      <c r="B843" s="170" t="s">
        <v>2447</v>
      </c>
      <c r="C843" s="171">
        <v>7.69</v>
      </c>
      <c r="D843" s="171">
        <v>-0.52</v>
      </c>
    </row>
    <row r="844" spans="1:4" ht="27.75" customHeight="1" x14ac:dyDescent="0.2">
      <c r="A844" s="169" t="s">
        <v>2448</v>
      </c>
      <c r="B844" s="170" t="s">
        <v>2447</v>
      </c>
      <c r="C844" s="171">
        <v>3.55</v>
      </c>
      <c r="D844" s="171">
        <v>0.76</v>
      </c>
    </row>
    <row r="845" spans="1:4" ht="27.75" customHeight="1" x14ac:dyDescent="0.2">
      <c r="A845" s="169" t="s">
        <v>2449</v>
      </c>
      <c r="B845" s="170" t="s">
        <v>2447</v>
      </c>
      <c r="C845" s="171">
        <v>1.82</v>
      </c>
      <c r="D845" s="171">
        <v>4.84</v>
      </c>
    </row>
    <row r="846" spans="1:4" ht="27.75" customHeight="1" x14ac:dyDescent="0.2">
      <c r="A846" s="169" t="s">
        <v>2450</v>
      </c>
      <c r="B846" s="170" t="s">
        <v>2447</v>
      </c>
      <c r="C846" s="171">
        <v>1.82</v>
      </c>
      <c r="D846" s="171">
        <v>4.84</v>
      </c>
    </row>
    <row r="847" spans="1:4" ht="27.75" customHeight="1" x14ac:dyDescent="0.2">
      <c r="A847" s="169" t="s">
        <v>2451</v>
      </c>
      <c r="B847" s="170" t="s">
        <v>2447</v>
      </c>
      <c r="C847" s="171">
        <v>1.82</v>
      </c>
      <c r="D847" s="171">
        <v>4.84</v>
      </c>
    </row>
    <row r="848" spans="1:4" ht="27.75" customHeight="1" x14ac:dyDescent="0.2">
      <c r="A848" s="169" t="s">
        <v>2452</v>
      </c>
      <c r="B848" s="170" t="s">
        <v>2447</v>
      </c>
      <c r="C848" s="171">
        <v>0.96388582355803254</v>
      </c>
      <c r="D848" s="171">
        <v>7.3129598352555085</v>
      </c>
    </row>
    <row r="849" spans="1:4" ht="27.75" customHeight="1" x14ac:dyDescent="0.2">
      <c r="A849" s="169" t="s">
        <v>2453</v>
      </c>
      <c r="B849" s="170" t="s">
        <v>2447</v>
      </c>
      <c r="C849" s="171">
        <v>0.96388582355803254</v>
      </c>
      <c r="D849" s="171">
        <v>7.3129598352555085</v>
      </c>
    </row>
    <row r="850" spans="1:4" ht="27.75" customHeight="1" x14ac:dyDescent="0.2">
      <c r="A850" s="169" t="s">
        <v>2454</v>
      </c>
      <c r="B850" s="170" t="s">
        <v>2455</v>
      </c>
      <c r="C850" s="171">
        <v>0.19906337660437629</v>
      </c>
      <c r="D850" s="171">
        <v>1.3724895965880681</v>
      </c>
    </row>
    <row r="851" spans="1:4" ht="27.75" customHeight="1" x14ac:dyDescent="0.2">
      <c r="A851" s="169" t="s">
        <v>2456</v>
      </c>
      <c r="B851" s="170" t="s">
        <v>2455</v>
      </c>
      <c r="C851" s="171">
        <v>0.19906337660437629</v>
      </c>
      <c r="D851" s="171">
        <v>1.3724895965880681</v>
      </c>
    </row>
    <row r="852" spans="1:4" ht="27.75" customHeight="1" x14ac:dyDescent="0.2">
      <c r="A852" s="169" t="s">
        <v>2457</v>
      </c>
      <c r="B852" s="170" t="s">
        <v>2458</v>
      </c>
      <c r="C852" s="171">
        <v>0.28000000000000003</v>
      </c>
      <c r="D852" s="171">
        <v>1</v>
      </c>
    </row>
    <row r="853" spans="1:4" ht="27.75" customHeight="1" x14ac:dyDescent="0.2">
      <c r="A853" s="169" t="s">
        <v>2459</v>
      </c>
      <c r="B853" s="170" t="s">
        <v>2458</v>
      </c>
      <c r="C853" s="171">
        <v>0.28000000000000003</v>
      </c>
      <c r="D853" s="171">
        <v>1</v>
      </c>
    </row>
    <row r="854" spans="1:4" ht="27.75" customHeight="1" x14ac:dyDescent="0.2">
      <c r="A854" s="169" t="s">
        <v>2460</v>
      </c>
      <c r="B854" s="170" t="s">
        <v>2461</v>
      </c>
      <c r="C854" s="171">
        <v>0</v>
      </c>
      <c r="D854" s="171">
        <v>0</v>
      </c>
    </row>
    <row r="855" spans="1:4" ht="27.75" customHeight="1" x14ac:dyDescent="0.2">
      <c r="A855" s="169" t="s">
        <v>2462</v>
      </c>
      <c r="B855" s="170" t="s">
        <v>2461</v>
      </c>
      <c r="C855" s="171">
        <v>0</v>
      </c>
      <c r="D855" s="171">
        <v>0</v>
      </c>
    </row>
    <row r="856" spans="1:4" ht="27.75" customHeight="1" x14ac:dyDescent="0.2">
      <c r="A856" s="169" t="s">
        <v>2463</v>
      </c>
      <c r="B856" s="170" t="s">
        <v>2464</v>
      </c>
      <c r="C856" s="171">
        <v>0.61814416945569473</v>
      </c>
      <c r="D856" s="171">
        <v>5.3956652079607261</v>
      </c>
    </row>
    <row r="857" spans="1:4" ht="27.75" customHeight="1" x14ac:dyDescent="0.2">
      <c r="A857" s="169" t="s">
        <v>2465</v>
      </c>
      <c r="B857" s="170" t="s">
        <v>2464</v>
      </c>
      <c r="C857" s="171">
        <v>0.61814416945569473</v>
      </c>
      <c r="D857" s="171">
        <v>5.3956652079607261</v>
      </c>
    </row>
    <row r="858" spans="1:4" ht="27.75" customHeight="1" x14ac:dyDescent="0.2">
      <c r="A858" s="169" t="s">
        <v>2466</v>
      </c>
      <c r="B858" s="170" t="s">
        <v>2467</v>
      </c>
      <c r="C858" s="171">
        <v>0.61814416945569473</v>
      </c>
      <c r="D858" s="171">
        <v>5.3956652079607261</v>
      </c>
    </row>
    <row r="859" spans="1:4" ht="27.75" customHeight="1" x14ac:dyDescent="0.2">
      <c r="A859" s="169" t="s">
        <v>2468</v>
      </c>
      <c r="B859" s="170" t="s">
        <v>2467</v>
      </c>
      <c r="C859" s="171">
        <v>0.61814416945569473</v>
      </c>
      <c r="D859" s="171">
        <v>5.3956652079607261</v>
      </c>
    </row>
    <row r="860" spans="1:4" ht="27.75" customHeight="1" x14ac:dyDescent="0.2">
      <c r="A860" s="169" t="s">
        <v>2469</v>
      </c>
      <c r="B860" s="170" t="s">
        <v>2470</v>
      </c>
      <c r="C860" s="171">
        <v>0</v>
      </c>
      <c r="D860" s="171">
        <v>0</v>
      </c>
    </row>
    <row r="861" spans="1:4" ht="27.75" customHeight="1" x14ac:dyDescent="0.2">
      <c r="A861" s="169" t="s">
        <v>2471</v>
      </c>
      <c r="B861" s="170" t="s">
        <v>2472</v>
      </c>
      <c r="C861" s="171">
        <v>2.3992375390737983</v>
      </c>
      <c r="D861" s="171">
        <v>8.4340009561327847</v>
      </c>
    </row>
    <row r="862" spans="1:4" ht="27.75" customHeight="1" x14ac:dyDescent="0.2">
      <c r="A862" s="169" t="s">
        <v>2473</v>
      </c>
      <c r="B862" s="170" t="s">
        <v>2472</v>
      </c>
      <c r="C862" s="171">
        <v>2.3992375390737983</v>
      </c>
      <c r="D862" s="171">
        <v>8.4340009561327847</v>
      </c>
    </row>
    <row r="863" spans="1:4" ht="27.75" customHeight="1" x14ac:dyDescent="0.2">
      <c r="A863" s="169" t="s">
        <v>2474</v>
      </c>
      <c r="B863" s="170" t="s">
        <v>2475</v>
      </c>
      <c r="C863" s="171">
        <v>8.2244605597071256</v>
      </c>
      <c r="D863" s="171">
        <v>12.195251071973368</v>
      </c>
    </row>
    <row r="864" spans="1:4" ht="27.75" customHeight="1" x14ac:dyDescent="0.2">
      <c r="A864" s="169" t="s">
        <v>2476</v>
      </c>
      <c r="B864" s="170" t="s">
        <v>2477</v>
      </c>
      <c r="C864" s="171">
        <v>0.15715529731924444</v>
      </c>
      <c r="D864" s="171">
        <v>0</v>
      </c>
    </row>
    <row r="865" spans="1:4" ht="27.75" customHeight="1" x14ac:dyDescent="0.2">
      <c r="A865" s="169" t="s">
        <v>2478</v>
      </c>
      <c r="B865" s="170" t="s">
        <v>2479</v>
      </c>
      <c r="C865" s="171">
        <v>7.28</v>
      </c>
      <c r="D865" s="171">
        <v>5.57</v>
      </c>
    </row>
    <row r="866" spans="1:4" ht="27.75" customHeight="1" x14ac:dyDescent="0.2">
      <c r="A866" s="169" t="s">
        <v>2480</v>
      </c>
      <c r="B866" s="170" t="s">
        <v>2479</v>
      </c>
      <c r="C866" s="171">
        <v>7.28</v>
      </c>
      <c r="D866" s="171">
        <v>5.57</v>
      </c>
    </row>
    <row r="867" spans="1:4" ht="27.75" customHeight="1" x14ac:dyDescent="0.2">
      <c r="A867" s="169" t="s">
        <v>2481</v>
      </c>
      <c r="B867" s="170" t="s">
        <v>2479</v>
      </c>
      <c r="C867" s="171">
        <v>1.8544325083670843</v>
      </c>
      <c r="D867" s="171">
        <v>14.374471194800226</v>
      </c>
    </row>
    <row r="868" spans="1:4" ht="27.75" customHeight="1" x14ac:dyDescent="0.2">
      <c r="A868" s="169" t="s">
        <v>2482</v>
      </c>
      <c r="B868" s="170" t="s">
        <v>2479</v>
      </c>
      <c r="C868" s="171">
        <v>1.8544325083670843</v>
      </c>
      <c r="D868" s="171">
        <v>14.374471194800226</v>
      </c>
    </row>
    <row r="869" spans="1:4" ht="27.75" customHeight="1" x14ac:dyDescent="0.2">
      <c r="A869" s="169" t="s">
        <v>2483</v>
      </c>
      <c r="B869" s="170" t="s">
        <v>2484</v>
      </c>
      <c r="C869" s="171">
        <v>0.15715529731924444</v>
      </c>
      <c r="D869" s="171">
        <v>0</v>
      </c>
    </row>
    <row r="870" spans="1:4" ht="27.75" customHeight="1" x14ac:dyDescent="0.2">
      <c r="A870" s="169" t="s">
        <v>2485</v>
      </c>
      <c r="B870" s="170" t="s">
        <v>2486</v>
      </c>
      <c r="C870" s="171">
        <v>0.32478761445977183</v>
      </c>
      <c r="D870" s="171">
        <v>2.2944673408609688</v>
      </c>
    </row>
    <row r="871" spans="1:4" ht="27.75" customHeight="1" x14ac:dyDescent="0.2">
      <c r="A871" s="169" t="s">
        <v>2487</v>
      </c>
      <c r="B871" s="170" t="s">
        <v>2486</v>
      </c>
      <c r="C871" s="171">
        <v>0.32478761445977183</v>
      </c>
      <c r="D871" s="171">
        <v>2.2944673408609688</v>
      </c>
    </row>
    <row r="872" spans="1:4" ht="27.75" customHeight="1" x14ac:dyDescent="0.2">
      <c r="A872" s="169" t="s">
        <v>2488</v>
      </c>
      <c r="B872" s="170" t="s">
        <v>2489</v>
      </c>
      <c r="C872" s="171">
        <v>0.19906337660437629</v>
      </c>
      <c r="D872" s="171">
        <v>-0.22001741624694221</v>
      </c>
    </row>
    <row r="873" spans="1:4" ht="27.75" customHeight="1" x14ac:dyDescent="0.2">
      <c r="A873" s="169" t="s">
        <v>2490</v>
      </c>
      <c r="B873" s="170" t="s">
        <v>2491</v>
      </c>
      <c r="C873" s="171">
        <v>0</v>
      </c>
      <c r="D873" s="171">
        <v>0.98</v>
      </c>
    </row>
    <row r="874" spans="1:4" ht="27.75" customHeight="1" x14ac:dyDescent="0.2">
      <c r="A874" s="169" t="s">
        <v>2492</v>
      </c>
      <c r="B874" s="170" t="s">
        <v>2491</v>
      </c>
      <c r="C874" s="171">
        <v>0</v>
      </c>
      <c r="D874" s="171">
        <v>0.98</v>
      </c>
    </row>
    <row r="875" spans="1:4" ht="27.75" customHeight="1" x14ac:dyDescent="0.2">
      <c r="A875" s="169" t="s">
        <v>2493</v>
      </c>
      <c r="B875" s="170" t="s">
        <v>2494</v>
      </c>
      <c r="C875" s="171">
        <v>1.0581790019495791</v>
      </c>
      <c r="D875" s="171">
        <v>2.0954039642565925E-2</v>
      </c>
    </row>
    <row r="876" spans="1:4" ht="27.75" customHeight="1" x14ac:dyDescent="0.2">
      <c r="A876" s="169" t="s">
        <v>2495</v>
      </c>
      <c r="B876" s="170" t="s">
        <v>2494</v>
      </c>
      <c r="C876" s="171">
        <v>1.0581790019495791</v>
      </c>
      <c r="D876" s="171">
        <v>2.0954039642565925E-2</v>
      </c>
    </row>
    <row r="877" spans="1:4" ht="27.75" customHeight="1" x14ac:dyDescent="0.2">
      <c r="A877" s="169" t="s">
        <v>2496</v>
      </c>
      <c r="B877" s="170" t="s">
        <v>2497</v>
      </c>
      <c r="C877" s="171">
        <v>0.23049443606822517</v>
      </c>
      <c r="D877" s="171">
        <v>14.248746956944828</v>
      </c>
    </row>
    <row r="878" spans="1:4" ht="27.75" customHeight="1" x14ac:dyDescent="0.2">
      <c r="A878" s="169" t="s">
        <v>2498</v>
      </c>
      <c r="B878" s="170" t="s">
        <v>2499</v>
      </c>
      <c r="C878" s="171">
        <v>11.87</v>
      </c>
      <c r="D878" s="171">
        <v>3.47</v>
      </c>
    </row>
    <row r="879" spans="1:4" ht="27.75" customHeight="1" x14ac:dyDescent="0.2">
      <c r="A879" s="169" t="s">
        <v>2500</v>
      </c>
      <c r="B879" s="170" t="s">
        <v>2501</v>
      </c>
      <c r="C879" s="171">
        <v>0.28287953517463998</v>
      </c>
      <c r="D879" s="171">
        <v>8.0253971831027489</v>
      </c>
    </row>
    <row r="880" spans="1:4" ht="27.75" customHeight="1" x14ac:dyDescent="0.2">
      <c r="A880" s="169" t="s">
        <v>2502</v>
      </c>
      <c r="B880" s="170" t="s">
        <v>2501</v>
      </c>
      <c r="C880" s="171">
        <v>0.28287953517463998</v>
      </c>
      <c r="D880" s="171">
        <v>8.0253971831027489</v>
      </c>
    </row>
    <row r="881" spans="1:4" ht="27.75" customHeight="1" x14ac:dyDescent="0.2">
      <c r="A881" s="169" t="s">
        <v>2503</v>
      </c>
      <c r="B881" s="170" t="s">
        <v>2504</v>
      </c>
      <c r="C881" s="171">
        <v>2.7868872724612683</v>
      </c>
      <c r="D881" s="171">
        <v>5.3432801088543105</v>
      </c>
    </row>
    <row r="882" spans="1:4" ht="27.75" customHeight="1" x14ac:dyDescent="0.2">
      <c r="A882" s="169" t="s">
        <v>2505</v>
      </c>
      <c r="B882" s="170" t="s">
        <v>2504</v>
      </c>
      <c r="C882" s="171">
        <v>2.7868872724612683</v>
      </c>
      <c r="D882" s="171">
        <v>5.3432801088543105</v>
      </c>
    </row>
    <row r="883" spans="1:4" ht="27.75" customHeight="1" x14ac:dyDescent="0.2">
      <c r="A883" s="169" t="s">
        <v>2506</v>
      </c>
      <c r="B883" s="170" t="s">
        <v>2507</v>
      </c>
      <c r="C883" s="171">
        <v>0.27240251535335702</v>
      </c>
      <c r="D883" s="171">
        <v>0.52385099106414812</v>
      </c>
    </row>
    <row r="884" spans="1:4" ht="27.75" customHeight="1" x14ac:dyDescent="0.2">
      <c r="A884" s="169" t="s">
        <v>2508</v>
      </c>
      <c r="B884" s="170" t="s">
        <v>2507</v>
      </c>
      <c r="C884" s="171">
        <v>0.27240251535335702</v>
      </c>
      <c r="D884" s="171">
        <v>0.52385099106414812</v>
      </c>
    </row>
    <row r="885" spans="1:4" ht="27.75" customHeight="1" x14ac:dyDescent="0.2">
      <c r="A885" s="169" t="s">
        <v>2509</v>
      </c>
      <c r="B885" s="170" t="s">
        <v>2510</v>
      </c>
      <c r="C885" s="171">
        <v>1.7915703894393866</v>
      </c>
      <c r="D885" s="171">
        <v>2.2106511822907051</v>
      </c>
    </row>
    <row r="886" spans="1:4" ht="27.75" customHeight="1" x14ac:dyDescent="0.2">
      <c r="A886" s="169" t="s">
        <v>2511</v>
      </c>
      <c r="B886" s="170" t="s">
        <v>2510</v>
      </c>
      <c r="C886" s="171">
        <v>1.7915703894393866</v>
      </c>
      <c r="D886" s="171">
        <v>2.2106511822907051</v>
      </c>
    </row>
    <row r="887" spans="1:4" ht="27.75" customHeight="1" x14ac:dyDescent="0.2">
      <c r="A887" s="169" t="s">
        <v>2512</v>
      </c>
      <c r="B887" s="170" t="s">
        <v>2513</v>
      </c>
      <c r="C887" s="171">
        <v>3.5412326995936412</v>
      </c>
      <c r="D887" s="171">
        <v>9.6283812157590418</v>
      </c>
    </row>
    <row r="888" spans="1:4" ht="27.75" customHeight="1" x14ac:dyDescent="0.2">
      <c r="A888" s="169" t="s">
        <v>2514</v>
      </c>
      <c r="B888" s="170" t="s">
        <v>2513</v>
      </c>
      <c r="C888" s="171">
        <v>3.5412326995936412</v>
      </c>
      <c r="D888" s="171">
        <v>9.6283812157590418</v>
      </c>
    </row>
    <row r="889" spans="1:4" ht="27.75" customHeight="1" x14ac:dyDescent="0.2">
      <c r="A889" s="169" t="s">
        <v>2515</v>
      </c>
      <c r="B889" s="170" t="s">
        <v>2516</v>
      </c>
      <c r="C889" s="171">
        <v>0.40860377303003553</v>
      </c>
      <c r="D889" s="171">
        <v>9.3350246607631195</v>
      </c>
    </row>
    <row r="890" spans="1:4" ht="27.75" customHeight="1" x14ac:dyDescent="0.2">
      <c r="A890" s="169" t="s">
        <v>2517</v>
      </c>
      <c r="B890" s="170" t="s">
        <v>2516</v>
      </c>
      <c r="C890" s="171">
        <v>0.40860377303003553</v>
      </c>
      <c r="D890" s="171">
        <v>9.3350246607631195</v>
      </c>
    </row>
    <row r="891" spans="1:4" ht="27.75" customHeight="1" x14ac:dyDescent="0.2">
      <c r="A891" s="169" t="s">
        <v>2518</v>
      </c>
      <c r="B891" s="170" t="s">
        <v>2519</v>
      </c>
      <c r="C891" s="171">
        <v>6.4119361306251728</v>
      </c>
      <c r="D891" s="171">
        <v>9.23025446255029</v>
      </c>
    </row>
    <row r="892" spans="1:4" ht="27.75" customHeight="1" x14ac:dyDescent="0.2">
      <c r="A892" s="169" t="s">
        <v>2520</v>
      </c>
      <c r="B892" s="170" t="s">
        <v>2519</v>
      </c>
      <c r="C892" s="171">
        <v>6.4119361306251728</v>
      </c>
      <c r="D892" s="171">
        <v>9.23025446255029</v>
      </c>
    </row>
    <row r="893" spans="1:4" ht="27.75" customHeight="1" x14ac:dyDescent="0.2">
      <c r="A893" s="169" t="s">
        <v>2521</v>
      </c>
      <c r="B893" s="170" t="s">
        <v>2522</v>
      </c>
      <c r="C893" s="171">
        <v>2.5983009156781747</v>
      </c>
      <c r="D893" s="171">
        <v>8.0463512227453151</v>
      </c>
    </row>
    <row r="894" spans="1:4" ht="27.75" customHeight="1" x14ac:dyDescent="0.2">
      <c r="A894" s="169" t="s">
        <v>2523</v>
      </c>
      <c r="B894" s="170" t="s">
        <v>2522</v>
      </c>
      <c r="C894" s="171">
        <v>2.5983009156781747</v>
      </c>
      <c r="D894" s="171">
        <v>8.0463512227453151</v>
      </c>
    </row>
    <row r="895" spans="1:4" ht="27.75" customHeight="1" x14ac:dyDescent="0.2">
      <c r="A895" s="169" t="s">
        <v>2524</v>
      </c>
      <c r="B895" s="170" t="s">
        <v>2522</v>
      </c>
      <c r="C895" s="171">
        <v>2.5983009156781747</v>
      </c>
      <c r="D895" s="171">
        <v>8.0463512227453151</v>
      </c>
    </row>
    <row r="896" spans="1:4" ht="27.75" customHeight="1" x14ac:dyDescent="0.2">
      <c r="A896" s="169" t="s">
        <v>2525</v>
      </c>
      <c r="B896" s="170" t="s">
        <v>2526</v>
      </c>
      <c r="C896" s="171">
        <v>0.19906337660437629</v>
      </c>
      <c r="D896" s="171">
        <v>0.52385099106414812</v>
      </c>
    </row>
    <row r="897" spans="1:4" ht="27.75" customHeight="1" x14ac:dyDescent="0.2">
      <c r="A897" s="169" t="s">
        <v>2527</v>
      </c>
      <c r="B897" s="170" t="s">
        <v>2528</v>
      </c>
      <c r="C897" s="171">
        <v>0</v>
      </c>
      <c r="D897" s="171">
        <v>3.2793072040615669</v>
      </c>
    </row>
    <row r="898" spans="1:4" ht="27.75" customHeight="1" x14ac:dyDescent="0.2">
      <c r="A898" s="169" t="s">
        <v>2529</v>
      </c>
      <c r="B898" s="170" t="s">
        <v>2528</v>
      </c>
      <c r="C898" s="171">
        <v>0</v>
      </c>
      <c r="D898" s="171">
        <v>3.2793072040615669</v>
      </c>
    </row>
    <row r="899" spans="1:4" ht="27.75" customHeight="1" x14ac:dyDescent="0.2">
      <c r="A899" s="169" t="s">
        <v>2530</v>
      </c>
      <c r="B899" s="170" t="s">
        <v>2531</v>
      </c>
      <c r="C899" s="171">
        <v>1.03</v>
      </c>
      <c r="D899" s="171">
        <v>0.02</v>
      </c>
    </row>
    <row r="900" spans="1:4" ht="27.75" customHeight="1" x14ac:dyDescent="0.2">
      <c r="A900" s="169" t="s">
        <v>2532</v>
      </c>
      <c r="B900" s="170" t="s">
        <v>2531</v>
      </c>
      <c r="C900" s="171">
        <v>1.03</v>
      </c>
      <c r="D900" s="171">
        <v>0.02</v>
      </c>
    </row>
    <row r="901" spans="1:4" ht="27.75" customHeight="1" x14ac:dyDescent="0.2">
      <c r="A901" s="169" t="s">
        <v>2533</v>
      </c>
      <c r="B901" s="170" t="s">
        <v>2531</v>
      </c>
      <c r="C901" s="171">
        <v>1.2991504578390873</v>
      </c>
      <c r="D901" s="171">
        <v>1.173426219983692</v>
      </c>
    </row>
    <row r="902" spans="1:4" ht="27.75" customHeight="1" x14ac:dyDescent="0.2">
      <c r="A902" s="169" t="s">
        <v>2534</v>
      </c>
      <c r="B902" s="170" t="s">
        <v>2531</v>
      </c>
      <c r="C902" s="171">
        <v>1.2991504578390873</v>
      </c>
      <c r="D902" s="171">
        <v>1.173426219983692</v>
      </c>
    </row>
    <row r="903" spans="1:4" ht="27.75" customHeight="1" x14ac:dyDescent="0.2">
      <c r="A903" s="169" t="s">
        <v>2535</v>
      </c>
      <c r="B903" s="170" t="s">
        <v>2531</v>
      </c>
      <c r="C903" s="171">
        <v>1.23</v>
      </c>
      <c r="D903" s="171">
        <v>1.07</v>
      </c>
    </row>
    <row r="904" spans="1:4" ht="27.75" customHeight="1" x14ac:dyDescent="0.2">
      <c r="A904" s="169" t="s">
        <v>2536</v>
      </c>
      <c r="B904" s="170" t="s">
        <v>2537</v>
      </c>
      <c r="C904" s="171">
        <v>8.6121102930945952</v>
      </c>
      <c r="D904" s="171">
        <v>7.3339138748980751E-2</v>
      </c>
    </row>
    <row r="905" spans="1:4" ht="27.75" customHeight="1" x14ac:dyDescent="0.2">
      <c r="A905" s="169" t="s">
        <v>2538</v>
      </c>
      <c r="B905" s="170" t="s">
        <v>2539</v>
      </c>
      <c r="C905" s="171">
        <v>5.56</v>
      </c>
      <c r="D905" s="171">
        <v>3.63</v>
      </c>
    </row>
    <row r="906" spans="1:4" ht="27.75" customHeight="1" x14ac:dyDescent="0.2">
      <c r="A906" s="169" t="s">
        <v>2540</v>
      </c>
      <c r="B906" s="170" t="s">
        <v>2539</v>
      </c>
      <c r="C906" s="171">
        <v>3.3421693229892648</v>
      </c>
      <c r="D906" s="171">
        <v>3.352646342810548</v>
      </c>
    </row>
    <row r="907" spans="1:4" ht="27.75" customHeight="1" x14ac:dyDescent="0.2">
      <c r="A907" s="169" t="s">
        <v>2541</v>
      </c>
      <c r="B907" s="170" t="s">
        <v>2542</v>
      </c>
      <c r="C907" s="171">
        <v>5.8252230206333264</v>
      </c>
      <c r="D907" s="171">
        <v>3.8136352149469985</v>
      </c>
    </row>
    <row r="908" spans="1:4" ht="27.75" customHeight="1" x14ac:dyDescent="0.2">
      <c r="A908" s="169" t="s">
        <v>2543</v>
      </c>
      <c r="B908" s="170" t="s">
        <v>2544</v>
      </c>
      <c r="C908" s="171">
        <v>8.9600000000000009</v>
      </c>
      <c r="D908" s="171">
        <v>0.34</v>
      </c>
    </row>
    <row r="909" spans="1:4" ht="27.75" customHeight="1" x14ac:dyDescent="0.2">
      <c r="A909" s="169" t="s">
        <v>2545</v>
      </c>
      <c r="B909" s="170" t="s">
        <v>2544</v>
      </c>
      <c r="C909" s="171">
        <v>2.126835023720441</v>
      </c>
      <c r="D909" s="171">
        <v>7.7949027470345245</v>
      </c>
    </row>
    <row r="910" spans="1:4" ht="27.75" customHeight="1" x14ac:dyDescent="0.2">
      <c r="A910" s="169" t="s">
        <v>2546</v>
      </c>
      <c r="B910" s="170" t="s">
        <v>2544</v>
      </c>
      <c r="C910" s="171">
        <v>2.126835023720441</v>
      </c>
      <c r="D910" s="171">
        <v>7.7949027470345245</v>
      </c>
    </row>
    <row r="911" spans="1:4" ht="27.75" customHeight="1" x14ac:dyDescent="0.2">
      <c r="A911" s="169" t="s">
        <v>2547</v>
      </c>
      <c r="B911" s="170" t="s">
        <v>2548</v>
      </c>
      <c r="C911" s="171">
        <v>0.69148330820467552</v>
      </c>
      <c r="D911" s="171">
        <v>5.175647791713784</v>
      </c>
    </row>
    <row r="912" spans="1:4" ht="27.75" customHeight="1" x14ac:dyDescent="0.2">
      <c r="A912" s="169" t="s">
        <v>2549</v>
      </c>
      <c r="B912" s="170" t="s">
        <v>2548</v>
      </c>
      <c r="C912" s="171">
        <v>0.69148330820467552</v>
      </c>
      <c r="D912" s="171">
        <v>5.175647791713784</v>
      </c>
    </row>
    <row r="913" spans="1:4" ht="27.75" customHeight="1" x14ac:dyDescent="0.2">
      <c r="A913" s="169" t="s">
        <v>2550</v>
      </c>
      <c r="B913" s="170" t="s">
        <v>2551</v>
      </c>
      <c r="C913" s="171">
        <v>1.0267479424857302</v>
      </c>
      <c r="D913" s="171">
        <v>7.271051755970376</v>
      </c>
    </row>
    <row r="914" spans="1:4" ht="27.75" customHeight="1" x14ac:dyDescent="0.2">
      <c r="A914" s="169" t="s">
        <v>2552</v>
      </c>
      <c r="B914" s="170" t="s">
        <v>2551</v>
      </c>
      <c r="C914" s="171">
        <v>1.0267479424857302</v>
      </c>
      <c r="D914" s="171">
        <v>7.271051755970376</v>
      </c>
    </row>
    <row r="915" spans="1:4" ht="27.75" customHeight="1" x14ac:dyDescent="0.2">
      <c r="A915" s="169" t="s">
        <v>2553</v>
      </c>
      <c r="B915" s="170" t="s">
        <v>2554</v>
      </c>
      <c r="C915" s="171">
        <v>3.8345892545895643</v>
      </c>
      <c r="D915" s="171">
        <v>7.3862989740044886</v>
      </c>
    </row>
    <row r="916" spans="1:4" ht="27.75" customHeight="1" x14ac:dyDescent="0.2">
      <c r="A916" s="169" t="s">
        <v>2555</v>
      </c>
      <c r="B916" s="170" t="s">
        <v>2556</v>
      </c>
      <c r="C916" s="171">
        <v>4.3899999999999997</v>
      </c>
      <c r="D916" s="171">
        <v>0.22</v>
      </c>
    </row>
    <row r="917" spans="1:4" ht="27.75" customHeight="1" x14ac:dyDescent="0.2">
      <c r="A917" s="169" t="s">
        <v>2557</v>
      </c>
      <c r="B917" s="170" t="s">
        <v>2558</v>
      </c>
      <c r="C917" s="171">
        <v>9.59</v>
      </c>
      <c r="D917" s="171">
        <v>0.44</v>
      </c>
    </row>
    <row r="918" spans="1:4" ht="27.75" customHeight="1" x14ac:dyDescent="0.2">
      <c r="A918" s="169" t="s">
        <v>2559</v>
      </c>
      <c r="B918" s="170" t="s">
        <v>2560</v>
      </c>
      <c r="C918" s="171">
        <v>3.8345892545895643</v>
      </c>
      <c r="D918" s="171">
        <v>7.3862989740044886</v>
      </c>
    </row>
    <row r="919" spans="1:4" ht="27.75" customHeight="1" x14ac:dyDescent="0.2">
      <c r="A919" s="169" t="s">
        <v>2561</v>
      </c>
      <c r="B919" s="170" t="s">
        <v>2562</v>
      </c>
      <c r="C919" s="171">
        <v>1.46</v>
      </c>
      <c r="D919" s="171">
        <v>1.67</v>
      </c>
    </row>
    <row r="920" spans="1:4" ht="27.75" customHeight="1" x14ac:dyDescent="0.2">
      <c r="A920" s="169" t="s">
        <v>2563</v>
      </c>
      <c r="B920" s="170" t="s">
        <v>2564</v>
      </c>
      <c r="C920" s="171">
        <v>0.586713109991846</v>
      </c>
      <c r="D920" s="171">
        <v>0.96388582355803254</v>
      </c>
    </row>
    <row r="921" spans="1:4" ht="27.75" customHeight="1" x14ac:dyDescent="0.2">
      <c r="A921" s="169" t="s">
        <v>2565</v>
      </c>
      <c r="B921" s="170" t="s">
        <v>2564</v>
      </c>
      <c r="C921" s="171">
        <v>0.586713109991846</v>
      </c>
      <c r="D921" s="171">
        <v>0.96388582355803254</v>
      </c>
    </row>
    <row r="922" spans="1:4" ht="27.75" customHeight="1" x14ac:dyDescent="0.2">
      <c r="A922" s="169" t="s">
        <v>2566</v>
      </c>
      <c r="B922" s="170" t="s">
        <v>2564</v>
      </c>
      <c r="C922" s="171">
        <v>0</v>
      </c>
      <c r="D922" s="171">
        <v>0.44003483249388442</v>
      </c>
    </row>
    <row r="923" spans="1:4" ht="27.75" customHeight="1" x14ac:dyDescent="0.2">
      <c r="A923" s="169" t="s">
        <v>2567</v>
      </c>
      <c r="B923" s="170" t="s">
        <v>2564</v>
      </c>
      <c r="C923" s="171">
        <v>3.22</v>
      </c>
      <c r="D923" s="171">
        <v>1.03</v>
      </c>
    </row>
    <row r="924" spans="1:4" ht="27.75" customHeight="1" x14ac:dyDescent="0.2">
      <c r="A924" s="169" t="s">
        <v>2568</v>
      </c>
      <c r="B924" s="170" t="s">
        <v>2564</v>
      </c>
      <c r="C924" s="171">
        <v>3.22</v>
      </c>
      <c r="D924" s="171">
        <v>1.03</v>
      </c>
    </row>
    <row r="925" spans="1:4" ht="27.75" customHeight="1" x14ac:dyDescent="0.2">
      <c r="A925" s="169" t="s">
        <v>2569</v>
      </c>
      <c r="B925" s="170" t="s">
        <v>2564</v>
      </c>
      <c r="C925" s="171">
        <v>3.22</v>
      </c>
      <c r="D925" s="171">
        <v>1.03</v>
      </c>
    </row>
    <row r="926" spans="1:4" ht="27.75" customHeight="1" x14ac:dyDescent="0.2">
      <c r="A926" s="169" t="s">
        <v>2570</v>
      </c>
      <c r="B926" s="170" t="s">
        <v>2571</v>
      </c>
      <c r="C926" s="171">
        <v>6.4119361306251728</v>
      </c>
      <c r="D926" s="171">
        <v>9.23025446255029</v>
      </c>
    </row>
    <row r="927" spans="1:4" ht="27.75" customHeight="1" x14ac:dyDescent="0.2">
      <c r="A927" s="169" t="s">
        <v>2572</v>
      </c>
      <c r="B927" s="170" t="s">
        <v>2571</v>
      </c>
      <c r="C927" s="171">
        <v>6.4119361306251728</v>
      </c>
      <c r="D927" s="171">
        <v>9.23025446255029</v>
      </c>
    </row>
    <row r="928" spans="1:4" ht="27.75" customHeight="1" x14ac:dyDescent="0.2">
      <c r="A928" s="169" t="s">
        <v>2573</v>
      </c>
      <c r="B928" s="170" t="s">
        <v>2574</v>
      </c>
      <c r="C928" s="171">
        <v>7.2186666568639604</v>
      </c>
      <c r="D928" s="171">
        <v>10.18366326628704</v>
      </c>
    </row>
    <row r="929" spans="1:4" ht="27.75" customHeight="1" x14ac:dyDescent="0.2">
      <c r="A929" s="169" t="s">
        <v>2575</v>
      </c>
      <c r="B929" s="170" t="s">
        <v>2576</v>
      </c>
      <c r="C929" s="171">
        <v>5.0599999999999996</v>
      </c>
      <c r="D929" s="171">
        <v>5.47</v>
      </c>
    </row>
    <row r="930" spans="1:4" ht="27.75" customHeight="1" x14ac:dyDescent="0.2">
      <c r="A930" s="169" t="s">
        <v>2577</v>
      </c>
      <c r="B930" s="170" t="s">
        <v>2576</v>
      </c>
      <c r="C930" s="171">
        <v>5.0599999999999996</v>
      </c>
      <c r="D930" s="171">
        <v>5.47</v>
      </c>
    </row>
    <row r="931" spans="1:4" ht="27.75" customHeight="1" x14ac:dyDescent="0.2">
      <c r="A931" s="169" t="s">
        <v>2578</v>
      </c>
      <c r="B931" s="170" t="s">
        <v>2576</v>
      </c>
      <c r="C931" s="171">
        <v>7.2186666568639604</v>
      </c>
      <c r="D931" s="171">
        <v>10.18366326628704</v>
      </c>
    </row>
    <row r="932" spans="1:4" ht="27.75" customHeight="1" x14ac:dyDescent="0.2">
      <c r="A932" s="169" t="s">
        <v>2579</v>
      </c>
      <c r="B932" s="170" t="s">
        <v>2580</v>
      </c>
      <c r="C932" s="171">
        <v>1.3724895965880681</v>
      </c>
      <c r="D932" s="171">
        <v>3.4155084617382454</v>
      </c>
    </row>
    <row r="933" spans="1:4" ht="27.75" customHeight="1" x14ac:dyDescent="0.2">
      <c r="A933" s="169" t="s">
        <v>2581</v>
      </c>
      <c r="B933" s="170" t="s">
        <v>2580</v>
      </c>
      <c r="C933" s="171">
        <v>1.3724895965880681</v>
      </c>
      <c r="D933" s="171">
        <v>3.4155084617382454</v>
      </c>
    </row>
    <row r="934" spans="1:4" ht="27.75" customHeight="1" x14ac:dyDescent="0.2">
      <c r="A934" s="169" t="s">
        <v>2582</v>
      </c>
      <c r="B934" s="170" t="s">
        <v>2583</v>
      </c>
      <c r="C934" s="171">
        <v>0.37717271356618665</v>
      </c>
      <c r="D934" s="171">
        <v>1.152472180341126</v>
      </c>
    </row>
    <row r="935" spans="1:4" ht="27.75" customHeight="1" x14ac:dyDescent="0.2">
      <c r="A935" s="169" t="s">
        <v>2584</v>
      </c>
      <c r="B935" s="170" t="s">
        <v>2583</v>
      </c>
      <c r="C935" s="171">
        <v>0.37717271356618665</v>
      </c>
      <c r="D935" s="171">
        <v>1.152472180341126</v>
      </c>
    </row>
    <row r="936" spans="1:4" ht="27.75" customHeight="1" x14ac:dyDescent="0.2">
      <c r="A936" s="169" t="s">
        <v>2585</v>
      </c>
      <c r="B936" s="170" t="s">
        <v>2586</v>
      </c>
      <c r="C936" s="171">
        <v>1.6029840326562932</v>
      </c>
      <c r="D936" s="171">
        <v>5.7728379215269117</v>
      </c>
    </row>
    <row r="937" spans="1:4" ht="27.75" customHeight="1" x14ac:dyDescent="0.2">
      <c r="A937" s="169" t="s">
        <v>2587</v>
      </c>
      <c r="B937" s="170" t="s">
        <v>2586</v>
      </c>
      <c r="C937" s="171">
        <v>1.6029840326562932</v>
      </c>
      <c r="D937" s="171">
        <v>5.7728379215269117</v>
      </c>
    </row>
    <row r="938" spans="1:4" ht="27.75" customHeight="1" x14ac:dyDescent="0.2">
      <c r="A938" s="169" t="s">
        <v>2588</v>
      </c>
      <c r="B938" s="170" t="s">
        <v>2589</v>
      </c>
      <c r="C938" s="171">
        <v>0.28287953517463998</v>
      </c>
      <c r="D938" s="171">
        <v>8.0253971831027489</v>
      </c>
    </row>
    <row r="939" spans="1:4" ht="27.75" customHeight="1" x14ac:dyDescent="0.2">
      <c r="A939" s="169" t="s">
        <v>2590</v>
      </c>
      <c r="B939" s="170" t="s">
        <v>2591</v>
      </c>
      <c r="C939" s="171">
        <v>10.5</v>
      </c>
      <c r="D939" s="171">
        <v>9.36</v>
      </c>
    </row>
    <row r="940" spans="1:4" ht="27.75" customHeight="1" x14ac:dyDescent="0.2">
      <c r="A940" s="169" t="s">
        <v>2592</v>
      </c>
      <c r="B940" s="170" t="s">
        <v>2591</v>
      </c>
      <c r="C940" s="171">
        <v>10.5</v>
      </c>
      <c r="D940" s="171">
        <v>9.36</v>
      </c>
    </row>
    <row r="941" spans="1:4" ht="27.75" customHeight="1" x14ac:dyDescent="0.2">
      <c r="A941" s="169" t="s">
        <v>2593</v>
      </c>
      <c r="B941" s="170" t="s">
        <v>2591</v>
      </c>
      <c r="C941" s="171">
        <v>7.0196032802595854</v>
      </c>
      <c r="D941" s="171">
        <v>10.162709226644473</v>
      </c>
    </row>
    <row r="942" spans="1:4" ht="27.75" customHeight="1" x14ac:dyDescent="0.2">
      <c r="A942" s="169" t="s">
        <v>2594</v>
      </c>
      <c r="B942" s="170" t="s">
        <v>2591</v>
      </c>
      <c r="C942" s="171">
        <v>7.0196032802595854</v>
      </c>
      <c r="D942" s="171">
        <v>10.162709226644473</v>
      </c>
    </row>
    <row r="943" spans="1:4" ht="27.75" customHeight="1" x14ac:dyDescent="0.2">
      <c r="A943" s="169" t="s">
        <v>2595</v>
      </c>
      <c r="B943" s="170" t="s">
        <v>2596</v>
      </c>
      <c r="C943" s="171">
        <v>9.25</v>
      </c>
      <c r="D943" s="171">
        <v>3.66</v>
      </c>
    </row>
    <row r="944" spans="1:4" ht="27.75" customHeight="1" x14ac:dyDescent="0.2">
      <c r="A944" s="169" t="s">
        <v>2597</v>
      </c>
      <c r="B944" s="170" t="s">
        <v>2598</v>
      </c>
      <c r="C944" s="171">
        <v>2.42</v>
      </c>
      <c r="D944" s="171">
        <v>0.96</v>
      </c>
    </row>
    <row r="945" spans="1:4" ht="27.75" customHeight="1" x14ac:dyDescent="0.2">
      <c r="A945" s="169" t="s">
        <v>2599</v>
      </c>
      <c r="B945" s="170" t="s">
        <v>2600</v>
      </c>
      <c r="C945" s="171">
        <v>3.38</v>
      </c>
      <c r="D945" s="171">
        <v>8.1999999999999993</v>
      </c>
    </row>
    <row r="946" spans="1:4" ht="27.75" customHeight="1" x14ac:dyDescent="0.2">
      <c r="A946" s="169" t="s">
        <v>2601</v>
      </c>
      <c r="B946" s="170" t="s">
        <v>2600</v>
      </c>
      <c r="C946" s="171">
        <v>3.38</v>
      </c>
      <c r="D946" s="171">
        <v>8.1999999999999993</v>
      </c>
    </row>
    <row r="947" spans="1:4" ht="27.75" customHeight="1" x14ac:dyDescent="0.2">
      <c r="A947" s="169" t="s">
        <v>2602</v>
      </c>
      <c r="B947" s="170" t="s">
        <v>2603</v>
      </c>
      <c r="C947" s="171">
        <v>8.9700000000000006</v>
      </c>
      <c r="D947" s="171">
        <v>0.36</v>
      </c>
    </row>
    <row r="948" spans="1:4" ht="27.75" customHeight="1" x14ac:dyDescent="0.2">
      <c r="A948" s="169" t="s">
        <v>2604</v>
      </c>
      <c r="B948" s="170" t="s">
        <v>2603</v>
      </c>
      <c r="C948" s="171">
        <v>8.9700000000000006</v>
      </c>
      <c r="D948" s="171">
        <v>0.36</v>
      </c>
    </row>
    <row r="949" spans="1:4" ht="27.75" customHeight="1" x14ac:dyDescent="0.2">
      <c r="A949" s="169" t="s">
        <v>2605</v>
      </c>
      <c r="B949" s="170" t="s">
        <v>2603</v>
      </c>
      <c r="C949" s="171">
        <v>1.1839032398049747</v>
      </c>
      <c r="D949" s="171">
        <v>9.0416681057671973</v>
      </c>
    </row>
    <row r="950" spans="1:4" ht="27.75" customHeight="1" x14ac:dyDescent="0.2">
      <c r="A950" s="169" t="s">
        <v>2606</v>
      </c>
      <c r="B950" s="170" t="s">
        <v>2603</v>
      </c>
      <c r="C950" s="171">
        <v>1.1839032398049747</v>
      </c>
      <c r="D950" s="171">
        <v>9.0416681057671973</v>
      </c>
    </row>
    <row r="951" spans="1:4" ht="27.75" customHeight="1" x14ac:dyDescent="0.2">
      <c r="A951" s="169" t="s">
        <v>2607</v>
      </c>
      <c r="B951" s="170" t="s">
        <v>2608</v>
      </c>
      <c r="C951" s="171">
        <v>0.13620125767667851</v>
      </c>
      <c r="D951" s="171">
        <v>6.8834020225829065</v>
      </c>
    </row>
    <row r="952" spans="1:4" ht="27.75" customHeight="1" x14ac:dyDescent="0.2">
      <c r="A952" s="169" t="s">
        <v>2609</v>
      </c>
      <c r="B952" s="170" t="s">
        <v>2610</v>
      </c>
      <c r="C952" s="171">
        <v>4.190807928513185E-2</v>
      </c>
      <c r="D952" s="171">
        <v>10.319864523963718</v>
      </c>
    </row>
    <row r="953" spans="1:4" ht="27.75" customHeight="1" x14ac:dyDescent="0.2">
      <c r="A953" s="169" t="s">
        <v>2611</v>
      </c>
      <c r="B953" s="170" t="s">
        <v>2610</v>
      </c>
      <c r="C953" s="171">
        <v>15.57</v>
      </c>
      <c r="D953" s="171">
        <v>2.34</v>
      </c>
    </row>
    <row r="954" spans="1:4" ht="27.75" customHeight="1" x14ac:dyDescent="0.2">
      <c r="A954" s="169" t="s">
        <v>2612</v>
      </c>
      <c r="B954" s="170" t="s">
        <v>2610</v>
      </c>
      <c r="C954" s="171">
        <v>15.58</v>
      </c>
      <c r="D954" s="171">
        <v>2.34</v>
      </c>
    </row>
    <row r="955" spans="1:4" ht="27.75" customHeight="1" x14ac:dyDescent="0.2">
      <c r="A955" s="169" t="s">
        <v>2613</v>
      </c>
      <c r="B955" s="170" t="s">
        <v>2614</v>
      </c>
      <c r="C955" s="171">
        <v>0.1676323171405274</v>
      </c>
      <c r="D955" s="171">
        <v>0.69148330820467552</v>
      </c>
    </row>
    <row r="956" spans="1:4" ht="27.75" customHeight="1" x14ac:dyDescent="0.2">
      <c r="A956" s="169" t="s">
        <v>2615</v>
      </c>
      <c r="B956" s="170" t="s">
        <v>2614</v>
      </c>
      <c r="C956" s="171">
        <v>0.1676323171405274</v>
      </c>
      <c r="D956" s="171">
        <v>0.69148330820467552</v>
      </c>
    </row>
    <row r="957" spans="1:4" ht="27.75" customHeight="1" x14ac:dyDescent="0.2">
      <c r="A957" s="169" t="s">
        <v>2616</v>
      </c>
      <c r="B957" s="170" t="s">
        <v>2617</v>
      </c>
      <c r="C957" s="171">
        <v>2.6716400544271552</v>
      </c>
      <c r="D957" s="171">
        <v>11.419951605198429</v>
      </c>
    </row>
    <row r="958" spans="1:4" ht="27.75" customHeight="1" x14ac:dyDescent="0.2">
      <c r="A958" s="169" t="s">
        <v>2618</v>
      </c>
      <c r="B958" s="170" t="s">
        <v>2619</v>
      </c>
      <c r="C958" s="171">
        <v>12.6</v>
      </c>
      <c r="D958" s="171">
        <v>0.36</v>
      </c>
    </row>
    <row r="959" spans="1:4" ht="27.75" customHeight="1" x14ac:dyDescent="0.2">
      <c r="A959" s="169" t="s">
        <v>2620</v>
      </c>
      <c r="B959" s="170" t="s">
        <v>2621</v>
      </c>
      <c r="C959" s="171">
        <v>-0.11</v>
      </c>
      <c r="D959" s="171">
        <v>1.1399999999999999</v>
      </c>
    </row>
    <row r="960" spans="1:4" ht="27.75" customHeight="1" x14ac:dyDescent="0.2">
      <c r="A960" s="169" t="s">
        <v>2622</v>
      </c>
      <c r="B960" s="170" t="s">
        <v>2621</v>
      </c>
      <c r="C960" s="171">
        <v>7.48</v>
      </c>
      <c r="D960" s="171">
        <v>6.27</v>
      </c>
    </row>
    <row r="961" spans="1:4" ht="27.75" customHeight="1" x14ac:dyDescent="0.2">
      <c r="A961" s="169" t="s">
        <v>2623</v>
      </c>
      <c r="B961" s="170" t="s">
        <v>2624</v>
      </c>
      <c r="C961" s="171">
        <v>2.514484757107911</v>
      </c>
      <c r="D961" s="171">
        <v>19.623458125262989</v>
      </c>
    </row>
    <row r="962" spans="1:4" ht="27.75" customHeight="1" x14ac:dyDescent="0.2">
      <c r="A962" s="169" t="s">
        <v>2625</v>
      </c>
      <c r="B962" s="170" t="s">
        <v>2624</v>
      </c>
      <c r="C962" s="171">
        <v>2.514484757107911</v>
      </c>
      <c r="D962" s="171">
        <v>19.623458125262989</v>
      </c>
    </row>
    <row r="963" spans="1:4" ht="27.75" customHeight="1" x14ac:dyDescent="0.2">
      <c r="A963" s="169" t="s">
        <v>2626</v>
      </c>
      <c r="B963" s="170" t="s">
        <v>2624</v>
      </c>
      <c r="C963" s="171">
        <v>12.5</v>
      </c>
      <c r="D963" s="171">
        <v>6.11</v>
      </c>
    </row>
    <row r="964" spans="1:4" ht="27.75" customHeight="1" x14ac:dyDescent="0.2">
      <c r="A964" s="169" t="s">
        <v>2627</v>
      </c>
      <c r="B964" s="170" t="s">
        <v>2624</v>
      </c>
      <c r="C964" s="171">
        <v>12.49</v>
      </c>
      <c r="D964" s="171">
        <v>6.11</v>
      </c>
    </row>
    <row r="965" spans="1:4" ht="27.75" customHeight="1" x14ac:dyDescent="0.2">
      <c r="A965" s="169" t="s">
        <v>2628</v>
      </c>
      <c r="B965" s="170" t="s">
        <v>2629</v>
      </c>
      <c r="C965" s="171">
        <v>8.9600000000000009</v>
      </c>
      <c r="D965" s="171">
        <v>7.0000000000000007E-2</v>
      </c>
    </row>
    <row r="966" spans="1:4" ht="27.75" customHeight="1" x14ac:dyDescent="0.2">
      <c r="A966" s="169" t="s">
        <v>2630</v>
      </c>
      <c r="B966" s="170" t="s">
        <v>2629</v>
      </c>
      <c r="C966" s="171">
        <v>8.9600000000000009</v>
      </c>
      <c r="D966" s="171">
        <v>7.0000000000000007E-2</v>
      </c>
    </row>
    <row r="967" spans="1:4" ht="27.75" customHeight="1" x14ac:dyDescent="0.2">
      <c r="A967" s="169" t="s">
        <v>2631</v>
      </c>
      <c r="B967" s="170" t="s">
        <v>2629</v>
      </c>
      <c r="C967" s="171">
        <v>8.8800000000000008</v>
      </c>
      <c r="D967" s="171">
        <v>7.0000000000000007E-2</v>
      </c>
    </row>
    <row r="968" spans="1:4" ht="27.75" customHeight="1" x14ac:dyDescent="0.2">
      <c r="A968" s="169" t="s">
        <v>2632</v>
      </c>
      <c r="B968" s="170" t="s">
        <v>2629</v>
      </c>
      <c r="C968" s="171">
        <v>0.10477019821282962</v>
      </c>
      <c r="D968" s="171">
        <v>4.0650836906577892</v>
      </c>
    </row>
    <row r="969" spans="1:4" ht="27.75" customHeight="1" x14ac:dyDescent="0.2">
      <c r="A969" s="169" t="s">
        <v>2633</v>
      </c>
      <c r="B969" s="170" t="s">
        <v>2629</v>
      </c>
      <c r="C969" s="171">
        <v>0.10477019821282962</v>
      </c>
      <c r="D969" s="171">
        <v>4.0650836906577892</v>
      </c>
    </row>
    <row r="970" spans="1:4" ht="27.75" customHeight="1" x14ac:dyDescent="0.2">
      <c r="A970" s="169" t="s">
        <v>2634</v>
      </c>
      <c r="B970" s="170" t="s">
        <v>2635</v>
      </c>
      <c r="C970" s="171">
        <v>0.88006966498776884</v>
      </c>
      <c r="D970" s="171">
        <v>6.8938790424041896</v>
      </c>
    </row>
    <row r="971" spans="1:4" ht="27.75" customHeight="1" x14ac:dyDescent="0.2">
      <c r="A971" s="169" t="s">
        <v>2636</v>
      </c>
      <c r="B971" s="170" t="s">
        <v>2635</v>
      </c>
      <c r="C971" s="171">
        <v>0.88006966498776884</v>
      </c>
      <c r="D971" s="171">
        <v>6.8938790424041896</v>
      </c>
    </row>
    <row r="972" spans="1:4" ht="27.75" customHeight="1" x14ac:dyDescent="0.2">
      <c r="A972" s="169" t="s">
        <v>2637</v>
      </c>
      <c r="B972" s="170" t="s">
        <v>2635</v>
      </c>
      <c r="C972" s="171">
        <v>1.65</v>
      </c>
      <c r="D972" s="171">
        <v>4.34</v>
      </c>
    </row>
    <row r="973" spans="1:4" ht="27.75" customHeight="1" x14ac:dyDescent="0.2">
      <c r="A973" s="169" t="s">
        <v>2638</v>
      </c>
      <c r="B973" s="170" t="s">
        <v>2635</v>
      </c>
      <c r="C973" s="171">
        <v>1.65</v>
      </c>
      <c r="D973" s="171">
        <v>4.34</v>
      </c>
    </row>
    <row r="974" spans="1:4" ht="27.75" customHeight="1" x14ac:dyDescent="0.2">
      <c r="A974" s="169" t="s">
        <v>2639</v>
      </c>
      <c r="B974" s="170" t="s">
        <v>2640</v>
      </c>
      <c r="C974" s="171">
        <v>1.43</v>
      </c>
      <c r="D974" s="171">
        <v>4.71</v>
      </c>
    </row>
    <row r="975" spans="1:4" ht="27.75" customHeight="1" x14ac:dyDescent="0.2">
      <c r="A975" s="169" t="s">
        <v>2641</v>
      </c>
      <c r="B975" s="170" t="s">
        <v>2640</v>
      </c>
      <c r="C975" s="171">
        <v>1.43</v>
      </c>
      <c r="D975" s="171">
        <v>4.71</v>
      </c>
    </row>
    <row r="976" spans="1:4" ht="27.75" customHeight="1" x14ac:dyDescent="0.2">
      <c r="A976" s="169" t="s">
        <v>2642</v>
      </c>
      <c r="B976" s="170" t="s">
        <v>2640</v>
      </c>
      <c r="C976" s="171">
        <v>1.3410585371242192</v>
      </c>
      <c r="D976" s="171">
        <v>6.9567411613318866</v>
      </c>
    </row>
    <row r="977" spans="1:4" ht="27.75" customHeight="1" x14ac:dyDescent="0.2">
      <c r="A977" s="169" t="s">
        <v>2643</v>
      </c>
      <c r="B977" s="170" t="s">
        <v>2640</v>
      </c>
      <c r="C977" s="171">
        <v>1.3410585371242192</v>
      </c>
      <c r="D977" s="171">
        <v>6.9567411613318866</v>
      </c>
    </row>
    <row r="978" spans="1:4" ht="27.75" customHeight="1" x14ac:dyDescent="0.2">
      <c r="A978" s="169" t="s">
        <v>2644</v>
      </c>
      <c r="B978" s="170" t="s">
        <v>2645</v>
      </c>
      <c r="C978" s="171">
        <v>7.3339138748980751E-2</v>
      </c>
      <c r="D978" s="171">
        <v>1.0477019821282962E-2</v>
      </c>
    </row>
    <row r="979" spans="1:4" ht="27.75" customHeight="1" x14ac:dyDescent="0.2">
      <c r="A979" s="169" t="s">
        <v>2646</v>
      </c>
      <c r="B979" s="170" t="s">
        <v>2645</v>
      </c>
      <c r="C979" s="171">
        <v>7.3339138748980751E-2</v>
      </c>
      <c r="D979" s="171">
        <v>1.0477019821282962E-2</v>
      </c>
    </row>
    <row r="980" spans="1:4" ht="27.75" customHeight="1" x14ac:dyDescent="0.2">
      <c r="A980" s="169" t="s">
        <v>2647</v>
      </c>
      <c r="B980" s="170" t="s">
        <v>2648</v>
      </c>
      <c r="C980" s="171">
        <v>6.3909820909826065</v>
      </c>
      <c r="D980" s="171">
        <v>1.0267479424857302</v>
      </c>
    </row>
    <row r="981" spans="1:4" ht="27.75" customHeight="1" x14ac:dyDescent="0.2">
      <c r="A981" s="169" t="s">
        <v>2649</v>
      </c>
      <c r="B981" s="170" t="s">
        <v>2650</v>
      </c>
      <c r="C981" s="171">
        <v>4.3899999999999997</v>
      </c>
      <c r="D981" s="171">
        <v>-0.1</v>
      </c>
    </row>
    <row r="982" spans="1:4" ht="27.75" customHeight="1" x14ac:dyDescent="0.2">
      <c r="A982" s="169" t="s">
        <v>2651</v>
      </c>
      <c r="B982" s="170" t="s">
        <v>2650</v>
      </c>
      <c r="C982" s="171">
        <v>4.3899999999999997</v>
      </c>
      <c r="D982" s="171">
        <v>-0.1</v>
      </c>
    </row>
    <row r="983" spans="1:4" ht="27.75" customHeight="1" x14ac:dyDescent="0.2">
      <c r="A983" s="169" t="s">
        <v>2652</v>
      </c>
      <c r="B983" s="170" t="s">
        <v>2650</v>
      </c>
      <c r="C983" s="171">
        <v>0.94293178391546661</v>
      </c>
      <c r="D983" s="171">
        <v>4.9870614349306894</v>
      </c>
    </row>
    <row r="984" spans="1:4" ht="27.75" customHeight="1" x14ac:dyDescent="0.2">
      <c r="A984" s="169" t="s">
        <v>2653</v>
      </c>
      <c r="B984" s="170" t="s">
        <v>2650</v>
      </c>
      <c r="C984" s="171">
        <v>0.94293178391546661</v>
      </c>
      <c r="D984" s="171">
        <v>4.9870614349306894</v>
      </c>
    </row>
    <row r="985" spans="1:4" ht="27.75" customHeight="1" x14ac:dyDescent="0.2">
      <c r="A985" s="169" t="s">
        <v>2654</v>
      </c>
      <c r="B985" s="170" t="s">
        <v>2655</v>
      </c>
      <c r="C985" s="171">
        <v>8.1615984407794269</v>
      </c>
      <c r="D985" s="171">
        <v>3.5726637590574901</v>
      </c>
    </row>
    <row r="986" spans="1:4" ht="27.75" customHeight="1" x14ac:dyDescent="0.2">
      <c r="A986" s="169" t="s">
        <v>2656</v>
      </c>
      <c r="B986" s="170" t="s">
        <v>2655</v>
      </c>
      <c r="C986" s="171">
        <v>8.1615984407794269</v>
      </c>
      <c r="D986" s="171">
        <v>3.5726637590574901</v>
      </c>
    </row>
    <row r="987" spans="1:4" ht="27.75" customHeight="1" x14ac:dyDescent="0.2">
      <c r="A987" s="169" t="s">
        <v>2657</v>
      </c>
      <c r="B987" s="170" t="s">
        <v>2658</v>
      </c>
      <c r="C987" s="171">
        <v>7.124373478472414</v>
      </c>
      <c r="D987" s="171">
        <v>1.1839032398049747</v>
      </c>
    </row>
    <row r="988" spans="1:4" ht="27.75" customHeight="1" x14ac:dyDescent="0.2">
      <c r="A988" s="169" t="s">
        <v>2659</v>
      </c>
      <c r="B988" s="170" t="s">
        <v>2660</v>
      </c>
      <c r="C988" s="171">
        <v>7.2815287757916591</v>
      </c>
      <c r="D988" s="171">
        <v>1.173426219983692</v>
      </c>
    </row>
    <row r="989" spans="1:4" ht="27.75" customHeight="1" x14ac:dyDescent="0.2">
      <c r="A989" s="169" t="s">
        <v>2661</v>
      </c>
      <c r="B989" s="170" t="s">
        <v>2662</v>
      </c>
      <c r="C989" s="171">
        <v>0</v>
      </c>
      <c r="D989" s="171">
        <v>0</v>
      </c>
    </row>
    <row r="990" spans="1:4" ht="27.75" customHeight="1" x14ac:dyDescent="0.2">
      <c r="A990" s="169" t="s">
        <v>2663</v>
      </c>
      <c r="B990" s="170" t="s">
        <v>2662</v>
      </c>
      <c r="C990" s="171">
        <v>0</v>
      </c>
      <c r="D990" s="171">
        <v>0</v>
      </c>
    </row>
    <row r="991" spans="1:4" ht="27.75" customHeight="1" x14ac:dyDescent="0.2">
      <c r="A991" s="169" t="s">
        <v>2664</v>
      </c>
      <c r="B991" s="170" t="s">
        <v>2662</v>
      </c>
      <c r="C991" s="171">
        <v>0</v>
      </c>
      <c r="D991" s="171">
        <v>0</v>
      </c>
    </row>
    <row r="992" spans="1:4" ht="27.75" customHeight="1" x14ac:dyDescent="0.2">
      <c r="A992" s="169" t="s">
        <v>2665</v>
      </c>
      <c r="B992" s="170" t="s">
        <v>2662</v>
      </c>
      <c r="C992" s="171">
        <v>0</v>
      </c>
      <c r="D992" s="171">
        <v>0</v>
      </c>
    </row>
    <row r="993" spans="1:4" ht="27.75" customHeight="1" x14ac:dyDescent="0.2">
      <c r="A993" s="169" t="s">
        <v>2666</v>
      </c>
      <c r="B993" s="170" t="s">
        <v>2662</v>
      </c>
      <c r="C993" s="171">
        <v>0</v>
      </c>
      <c r="D993" s="171">
        <v>0</v>
      </c>
    </row>
    <row r="994" spans="1:4" ht="27.75" customHeight="1" x14ac:dyDescent="0.2">
      <c r="A994" s="169" t="s">
        <v>2667</v>
      </c>
      <c r="B994" s="170" t="s">
        <v>2662</v>
      </c>
      <c r="C994" s="171">
        <v>0</v>
      </c>
      <c r="D994" s="171">
        <v>0</v>
      </c>
    </row>
    <row r="995" spans="1:4" ht="27.75" customHeight="1" x14ac:dyDescent="0.2">
      <c r="A995" s="169" t="s">
        <v>2668</v>
      </c>
      <c r="B995" s="170" t="s">
        <v>2662</v>
      </c>
      <c r="C995" s="171">
        <v>0</v>
      </c>
      <c r="D995" s="171">
        <v>0</v>
      </c>
    </row>
    <row r="996" spans="1:4" ht="27.75" customHeight="1" x14ac:dyDescent="0.2">
      <c r="A996" s="169" t="s">
        <v>2669</v>
      </c>
      <c r="B996" s="170" t="s">
        <v>2662</v>
      </c>
      <c r="C996" s="171">
        <v>0</v>
      </c>
      <c r="D996" s="171">
        <v>0</v>
      </c>
    </row>
    <row r="997" spans="1:4" ht="27.75" customHeight="1" x14ac:dyDescent="0.2">
      <c r="A997" s="169" t="s">
        <v>2670</v>
      </c>
      <c r="B997" s="170" t="s">
        <v>2662</v>
      </c>
      <c r="C997" s="171">
        <v>0</v>
      </c>
      <c r="D997" s="171">
        <v>0</v>
      </c>
    </row>
    <row r="998" spans="1:4" ht="27.75" customHeight="1" x14ac:dyDescent="0.2">
      <c r="A998" s="169" t="s">
        <v>2671</v>
      </c>
      <c r="B998" s="170" t="s">
        <v>2672</v>
      </c>
      <c r="C998" s="171">
        <v>6.7157697054423791</v>
      </c>
      <c r="D998" s="171">
        <v>4.2327160077983166</v>
      </c>
    </row>
    <row r="999" spans="1:4" ht="27.75" customHeight="1" x14ac:dyDescent="0.2">
      <c r="A999" s="169" t="s">
        <v>2673</v>
      </c>
      <c r="B999" s="170" t="s">
        <v>2672</v>
      </c>
      <c r="C999" s="171">
        <v>6.7157697054423791</v>
      </c>
      <c r="D999" s="171">
        <v>4.2327160077983166</v>
      </c>
    </row>
    <row r="1000" spans="1:4" ht="27.75" customHeight="1" x14ac:dyDescent="0.2">
      <c r="A1000" s="169" t="s">
        <v>2674</v>
      </c>
      <c r="B1000" s="170" t="s">
        <v>2672</v>
      </c>
      <c r="C1000" s="171">
        <v>3.83</v>
      </c>
      <c r="D1000" s="171">
        <v>-0.04</v>
      </c>
    </row>
    <row r="1001" spans="1:4" ht="27.75" customHeight="1" x14ac:dyDescent="0.2">
      <c r="A1001" s="169" t="s">
        <v>2675</v>
      </c>
      <c r="B1001" s="170" t="s">
        <v>2672</v>
      </c>
      <c r="C1001" s="171">
        <v>3.83</v>
      </c>
      <c r="D1001" s="171">
        <v>-0.04</v>
      </c>
    </row>
    <row r="1002" spans="1:4" ht="27.75" customHeight="1" x14ac:dyDescent="0.2">
      <c r="A1002" s="169" t="s">
        <v>2676</v>
      </c>
      <c r="B1002" s="170" t="s">
        <v>2677</v>
      </c>
      <c r="C1002" s="171">
        <v>1.01</v>
      </c>
      <c r="D1002" s="171">
        <v>0.56000000000000005</v>
      </c>
    </row>
    <row r="1003" spans="1:4" ht="27.75" customHeight="1" x14ac:dyDescent="0.2">
      <c r="A1003" s="169" t="s">
        <v>2678</v>
      </c>
      <c r="B1003" s="170" t="s">
        <v>2677</v>
      </c>
      <c r="C1003" s="171">
        <v>1.01</v>
      </c>
      <c r="D1003" s="171">
        <v>0.56000000000000005</v>
      </c>
    </row>
    <row r="1004" spans="1:4" ht="27.75" customHeight="1" x14ac:dyDescent="0.2">
      <c r="A1004" s="169" t="s">
        <v>2679</v>
      </c>
      <c r="B1004" s="170" t="s">
        <v>2680</v>
      </c>
      <c r="C1004" s="171">
        <v>1.2572423785539555</v>
      </c>
      <c r="D1004" s="171">
        <v>7.8053797668558076</v>
      </c>
    </row>
    <row r="1005" spans="1:4" ht="27.75" customHeight="1" x14ac:dyDescent="0.2">
      <c r="A1005" s="169" t="s">
        <v>2681</v>
      </c>
      <c r="B1005" s="170" t="s">
        <v>2680</v>
      </c>
      <c r="C1005" s="171">
        <v>1.2572423785539555</v>
      </c>
      <c r="D1005" s="171">
        <v>7.8053797668558076</v>
      </c>
    </row>
    <row r="1006" spans="1:4" ht="27.75" customHeight="1" x14ac:dyDescent="0.2">
      <c r="A1006" s="169" t="s">
        <v>2682</v>
      </c>
      <c r="B1006" s="170" t="s">
        <v>2680</v>
      </c>
      <c r="C1006" s="171">
        <v>8.9</v>
      </c>
      <c r="D1006" s="171">
        <v>3.09</v>
      </c>
    </row>
    <row r="1007" spans="1:4" ht="27.75" customHeight="1" x14ac:dyDescent="0.2">
      <c r="A1007" s="169" t="s">
        <v>2683</v>
      </c>
      <c r="B1007" s="170" t="s">
        <v>2680</v>
      </c>
      <c r="C1007" s="171">
        <v>8.9</v>
      </c>
      <c r="D1007" s="171">
        <v>3.09</v>
      </c>
    </row>
    <row r="1008" spans="1:4" ht="27.75" customHeight="1" x14ac:dyDescent="0.2">
      <c r="A1008" s="169" t="s">
        <v>2684</v>
      </c>
      <c r="B1008" s="170" t="s">
        <v>2685</v>
      </c>
      <c r="C1008" s="171">
        <v>0</v>
      </c>
      <c r="D1008" s="171">
        <v>2.3154213805035346</v>
      </c>
    </row>
    <row r="1009" spans="1:4" ht="27.75" customHeight="1" x14ac:dyDescent="0.2">
      <c r="A1009" s="169" t="s">
        <v>2686</v>
      </c>
      <c r="B1009" s="170" t="s">
        <v>2685</v>
      </c>
      <c r="C1009" s="171">
        <v>0</v>
      </c>
      <c r="D1009" s="171">
        <v>2.6716400544271552</v>
      </c>
    </row>
    <row r="1010" spans="1:4" ht="27.75" customHeight="1" x14ac:dyDescent="0.2">
      <c r="A1010" s="169" t="s">
        <v>2687</v>
      </c>
      <c r="B1010" s="170" t="s">
        <v>2688</v>
      </c>
      <c r="C1010" s="171">
        <v>1.7182312506904058</v>
      </c>
      <c r="D1010" s="171">
        <v>0.53432801088543114</v>
      </c>
    </row>
    <row r="1011" spans="1:4" ht="27.75" customHeight="1" x14ac:dyDescent="0.2">
      <c r="A1011" s="169" t="s">
        <v>2689</v>
      </c>
      <c r="B1011" s="170" t="s">
        <v>2690</v>
      </c>
      <c r="C1011" s="171">
        <v>0.94</v>
      </c>
      <c r="D1011" s="171">
        <v>0</v>
      </c>
    </row>
    <row r="1012" spans="1:4" ht="27.75" customHeight="1" x14ac:dyDescent="0.2">
      <c r="A1012" s="169" t="s">
        <v>2691</v>
      </c>
      <c r="B1012" s="170" t="s">
        <v>2690</v>
      </c>
      <c r="C1012" s="171">
        <v>0.94</v>
      </c>
      <c r="D1012" s="171">
        <v>0</v>
      </c>
    </row>
    <row r="1013" spans="1:4" ht="27.75" customHeight="1" x14ac:dyDescent="0.2">
      <c r="A1013" s="169" t="s">
        <v>2692</v>
      </c>
      <c r="B1013" s="170" t="s">
        <v>2690</v>
      </c>
      <c r="C1013" s="171">
        <v>6.09</v>
      </c>
      <c r="D1013" s="171">
        <v>0.97</v>
      </c>
    </row>
    <row r="1014" spans="1:4" ht="27.75" customHeight="1" x14ac:dyDescent="0.2">
      <c r="A1014" s="169" t="s">
        <v>2693</v>
      </c>
      <c r="B1014" s="170" t="s">
        <v>2690</v>
      </c>
      <c r="C1014" s="171">
        <v>6.09</v>
      </c>
      <c r="D1014" s="171">
        <v>0.97</v>
      </c>
    </row>
    <row r="1015" spans="1:4" ht="27.75" customHeight="1" x14ac:dyDescent="0.2">
      <c r="A1015" s="169" t="s">
        <v>2694</v>
      </c>
      <c r="B1015" s="170" t="s">
        <v>2690</v>
      </c>
      <c r="C1015" s="171">
        <v>0</v>
      </c>
      <c r="D1015" s="171">
        <v>0.98</v>
      </c>
    </row>
    <row r="1016" spans="1:4" ht="27.75" customHeight="1" x14ac:dyDescent="0.2">
      <c r="A1016" s="169" t="s">
        <v>2695</v>
      </c>
      <c r="B1016" s="170" t="s">
        <v>2690</v>
      </c>
      <c r="C1016" s="171">
        <v>0</v>
      </c>
      <c r="D1016" s="171">
        <v>0.98</v>
      </c>
    </row>
    <row r="1017" spans="1:4" ht="27.75" customHeight="1" x14ac:dyDescent="0.2">
      <c r="A1017" s="169" t="s">
        <v>2696</v>
      </c>
      <c r="B1017" s="170" t="s">
        <v>2697</v>
      </c>
      <c r="C1017" s="171">
        <v>8.3816158570263699E-2</v>
      </c>
      <c r="D1017" s="171">
        <v>8.7797426102351235</v>
      </c>
    </row>
    <row r="1018" spans="1:4" ht="27.75" customHeight="1" x14ac:dyDescent="0.2">
      <c r="A1018" s="169" t="s">
        <v>2698</v>
      </c>
      <c r="B1018" s="170" t="s">
        <v>2699</v>
      </c>
      <c r="C1018" s="171">
        <v>2.6506860147845894</v>
      </c>
      <c r="D1018" s="171">
        <v>4.5260725627942398</v>
      </c>
    </row>
    <row r="1019" spans="1:4" ht="27.75" customHeight="1" x14ac:dyDescent="0.2">
      <c r="A1019" s="169" t="s">
        <v>2700</v>
      </c>
      <c r="B1019" s="170" t="s">
        <v>2699</v>
      </c>
      <c r="C1019" s="171">
        <v>2.6506860147845894</v>
      </c>
      <c r="D1019" s="171">
        <v>4.5260725627942398</v>
      </c>
    </row>
    <row r="1020" spans="1:4" ht="27.75" customHeight="1" x14ac:dyDescent="0.2">
      <c r="A1020" s="169" t="s">
        <v>2701</v>
      </c>
      <c r="B1020" s="170" t="s">
        <v>2702</v>
      </c>
      <c r="C1020" s="171">
        <v>3.53</v>
      </c>
      <c r="D1020" s="171">
        <v>1.8</v>
      </c>
    </row>
    <row r="1021" spans="1:4" ht="27.75" customHeight="1" x14ac:dyDescent="0.2">
      <c r="A1021" s="169" t="s">
        <v>2703</v>
      </c>
      <c r="B1021" s="170" t="s">
        <v>2702</v>
      </c>
      <c r="C1021" s="171">
        <v>3.53</v>
      </c>
      <c r="D1021" s="171">
        <v>1.8</v>
      </c>
    </row>
    <row r="1022" spans="1:4" ht="27.75" customHeight="1" x14ac:dyDescent="0.2">
      <c r="A1022" s="169" t="s">
        <v>2704</v>
      </c>
      <c r="B1022" s="170" t="s">
        <v>2705</v>
      </c>
      <c r="C1022" s="171">
        <v>4.819429117790162</v>
      </c>
      <c r="D1022" s="171">
        <v>5.4166192476032915</v>
      </c>
    </row>
    <row r="1023" spans="1:4" ht="27.75" customHeight="1" x14ac:dyDescent="0.2">
      <c r="A1023" s="169" t="s">
        <v>2706</v>
      </c>
      <c r="B1023" s="170" t="s">
        <v>2705</v>
      </c>
      <c r="C1023" s="171">
        <v>4.819429117790162</v>
      </c>
      <c r="D1023" s="171">
        <v>5.4166192476032915</v>
      </c>
    </row>
    <row r="1024" spans="1:4" ht="27.75" customHeight="1" x14ac:dyDescent="0.2">
      <c r="A1024" s="169" t="s">
        <v>2707</v>
      </c>
      <c r="B1024" s="170" t="s">
        <v>2705</v>
      </c>
      <c r="C1024" s="171">
        <v>0</v>
      </c>
      <c r="D1024" s="171">
        <v>1.9906337660437627</v>
      </c>
    </row>
    <row r="1025" spans="1:4" ht="27.75" customHeight="1" x14ac:dyDescent="0.2">
      <c r="A1025" s="169" t="s">
        <v>2708</v>
      </c>
      <c r="B1025" s="170" t="s">
        <v>2705</v>
      </c>
      <c r="C1025" s="171">
        <v>1.0477019821282962E-2</v>
      </c>
      <c r="D1025" s="171">
        <v>1.1629492001624089</v>
      </c>
    </row>
    <row r="1026" spans="1:4" ht="27.75" customHeight="1" x14ac:dyDescent="0.2">
      <c r="A1026" s="169" t="s">
        <v>2709</v>
      </c>
      <c r="B1026" s="170" t="s">
        <v>2710</v>
      </c>
      <c r="C1026" s="171">
        <v>8.3816158570263699E-2</v>
      </c>
      <c r="D1026" s="171">
        <v>5.3642341484968767</v>
      </c>
    </row>
    <row r="1027" spans="1:4" ht="27.75" customHeight="1" x14ac:dyDescent="0.2">
      <c r="A1027" s="169" t="s">
        <v>2711</v>
      </c>
      <c r="B1027" s="170" t="s">
        <v>2712</v>
      </c>
      <c r="C1027" s="171">
        <v>-0.52</v>
      </c>
      <c r="D1027" s="171">
        <v>-0.24</v>
      </c>
    </row>
    <row r="1028" spans="1:4" ht="27.75" customHeight="1" x14ac:dyDescent="0.2">
      <c r="A1028" s="169" t="s">
        <v>2713</v>
      </c>
      <c r="B1028" s="170" t="s">
        <v>2712</v>
      </c>
      <c r="C1028" s="171">
        <v>-0.52</v>
      </c>
      <c r="D1028" s="171">
        <v>-0.24</v>
      </c>
    </row>
    <row r="1029" spans="1:4" ht="27.75" customHeight="1" x14ac:dyDescent="0.2">
      <c r="A1029" s="169" t="s">
        <v>2714</v>
      </c>
      <c r="B1029" s="170" t="s">
        <v>2712</v>
      </c>
      <c r="C1029" s="171">
        <v>-0.52</v>
      </c>
      <c r="D1029" s="171">
        <v>-0.24</v>
      </c>
    </row>
    <row r="1030" spans="1:4" ht="27.75" customHeight="1" x14ac:dyDescent="0.2">
      <c r="A1030" s="169" t="s">
        <v>2715</v>
      </c>
      <c r="B1030" s="170" t="s">
        <v>2716</v>
      </c>
      <c r="C1030" s="171">
        <v>0.01</v>
      </c>
      <c r="D1030" s="171">
        <v>0</v>
      </c>
    </row>
    <row r="1031" spans="1:4" ht="27.75" customHeight="1" x14ac:dyDescent="0.2">
      <c r="A1031" s="169" t="s">
        <v>2717</v>
      </c>
      <c r="B1031" s="170" t="s">
        <v>2716</v>
      </c>
      <c r="C1031" s="171">
        <v>0.01</v>
      </c>
      <c r="D1031" s="171">
        <v>0</v>
      </c>
    </row>
    <row r="1032" spans="1:4" ht="27.75" customHeight="1" x14ac:dyDescent="0.2">
      <c r="A1032" s="169" t="s">
        <v>2718</v>
      </c>
      <c r="B1032" s="170" t="s">
        <v>2719</v>
      </c>
      <c r="C1032" s="171">
        <v>1.4877368146221805</v>
      </c>
      <c r="D1032" s="171">
        <v>17.632824359219224</v>
      </c>
    </row>
    <row r="1033" spans="1:4" ht="27.75" customHeight="1" x14ac:dyDescent="0.2">
      <c r="A1033" s="169" t="s">
        <v>2720</v>
      </c>
      <c r="B1033" s="170" t="s">
        <v>2719</v>
      </c>
      <c r="C1033" s="171">
        <v>1.4877368146221805</v>
      </c>
      <c r="D1033" s="171">
        <v>17.632824359219224</v>
      </c>
    </row>
    <row r="1034" spans="1:4" ht="27.75" customHeight="1" x14ac:dyDescent="0.2">
      <c r="A1034" s="169" t="s">
        <v>2721</v>
      </c>
      <c r="B1034" s="170" t="s">
        <v>2722</v>
      </c>
      <c r="C1034" s="171">
        <v>15.65</v>
      </c>
      <c r="D1034" s="171">
        <v>1.06</v>
      </c>
    </row>
    <row r="1035" spans="1:4" ht="27.75" customHeight="1" x14ac:dyDescent="0.2">
      <c r="A1035" s="169" t="s">
        <v>2723</v>
      </c>
      <c r="B1035" s="170" t="s">
        <v>2722</v>
      </c>
      <c r="C1035" s="171">
        <v>15.65</v>
      </c>
      <c r="D1035" s="171">
        <v>1.06</v>
      </c>
    </row>
    <row r="1036" spans="1:4" ht="27.75" customHeight="1" x14ac:dyDescent="0.2">
      <c r="A1036" s="169" t="s">
        <v>2724</v>
      </c>
      <c r="B1036" s="170" t="s">
        <v>2725</v>
      </c>
      <c r="C1036" s="171">
        <v>5.2385099106414812E-2</v>
      </c>
      <c r="D1036" s="171">
        <v>10.131278167180625</v>
      </c>
    </row>
    <row r="1037" spans="1:4" ht="27.75" customHeight="1" x14ac:dyDescent="0.2">
      <c r="A1037" s="169" t="s">
        <v>2726</v>
      </c>
      <c r="B1037" s="170" t="s">
        <v>2727</v>
      </c>
      <c r="C1037" s="171">
        <v>0.31431059463848887</v>
      </c>
      <c r="D1037" s="171">
        <v>1.7287082705116887</v>
      </c>
    </row>
    <row r="1038" spans="1:4" ht="27.75" customHeight="1" x14ac:dyDescent="0.2">
      <c r="A1038" s="169" t="s">
        <v>2728</v>
      </c>
      <c r="B1038" s="170" t="s">
        <v>2727</v>
      </c>
      <c r="C1038" s="171">
        <v>0.31431059463848887</v>
      </c>
      <c r="D1038" s="171">
        <v>1.7287082705116887</v>
      </c>
    </row>
    <row r="1039" spans="1:4" ht="27.75" customHeight="1" x14ac:dyDescent="0.2">
      <c r="A1039" s="169" t="s">
        <v>2729</v>
      </c>
      <c r="B1039" s="170" t="s">
        <v>2730</v>
      </c>
      <c r="C1039" s="171">
        <v>1.3620125767667852</v>
      </c>
      <c r="D1039" s="171">
        <v>10.74942233663632</v>
      </c>
    </row>
    <row r="1040" spans="1:4" ht="27.75" customHeight="1" x14ac:dyDescent="0.2">
      <c r="A1040" s="169" t="s">
        <v>2731</v>
      </c>
      <c r="B1040" s="170" t="s">
        <v>2730</v>
      </c>
      <c r="C1040" s="171">
        <v>1.3620125767667852</v>
      </c>
      <c r="D1040" s="171">
        <v>10.74942233663632</v>
      </c>
    </row>
    <row r="1041" spans="1:4" ht="27.75" customHeight="1" x14ac:dyDescent="0.2">
      <c r="A1041" s="169" t="s">
        <v>2732</v>
      </c>
      <c r="B1041" s="170" t="s">
        <v>2730</v>
      </c>
      <c r="C1041" s="171">
        <v>24.09</v>
      </c>
      <c r="D1041" s="171">
        <v>-0.04</v>
      </c>
    </row>
    <row r="1042" spans="1:4" ht="27.75" customHeight="1" x14ac:dyDescent="0.2">
      <c r="A1042" s="169" t="s">
        <v>2733</v>
      </c>
      <c r="B1042" s="170" t="s">
        <v>2730</v>
      </c>
      <c r="C1042" s="171">
        <v>24.07</v>
      </c>
      <c r="D1042" s="171">
        <v>-0.04</v>
      </c>
    </row>
    <row r="1043" spans="1:4" ht="27.75" customHeight="1" x14ac:dyDescent="0.2">
      <c r="A1043" s="169" t="s">
        <v>2734</v>
      </c>
      <c r="B1043" s="170" t="s">
        <v>2735</v>
      </c>
      <c r="C1043" s="171">
        <v>25.249617769291941</v>
      </c>
      <c r="D1043" s="171">
        <v>-4.190807928513185E-2</v>
      </c>
    </row>
    <row r="1044" spans="1:4" ht="27.75" customHeight="1" x14ac:dyDescent="0.2">
      <c r="A1044" s="169" t="s">
        <v>2736</v>
      </c>
      <c r="B1044" s="170" t="s">
        <v>2735</v>
      </c>
      <c r="C1044" s="171">
        <v>24.09</v>
      </c>
      <c r="D1044" s="171">
        <v>-0.04</v>
      </c>
    </row>
    <row r="1045" spans="1:4" ht="27.75" customHeight="1" x14ac:dyDescent="0.2">
      <c r="A1045" s="169" t="s">
        <v>2737</v>
      </c>
      <c r="B1045" s="170" t="s">
        <v>2738</v>
      </c>
      <c r="C1045" s="171">
        <v>0.70196032802595854</v>
      </c>
      <c r="D1045" s="171">
        <v>5.2070788511776325</v>
      </c>
    </row>
    <row r="1046" spans="1:4" ht="27.75" customHeight="1" x14ac:dyDescent="0.2">
      <c r="A1046" s="169" t="s">
        <v>2739</v>
      </c>
      <c r="B1046" s="170" t="s">
        <v>2738</v>
      </c>
      <c r="C1046" s="171">
        <v>0.70196032802595854</v>
      </c>
      <c r="D1046" s="171">
        <v>5.2070788511776325</v>
      </c>
    </row>
    <row r="1047" spans="1:4" ht="27.75" customHeight="1" x14ac:dyDescent="0.2">
      <c r="A1047" s="169" t="s">
        <v>2740</v>
      </c>
      <c r="B1047" s="170" t="s">
        <v>2741</v>
      </c>
      <c r="C1047" s="171">
        <v>0.70196032802595854</v>
      </c>
      <c r="D1047" s="171">
        <v>5.2070788511776325</v>
      </c>
    </row>
    <row r="1048" spans="1:4" ht="27.75" customHeight="1" x14ac:dyDescent="0.2">
      <c r="A1048" s="169" t="s">
        <v>2742</v>
      </c>
      <c r="B1048" s="170" t="s">
        <v>2741</v>
      </c>
      <c r="C1048" s="171">
        <v>0.70196032802595854</v>
      </c>
      <c r="D1048" s="171">
        <v>5.2070788511776325</v>
      </c>
    </row>
    <row r="1049" spans="1:4" ht="27.75" customHeight="1" x14ac:dyDescent="0.2">
      <c r="A1049" s="169" t="s">
        <v>2743</v>
      </c>
      <c r="B1049" s="170" t="s">
        <v>2744</v>
      </c>
      <c r="C1049" s="171">
        <v>1.9487256867586311</v>
      </c>
      <c r="D1049" s="171">
        <v>3.3002612437041332</v>
      </c>
    </row>
    <row r="1050" spans="1:4" ht="27.75" customHeight="1" x14ac:dyDescent="0.2">
      <c r="A1050" s="169" t="s">
        <v>2745</v>
      </c>
      <c r="B1050" s="170" t="s">
        <v>2744</v>
      </c>
      <c r="C1050" s="171">
        <v>1.9487256867586311</v>
      </c>
      <c r="D1050" s="171">
        <v>3.3002612437041332</v>
      </c>
    </row>
    <row r="1051" spans="1:4" ht="27.75" customHeight="1" x14ac:dyDescent="0.2">
      <c r="A1051" s="169" t="s">
        <v>2746</v>
      </c>
      <c r="B1051" s="170" t="s">
        <v>2747</v>
      </c>
      <c r="C1051" s="171">
        <v>1.2886734380178044</v>
      </c>
      <c r="D1051" s="171">
        <v>5.102308652964803</v>
      </c>
    </row>
    <row r="1052" spans="1:4" ht="27.75" customHeight="1" x14ac:dyDescent="0.2">
      <c r="A1052" s="169" t="s">
        <v>2748</v>
      </c>
      <c r="B1052" s="170" t="s">
        <v>2747</v>
      </c>
      <c r="C1052" s="171">
        <v>1.2886734380178044</v>
      </c>
      <c r="D1052" s="171">
        <v>5.102308652964803</v>
      </c>
    </row>
    <row r="1053" spans="1:4" ht="27.75" customHeight="1" x14ac:dyDescent="0.2">
      <c r="A1053" s="169" t="s">
        <v>2749</v>
      </c>
      <c r="B1053" s="170" t="s">
        <v>2750</v>
      </c>
      <c r="C1053" s="171">
        <v>1.2467653587326724</v>
      </c>
      <c r="D1053" s="171">
        <v>6.9253101018680381</v>
      </c>
    </row>
    <row r="1054" spans="1:4" ht="27.75" customHeight="1" x14ac:dyDescent="0.2">
      <c r="A1054" s="169" t="s">
        <v>2751</v>
      </c>
      <c r="B1054" s="170" t="s">
        <v>2750</v>
      </c>
      <c r="C1054" s="171">
        <v>1.2467653587326724</v>
      </c>
      <c r="D1054" s="171">
        <v>6.9253101018680381</v>
      </c>
    </row>
    <row r="1055" spans="1:4" ht="27.75" customHeight="1" x14ac:dyDescent="0.2">
      <c r="A1055" s="169" t="s">
        <v>2752</v>
      </c>
      <c r="B1055" s="170" t="s">
        <v>2753</v>
      </c>
      <c r="C1055" s="171">
        <v>-5.2385099106414812E-2</v>
      </c>
      <c r="D1055" s="171">
        <v>5.7204528224204978</v>
      </c>
    </row>
    <row r="1056" spans="1:4" ht="27.75" customHeight="1" x14ac:dyDescent="0.2">
      <c r="A1056" s="169" t="s">
        <v>2754</v>
      </c>
      <c r="B1056" s="170" t="s">
        <v>2753</v>
      </c>
      <c r="C1056" s="171">
        <v>-5.2385099106414812E-2</v>
      </c>
      <c r="D1056" s="171">
        <v>5.7204528224204978</v>
      </c>
    </row>
    <row r="1057" spans="1:4" ht="27.75" customHeight="1" x14ac:dyDescent="0.2">
      <c r="A1057" s="169" t="s">
        <v>2755</v>
      </c>
      <c r="B1057" s="170" t="s">
        <v>2753</v>
      </c>
      <c r="C1057" s="171">
        <v>4.8099999999999996</v>
      </c>
      <c r="D1057" s="171">
        <v>0.68</v>
      </c>
    </row>
    <row r="1058" spans="1:4" ht="27.75" customHeight="1" x14ac:dyDescent="0.2">
      <c r="A1058" s="169" t="s">
        <v>2756</v>
      </c>
      <c r="B1058" s="170" t="s">
        <v>2757</v>
      </c>
      <c r="C1058" s="171">
        <v>2.168743103005573</v>
      </c>
      <c r="D1058" s="171">
        <v>6.2338267936633631</v>
      </c>
    </row>
    <row r="1059" spans="1:4" ht="27.75" customHeight="1" x14ac:dyDescent="0.2">
      <c r="A1059" s="169" t="s">
        <v>2758</v>
      </c>
      <c r="B1059" s="170" t="s">
        <v>2757</v>
      </c>
      <c r="C1059" s="171">
        <v>2.168743103005573</v>
      </c>
      <c r="D1059" s="171">
        <v>6.2338267936633631</v>
      </c>
    </row>
    <row r="1060" spans="1:4" ht="27.75" customHeight="1" x14ac:dyDescent="0.2">
      <c r="A1060" s="169" t="s">
        <v>2759</v>
      </c>
      <c r="B1060" s="170" t="s">
        <v>2760</v>
      </c>
      <c r="C1060" s="171">
        <v>-0.26</v>
      </c>
      <c r="D1060" s="171">
        <v>-0.41</v>
      </c>
    </row>
    <row r="1061" spans="1:4" ht="27.75" customHeight="1" x14ac:dyDescent="0.2">
      <c r="A1061" s="169" t="s">
        <v>2761</v>
      </c>
      <c r="B1061" s="170" t="s">
        <v>2760</v>
      </c>
      <c r="C1061" s="171">
        <v>-0.26</v>
      </c>
      <c r="D1061" s="171">
        <v>-0.41</v>
      </c>
    </row>
    <row r="1062" spans="1:4" ht="27.75" customHeight="1" x14ac:dyDescent="0.2">
      <c r="A1062" s="169" t="s">
        <v>2762</v>
      </c>
      <c r="B1062" s="170" t="s">
        <v>2760</v>
      </c>
      <c r="C1062" s="171">
        <v>1.1419951605198431</v>
      </c>
      <c r="D1062" s="171">
        <v>-0.71243734784724144</v>
      </c>
    </row>
    <row r="1063" spans="1:4" ht="27.75" customHeight="1" x14ac:dyDescent="0.2">
      <c r="A1063" s="169" t="s">
        <v>2763</v>
      </c>
      <c r="B1063" s="170" t="s">
        <v>2760</v>
      </c>
      <c r="C1063" s="171">
        <v>1.1419951605198431</v>
      </c>
      <c r="D1063" s="171">
        <v>-0.71243734784724144</v>
      </c>
    </row>
    <row r="1064" spans="1:4" ht="27.75" customHeight="1" x14ac:dyDescent="0.2">
      <c r="A1064" s="169" t="s">
        <v>2764</v>
      </c>
      <c r="B1064" s="170" t="s">
        <v>2765</v>
      </c>
      <c r="C1064" s="171">
        <v>0.69148330820467552</v>
      </c>
      <c r="D1064" s="171">
        <v>9.5969501562951933</v>
      </c>
    </row>
    <row r="1065" spans="1:4" ht="27.75" customHeight="1" x14ac:dyDescent="0.2">
      <c r="A1065" s="169" t="s">
        <v>2766</v>
      </c>
      <c r="B1065" s="170" t="s">
        <v>2765</v>
      </c>
      <c r="C1065" s="171">
        <v>0.69148330820467552</v>
      </c>
      <c r="D1065" s="171">
        <v>9.5969501562951933</v>
      </c>
    </row>
    <row r="1066" spans="1:4" ht="27.75" customHeight="1" x14ac:dyDescent="0.2">
      <c r="A1066" s="169" t="s">
        <v>2767</v>
      </c>
      <c r="B1066" s="170" t="s">
        <v>2768</v>
      </c>
      <c r="C1066" s="171">
        <v>2.6402089949633067</v>
      </c>
      <c r="D1066" s="171">
        <v>6.6005224874082664</v>
      </c>
    </row>
    <row r="1067" spans="1:4" ht="27.75" customHeight="1" x14ac:dyDescent="0.2">
      <c r="A1067" s="169" t="s">
        <v>2769</v>
      </c>
      <c r="B1067" s="170" t="s">
        <v>2768</v>
      </c>
      <c r="C1067" s="171">
        <v>2.6402089949633067</v>
      </c>
      <c r="D1067" s="171">
        <v>6.6005224874082664</v>
      </c>
    </row>
    <row r="1068" spans="1:4" ht="27.75" customHeight="1" x14ac:dyDescent="0.2">
      <c r="A1068" s="169" t="s">
        <v>2770</v>
      </c>
      <c r="B1068" s="170" t="s">
        <v>2771</v>
      </c>
      <c r="C1068" s="171">
        <v>5.12</v>
      </c>
      <c r="D1068" s="171">
        <v>0.78</v>
      </c>
    </row>
    <row r="1069" spans="1:4" ht="27.75" customHeight="1" x14ac:dyDescent="0.2">
      <c r="A1069" s="169" t="s">
        <v>2772</v>
      </c>
      <c r="B1069" s="170" t="s">
        <v>2773</v>
      </c>
      <c r="C1069" s="171">
        <v>1.0686560217708623</v>
      </c>
      <c r="D1069" s="171">
        <v>5.594728584565102</v>
      </c>
    </row>
    <row r="1070" spans="1:4" ht="27.75" customHeight="1" x14ac:dyDescent="0.2">
      <c r="A1070" s="169" t="s">
        <v>2774</v>
      </c>
      <c r="B1070" s="170" t="s">
        <v>2773</v>
      </c>
      <c r="C1070" s="171">
        <v>1.0686560217708623</v>
      </c>
      <c r="D1070" s="171">
        <v>5.594728584565102</v>
      </c>
    </row>
    <row r="1071" spans="1:4" ht="27.75" customHeight="1" x14ac:dyDescent="0.2">
      <c r="A1071" s="169" t="s">
        <v>2775</v>
      </c>
      <c r="B1071" s="170" t="s">
        <v>2776</v>
      </c>
      <c r="C1071" s="171">
        <v>10.7</v>
      </c>
      <c r="D1071" s="171">
        <v>4</v>
      </c>
    </row>
    <row r="1072" spans="1:4" ht="27.75" customHeight="1" x14ac:dyDescent="0.2">
      <c r="A1072" s="169" t="s">
        <v>2777</v>
      </c>
      <c r="B1072" s="170" t="s">
        <v>2776</v>
      </c>
      <c r="C1072" s="171">
        <v>0.62862118927697774</v>
      </c>
      <c r="D1072" s="171">
        <v>10.215094325750888</v>
      </c>
    </row>
    <row r="1073" spans="1:4" ht="27.75" customHeight="1" x14ac:dyDescent="0.2">
      <c r="A1073" s="169" t="s">
        <v>2778</v>
      </c>
      <c r="B1073" s="170" t="s">
        <v>2779</v>
      </c>
      <c r="C1073" s="171">
        <v>0.39812675320875257</v>
      </c>
      <c r="D1073" s="171">
        <v>2.0325418453288946</v>
      </c>
    </row>
    <row r="1074" spans="1:4" ht="27.75" customHeight="1" x14ac:dyDescent="0.2">
      <c r="A1074" s="169" t="s">
        <v>2780</v>
      </c>
      <c r="B1074" s="170" t="s">
        <v>2781</v>
      </c>
      <c r="C1074" s="171">
        <v>0.38</v>
      </c>
      <c r="D1074" s="171">
        <v>1.92</v>
      </c>
    </row>
    <row r="1075" spans="1:4" ht="27.75" customHeight="1" x14ac:dyDescent="0.2">
      <c r="A1075" s="169" t="s">
        <v>2782</v>
      </c>
      <c r="B1075" s="170" t="s">
        <v>2781</v>
      </c>
      <c r="C1075" s="171">
        <v>0.39812675320875257</v>
      </c>
      <c r="D1075" s="171">
        <v>2.0325418453288946</v>
      </c>
    </row>
    <row r="1076" spans="1:4" ht="27.75" customHeight="1" x14ac:dyDescent="0.2">
      <c r="A1076" s="169" t="s">
        <v>2783</v>
      </c>
      <c r="B1076" s="170" t="s">
        <v>2784</v>
      </c>
      <c r="C1076" s="171">
        <v>10</v>
      </c>
      <c r="D1076" s="171">
        <v>0.33</v>
      </c>
    </row>
    <row r="1077" spans="1:4" ht="27.75" customHeight="1" x14ac:dyDescent="0.2">
      <c r="A1077" s="169" t="s">
        <v>2785</v>
      </c>
      <c r="B1077" s="170" t="s">
        <v>2784</v>
      </c>
      <c r="C1077" s="171">
        <v>10</v>
      </c>
      <c r="D1077" s="171">
        <v>0.33</v>
      </c>
    </row>
    <row r="1078" spans="1:4" ht="27.75" customHeight="1" x14ac:dyDescent="0.2">
      <c r="A1078" s="169" t="s">
        <v>2786</v>
      </c>
      <c r="B1078" s="170" t="s">
        <v>2784</v>
      </c>
      <c r="C1078" s="171">
        <v>3.1954910454913033</v>
      </c>
      <c r="D1078" s="171">
        <v>0.36669569374490368</v>
      </c>
    </row>
    <row r="1079" spans="1:4" ht="27.75" customHeight="1" x14ac:dyDescent="0.2">
      <c r="A1079" s="169" t="s">
        <v>2787</v>
      </c>
      <c r="B1079" s="170" t="s">
        <v>2784</v>
      </c>
      <c r="C1079" s="171">
        <v>3.1954910454913033</v>
      </c>
      <c r="D1079" s="171">
        <v>0.36669569374490368</v>
      </c>
    </row>
    <row r="1080" spans="1:4" ht="27.75" customHeight="1" x14ac:dyDescent="0.2">
      <c r="A1080" s="169" t="s">
        <v>2788</v>
      </c>
      <c r="B1080" s="170" t="s">
        <v>2784</v>
      </c>
      <c r="C1080" s="171">
        <v>0</v>
      </c>
      <c r="D1080" s="171">
        <v>10.34</v>
      </c>
    </row>
    <row r="1081" spans="1:4" ht="27.75" customHeight="1" x14ac:dyDescent="0.2">
      <c r="A1081" s="169" t="s">
        <v>2789</v>
      </c>
      <c r="B1081" s="170" t="s">
        <v>2790</v>
      </c>
      <c r="C1081" s="171">
        <v>0.39812675320875257</v>
      </c>
      <c r="D1081" s="171">
        <v>2.0954039642565925E-2</v>
      </c>
    </row>
    <row r="1082" spans="1:4" ht="27.75" customHeight="1" x14ac:dyDescent="0.2">
      <c r="A1082" s="169" t="s">
        <v>2791</v>
      </c>
      <c r="B1082" s="170" t="s">
        <v>2792</v>
      </c>
      <c r="C1082" s="171">
        <v>0.39812675320875257</v>
      </c>
      <c r="D1082" s="171">
        <v>2.0954039642565925E-2</v>
      </c>
    </row>
    <row r="1083" spans="1:4" ht="27.75" customHeight="1" x14ac:dyDescent="0.2">
      <c r="A1083" s="169" t="s">
        <v>2793</v>
      </c>
      <c r="B1083" s="170" t="s">
        <v>2792</v>
      </c>
      <c r="C1083" s="171">
        <v>0.39812675320875257</v>
      </c>
      <c r="D1083" s="171">
        <v>2.0954039642565925E-2</v>
      </c>
    </row>
    <row r="1084" spans="1:4" ht="27.75" customHeight="1" x14ac:dyDescent="0.2">
      <c r="A1084" s="169" t="s">
        <v>2794</v>
      </c>
      <c r="B1084" s="170" t="s">
        <v>2792</v>
      </c>
      <c r="C1084" s="171">
        <v>0.39812675320875257</v>
      </c>
      <c r="D1084" s="171">
        <v>2.0954039642565925E-2</v>
      </c>
    </row>
    <row r="1085" spans="1:4" ht="27.75" customHeight="1" x14ac:dyDescent="0.2">
      <c r="A1085" s="169" t="s">
        <v>2795</v>
      </c>
      <c r="B1085" s="170" t="s">
        <v>2796</v>
      </c>
      <c r="C1085" s="171">
        <v>0.71243734784724144</v>
      </c>
      <c r="D1085" s="171">
        <v>0.1676323171405274</v>
      </c>
    </row>
    <row r="1086" spans="1:4" ht="27.75" customHeight="1" x14ac:dyDescent="0.2">
      <c r="A1086" s="169" t="s">
        <v>2797</v>
      </c>
      <c r="B1086" s="170" t="s">
        <v>2798</v>
      </c>
      <c r="C1086" s="171">
        <v>0.73339138748980737</v>
      </c>
      <c r="D1086" s="171">
        <v>-4.190807928513185E-2</v>
      </c>
    </row>
    <row r="1087" spans="1:4" ht="27.75" customHeight="1" x14ac:dyDescent="0.2">
      <c r="A1087" s="169" t="s">
        <v>2799</v>
      </c>
      <c r="B1087" s="170" t="s">
        <v>2800</v>
      </c>
      <c r="C1087" s="171">
        <v>1.69727721104784</v>
      </c>
      <c r="D1087" s="171">
        <v>14.426856293906638</v>
      </c>
    </row>
    <row r="1088" spans="1:4" ht="27.75" customHeight="1" x14ac:dyDescent="0.2">
      <c r="A1088" s="169" t="s">
        <v>2801</v>
      </c>
      <c r="B1088" s="170" t="s">
        <v>2800</v>
      </c>
      <c r="C1088" s="171">
        <v>1.69727721104784</v>
      </c>
      <c r="D1088" s="171">
        <v>14.426856293906638</v>
      </c>
    </row>
    <row r="1089" spans="1:4" ht="27.75" customHeight="1" x14ac:dyDescent="0.2">
      <c r="A1089" s="169" t="s">
        <v>2802</v>
      </c>
      <c r="B1089" s="170" t="s">
        <v>2803</v>
      </c>
      <c r="C1089" s="171">
        <v>19.18</v>
      </c>
      <c r="D1089" s="171">
        <v>3.98</v>
      </c>
    </row>
    <row r="1090" spans="1:4" ht="27.75" customHeight="1" x14ac:dyDescent="0.2">
      <c r="A1090" s="169" t="s">
        <v>2804</v>
      </c>
      <c r="B1090" s="170" t="s">
        <v>2803</v>
      </c>
      <c r="C1090" s="171">
        <v>19.21</v>
      </c>
      <c r="D1090" s="171">
        <v>3.98</v>
      </c>
    </row>
    <row r="1091" spans="1:4" ht="27.75" customHeight="1" x14ac:dyDescent="0.2">
      <c r="A1091" s="169" t="s">
        <v>2805</v>
      </c>
      <c r="B1091" s="170" t="s">
        <v>2806</v>
      </c>
      <c r="C1091" s="171">
        <v>1.7915703894393866</v>
      </c>
      <c r="D1091" s="171">
        <v>8.0987363218517299</v>
      </c>
    </row>
    <row r="1092" spans="1:4" ht="27.75" customHeight="1" x14ac:dyDescent="0.2">
      <c r="A1092" s="169" t="s">
        <v>2807</v>
      </c>
      <c r="B1092" s="170" t="s">
        <v>2806</v>
      </c>
      <c r="C1092" s="171">
        <v>1.7915703894393866</v>
      </c>
      <c r="D1092" s="171">
        <v>8.0987363218517299</v>
      </c>
    </row>
    <row r="1093" spans="1:4" ht="27.75" customHeight="1" x14ac:dyDescent="0.2">
      <c r="A1093" s="169" t="s">
        <v>2808</v>
      </c>
      <c r="B1093" s="170" t="s">
        <v>2809</v>
      </c>
      <c r="C1093" s="171">
        <v>8.737834530949991</v>
      </c>
      <c r="D1093" s="171">
        <v>3.8136352149469985</v>
      </c>
    </row>
    <row r="1094" spans="1:4" ht="27.75" customHeight="1" x14ac:dyDescent="0.2">
      <c r="A1094" s="169" t="s">
        <v>2810</v>
      </c>
      <c r="B1094" s="170" t="s">
        <v>2811</v>
      </c>
      <c r="C1094" s="171">
        <v>14.343040135336375</v>
      </c>
      <c r="D1094" s="171">
        <v>4.264147067262166</v>
      </c>
    </row>
    <row r="1095" spans="1:4" ht="27.75" customHeight="1" x14ac:dyDescent="0.2">
      <c r="A1095" s="169" t="s">
        <v>2812</v>
      </c>
      <c r="B1095" s="170" t="s">
        <v>2813</v>
      </c>
      <c r="C1095" s="171">
        <v>1.9</v>
      </c>
      <c r="D1095" s="171">
        <v>6.21</v>
      </c>
    </row>
    <row r="1096" spans="1:4" ht="27.75" customHeight="1" x14ac:dyDescent="0.2">
      <c r="A1096" s="169" t="s">
        <v>2814</v>
      </c>
      <c r="B1096" s="170" t="s">
        <v>2813</v>
      </c>
      <c r="C1096" s="171">
        <v>1.9</v>
      </c>
      <c r="D1096" s="171">
        <v>6.21</v>
      </c>
    </row>
    <row r="1097" spans="1:4" ht="27.75" customHeight="1" x14ac:dyDescent="0.2">
      <c r="A1097" s="169" t="s">
        <v>2815</v>
      </c>
      <c r="B1097" s="170" t="s">
        <v>2816</v>
      </c>
      <c r="C1097" s="171">
        <v>1.1419951605198431</v>
      </c>
      <c r="D1097" s="171">
        <v>-0.42955781267260146</v>
      </c>
    </row>
    <row r="1098" spans="1:4" ht="27.75" customHeight="1" x14ac:dyDescent="0.2">
      <c r="A1098" s="169" t="s">
        <v>2817</v>
      </c>
      <c r="B1098" s="170" t="s">
        <v>2816</v>
      </c>
      <c r="C1098" s="171">
        <v>-0.27240251535335702</v>
      </c>
      <c r="D1098" s="171">
        <v>-0.42955781267260146</v>
      </c>
    </row>
    <row r="1099" spans="1:4" ht="27.75" customHeight="1" x14ac:dyDescent="0.2">
      <c r="A1099" s="169" t="s">
        <v>2818</v>
      </c>
      <c r="B1099" s="170" t="s">
        <v>2816</v>
      </c>
      <c r="C1099" s="171">
        <v>-0.27240251535335702</v>
      </c>
      <c r="D1099" s="171">
        <v>-0.42955781267260146</v>
      </c>
    </row>
    <row r="1100" spans="1:4" ht="27.75" customHeight="1" x14ac:dyDescent="0.2">
      <c r="A1100" s="169" t="s">
        <v>2819</v>
      </c>
      <c r="B1100" s="170" t="s">
        <v>2820</v>
      </c>
      <c r="C1100" s="171">
        <v>0.50289695142158219</v>
      </c>
      <c r="D1100" s="171">
        <v>3.3840774022743969</v>
      </c>
    </row>
    <row r="1101" spans="1:4" ht="27.75" customHeight="1" x14ac:dyDescent="0.2">
      <c r="A1101" s="169" t="s">
        <v>2821</v>
      </c>
      <c r="B1101" s="170" t="s">
        <v>2820</v>
      </c>
      <c r="C1101" s="171">
        <v>0.50289695142158219</v>
      </c>
      <c r="D1101" s="171">
        <v>3.3840774022743969</v>
      </c>
    </row>
    <row r="1102" spans="1:4" ht="27.75" customHeight="1" x14ac:dyDescent="0.2">
      <c r="A1102" s="169" t="s">
        <v>2822</v>
      </c>
      <c r="B1102" s="170" t="s">
        <v>2823</v>
      </c>
      <c r="C1102" s="171">
        <v>0</v>
      </c>
      <c r="D1102" s="171">
        <v>0</v>
      </c>
    </row>
    <row r="1103" spans="1:4" ht="27.75" customHeight="1" x14ac:dyDescent="0.2">
      <c r="A1103" s="169" t="s">
        <v>2824</v>
      </c>
      <c r="B1103" s="170" t="s">
        <v>2825</v>
      </c>
      <c r="C1103" s="171">
        <v>1.1399999999999999</v>
      </c>
      <c r="D1103" s="171">
        <v>0.34</v>
      </c>
    </row>
    <row r="1104" spans="1:4" ht="27.75" customHeight="1" x14ac:dyDescent="0.2">
      <c r="A1104" s="169" t="s">
        <v>2826</v>
      </c>
      <c r="B1104" s="170" t="s">
        <v>2825</v>
      </c>
      <c r="C1104" s="171">
        <v>1.1399999999999999</v>
      </c>
      <c r="D1104" s="171">
        <v>0.34</v>
      </c>
    </row>
    <row r="1105" spans="1:4" ht="27.75" customHeight="1" x14ac:dyDescent="0.2">
      <c r="A1105" s="169" t="s">
        <v>2827</v>
      </c>
      <c r="B1105" s="170" t="s">
        <v>2825</v>
      </c>
      <c r="C1105" s="171">
        <v>1.1399999999999999</v>
      </c>
      <c r="D1105" s="171">
        <v>0.34</v>
      </c>
    </row>
    <row r="1106" spans="1:4" ht="27.75" customHeight="1" x14ac:dyDescent="0.2">
      <c r="A1106" s="169" t="s">
        <v>2828</v>
      </c>
      <c r="B1106" s="170" t="s">
        <v>2825</v>
      </c>
      <c r="C1106" s="171">
        <v>1.1399999999999999</v>
      </c>
      <c r="D1106" s="171">
        <v>0.34</v>
      </c>
    </row>
    <row r="1107" spans="1:4" ht="27.75" customHeight="1" x14ac:dyDescent="0.2">
      <c r="A1107" s="169" t="s">
        <v>2829</v>
      </c>
      <c r="B1107" s="170" t="s">
        <v>2830</v>
      </c>
      <c r="C1107" s="171">
        <v>18.260000000000002</v>
      </c>
      <c r="D1107" s="171">
        <v>3.84</v>
      </c>
    </row>
    <row r="1108" spans="1:4" ht="27.75" customHeight="1" x14ac:dyDescent="0.2">
      <c r="A1108" s="169" t="s">
        <v>2831</v>
      </c>
      <c r="B1108" s="170" t="s">
        <v>2830</v>
      </c>
      <c r="C1108" s="171">
        <v>18.260000000000002</v>
      </c>
      <c r="D1108" s="171">
        <v>3.84</v>
      </c>
    </row>
    <row r="1109" spans="1:4" ht="27.75" customHeight="1" x14ac:dyDescent="0.2">
      <c r="A1109" s="169" t="s">
        <v>2832</v>
      </c>
      <c r="B1109" s="170" t="s">
        <v>2830</v>
      </c>
      <c r="C1109" s="171">
        <v>18.260000000000002</v>
      </c>
      <c r="D1109" s="171">
        <v>3.84</v>
      </c>
    </row>
    <row r="1110" spans="1:4" ht="27.75" customHeight="1" x14ac:dyDescent="0.2">
      <c r="A1110" s="169" t="s">
        <v>2833</v>
      </c>
      <c r="B1110" s="170" t="s">
        <v>2834</v>
      </c>
      <c r="C1110" s="171">
        <v>6.4643212297315875</v>
      </c>
      <c r="D1110" s="171">
        <v>16.553691317627081</v>
      </c>
    </row>
    <row r="1111" spans="1:4" ht="27.75" customHeight="1" x14ac:dyDescent="0.2">
      <c r="A1111" s="169" t="s">
        <v>2835</v>
      </c>
      <c r="B1111" s="170" t="s">
        <v>2836</v>
      </c>
      <c r="C1111" s="171">
        <v>6.4643212297315875</v>
      </c>
      <c r="D1111" s="171">
        <v>16.553691317627081</v>
      </c>
    </row>
    <row r="1112" spans="1:4" ht="27.75" customHeight="1" x14ac:dyDescent="0.2">
      <c r="A1112" s="169" t="s">
        <v>2837</v>
      </c>
      <c r="B1112" s="170" t="s">
        <v>2838</v>
      </c>
      <c r="C1112" s="171">
        <v>0.55528205052799706</v>
      </c>
      <c r="D1112" s="171">
        <v>-0.64957522891954367</v>
      </c>
    </row>
    <row r="1113" spans="1:4" ht="27.75" customHeight="1" x14ac:dyDescent="0.2">
      <c r="A1113" s="169" t="s">
        <v>2839</v>
      </c>
      <c r="B1113" s="170" t="s">
        <v>2838</v>
      </c>
      <c r="C1113" s="171">
        <v>0.55528205052799706</v>
      </c>
      <c r="D1113" s="171">
        <v>-0.64957522891954367</v>
      </c>
    </row>
    <row r="1114" spans="1:4" ht="27.75" customHeight="1" x14ac:dyDescent="0.2">
      <c r="A1114" s="169" t="s">
        <v>2840</v>
      </c>
      <c r="B1114" s="170" t="s">
        <v>2841</v>
      </c>
      <c r="C1114" s="171">
        <v>1.0477019821282962E-2</v>
      </c>
      <c r="D1114" s="171">
        <v>0.67052926856210959</v>
      </c>
    </row>
    <row r="1115" spans="1:4" ht="27.75" customHeight="1" x14ac:dyDescent="0.2">
      <c r="A1115" s="169" t="s">
        <v>2842</v>
      </c>
      <c r="B1115" s="170" t="s">
        <v>2841</v>
      </c>
      <c r="C1115" s="171">
        <v>1.0477019821282962E-2</v>
      </c>
      <c r="D1115" s="171">
        <v>0.67052926856210959</v>
      </c>
    </row>
    <row r="1116" spans="1:4" ht="27.75" customHeight="1" x14ac:dyDescent="0.2">
      <c r="A1116" s="169" t="s">
        <v>2843</v>
      </c>
      <c r="B1116" s="170" t="s">
        <v>2844</v>
      </c>
      <c r="C1116" s="171">
        <v>0</v>
      </c>
      <c r="D1116" s="171">
        <v>0</v>
      </c>
    </row>
    <row r="1117" spans="1:4" ht="27.75" customHeight="1" x14ac:dyDescent="0.2">
      <c r="A1117" s="169" t="s">
        <v>2845</v>
      </c>
      <c r="B1117" s="170" t="s">
        <v>2844</v>
      </c>
      <c r="C1117" s="171">
        <v>0</v>
      </c>
      <c r="D1117" s="171">
        <v>0</v>
      </c>
    </row>
    <row r="1118" spans="1:4" ht="27.75" customHeight="1" x14ac:dyDescent="0.2">
      <c r="A1118" s="169" t="s">
        <v>2846</v>
      </c>
      <c r="B1118" s="170" t="s">
        <v>2844</v>
      </c>
      <c r="C1118" s="171">
        <v>0</v>
      </c>
      <c r="D1118" s="171">
        <v>0</v>
      </c>
    </row>
    <row r="1119" spans="1:4" ht="27.75" customHeight="1" x14ac:dyDescent="0.2">
      <c r="A1119" s="169" t="s">
        <v>2847</v>
      </c>
      <c r="B1119" s="170" t="s">
        <v>2848</v>
      </c>
      <c r="C1119" s="171">
        <v>-6.2862118927697774E-2</v>
      </c>
      <c r="D1119" s="171">
        <v>7.5434542713237329</v>
      </c>
    </row>
    <row r="1120" spans="1:4" ht="27.75" customHeight="1" x14ac:dyDescent="0.2">
      <c r="A1120" s="169" t="s">
        <v>2849</v>
      </c>
      <c r="B1120" s="170" t="s">
        <v>2848</v>
      </c>
      <c r="C1120" s="171">
        <v>5.88</v>
      </c>
      <c r="D1120" s="171">
        <v>2.97</v>
      </c>
    </row>
    <row r="1121" spans="1:4" ht="27.75" customHeight="1" x14ac:dyDescent="0.2">
      <c r="A1121" s="169" t="s">
        <v>2850</v>
      </c>
      <c r="B1121" s="170" t="s">
        <v>2851</v>
      </c>
      <c r="C1121" s="171">
        <v>2.7554562129974189</v>
      </c>
      <c r="D1121" s="171">
        <v>5.3432801088543105</v>
      </c>
    </row>
    <row r="1122" spans="1:4" ht="27.75" customHeight="1" x14ac:dyDescent="0.2">
      <c r="A1122" s="169" t="s">
        <v>2852</v>
      </c>
      <c r="B1122" s="170" t="s">
        <v>2851</v>
      </c>
      <c r="C1122" s="171">
        <v>2.7554562129974189</v>
      </c>
      <c r="D1122" s="171">
        <v>5.3432801088543105</v>
      </c>
    </row>
    <row r="1123" spans="1:4" ht="27.75" customHeight="1" x14ac:dyDescent="0.2">
      <c r="A1123" s="169" t="s">
        <v>2853</v>
      </c>
      <c r="B1123" s="170" t="s">
        <v>2854</v>
      </c>
      <c r="C1123" s="171">
        <v>0.26192549553207406</v>
      </c>
      <c r="D1123" s="171">
        <v>-0.12572423785539555</v>
      </c>
    </row>
    <row r="1124" spans="1:4" ht="27.75" customHeight="1" x14ac:dyDescent="0.2">
      <c r="A1124" s="169" t="s">
        <v>2855</v>
      </c>
      <c r="B1124" s="170" t="s">
        <v>2854</v>
      </c>
      <c r="C1124" s="171">
        <v>0.36669569374490368</v>
      </c>
      <c r="D1124" s="171">
        <v>6.2862118927697774E-2</v>
      </c>
    </row>
    <row r="1125" spans="1:4" ht="27.75" customHeight="1" x14ac:dyDescent="0.2">
      <c r="A1125" s="169" t="s">
        <v>2856</v>
      </c>
      <c r="B1125" s="170" t="s">
        <v>2854</v>
      </c>
      <c r="C1125" s="171">
        <v>0.26192549553207406</v>
      </c>
      <c r="D1125" s="171">
        <v>-0.12572423785539555</v>
      </c>
    </row>
    <row r="1126" spans="1:4" ht="27.75" customHeight="1" x14ac:dyDescent="0.2">
      <c r="A1126" s="169" t="s">
        <v>2857</v>
      </c>
      <c r="B1126" s="170" t="s">
        <v>2854</v>
      </c>
      <c r="C1126" s="171">
        <v>0.36669569374490368</v>
      </c>
      <c r="D1126" s="171">
        <v>6.2862118927697774E-2</v>
      </c>
    </row>
    <row r="1127" spans="1:4" ht="27.75" customHeight="1" x14ac:dyDescent="0.2">
      <c r="A1127" s="169" t="s">
        <v>2858</v>
      </c>
      <c r="B1127" s="170" t="s">
        <v>2859</v>
      </c>
      <c r="C1127" s="171">
        <v>0.30383357481720591</v>
      </c>
      <c r="D1127" s="171">
        <v>-0.13620125767667851</v>
      </c>
    </row>
    <row r="1128" spans="1:4" ht="27.75" customHeight="1" x14ac:dyDescent="0.2">
      <c r="A1128" s="169" t="s">
        <v>2860</v>
      </c>
      <c r="B1128" s="170" t="s">
        <v>2859</v>
      </c>
      <c r="C1128" s="171">
        <v>0.4190807928513185</v>
      </c>
      <c r="D1128" s="171">
        <v>6.2862118927697774E-2</v>
      </c>
    </row>
    <row r="1129" spans="1:4" ht="27.75" customHeight="1" x14ac:dyDescent="0.2">
      <c r="A1129" s="169" t="s">
        <v>2861</v>
      </c>
      <c r="B1129" s="170" t="s">
        <v>2859</v>
      </c>
      <c r="C1129" s="171">
        <v>-0.12</v>
      </c>
      <c r="D1129" s="171">
        <v>0.25</v>
      </c>
    </row>
    <row r="1130" spans="1:4" ht="27.75" customHeight="1" x14ac:dyDescent="0.2">
      <c r="A1130" s="169" t="s">
        <v>2862</v>
      </c>
      <c r="B1130" s="170" t="s">
        <v>2859</v>
      </c>
      <c r="C1130" s="171">
        <v>0.06</v>
      </c>
      <c r="D1130" s="171">
        <v>0.35</v>
      </c>
    </row>
    <row r="1131" spans="1:4" ht="27.75" customHeight="1" x14ac:dyDescent="0.2">
      <c r="A1131" s="169" t="s">
        <v>2863</v>
      </c>
      <c r="B1131" s="170" t="s">
        <v>2859</v>
      </c>
      <c r="C1131" s="171">
        <v>-0.12</v>
      </c>
      <c r="D1131" s="171">
        <v>0.25</v>
      </c>
    </row>
    <row r="1132" spans="1:4" ht="27.75" customHeight="1" x14ac:dyDescent="0.2">
      <c r="A1132" s="169" t="s">
        <v>2864</v>
      </c>
      <c r="B1132" s="170" t="s">
        <v>2859</v>
      </c>
      <c r="C1132" s="171">
        <v>0.06</v>
      </c>
      <c r="D1132" s="171">
        <v>0.35</v>
      </c>
    </row>
    <row r="1133" spans="1:4" ht="27.75" customHeight="1" x14ac:dyDescent="0.2">
      <c r="A1133" s="169" t="s">
        <v>2865</v>
      </c>
      <c r="B1133" s="170" t="s">
        <v>2859</v>
      </c>
      <c r="C1133" s="171">
        <v>-0.12</v>
      </c>
      <c r="D1133" s="171">
        <v>0.25</v>
      </c>
    </row>
    <row r="1134" spans="1:4" ht="27.75" customHeight="1" x14ac:dyDescent="0.2">
      <c r="A1134" s="169" t="s">
        <v>2866</v>
      </c>
      <c r="B1134" s="170" t="s">
        <v>2859</v>
      </c>
      <c r="C1134" s="171">
        <v>0.06</v>
      </c>
      <c r="D1134" s="171">
        <v>0.35</v>
      </c>
    </row>
    <row r="1135" spans="1:4" ht="27.75" customHeight="1" x14ac:dyDescent="0.2">
      <c r="A1135" s="169" t="s">
        <v>2867</v>
      </c>
      <c r="B1135" s="170" t="s">
        <v>2868</v>
      </c>
      <c r="C1135" s="171">
        <v>1.98</v>
      </c>
      <c r="D1135" s="171">
        <v>1.22</v>
      </c>
    </row>
    <row r="1136" spans="1:4" ht="27.75" customHeight="1" x14ac:dyDescent="0.2">
      <c r="A1136" s="169" t="s">
        <v>2869</v>
      </c>
      <c r="B1136" s="170" t="s">
        <v>2868</v>
      </c>
      <c r="C1136" s="171">
        <v>1.98</v>
      </c>
      <c r="D1136" s="171">
        <v>1.22</v>
      </c>
    </row>
    <row r="1137" spans="1:4" ht="27.75" customHeight="1" x14ac:dyDescent="0.2">
      <c r="A1137" s="169" t="s">
        <v>2870</v>
      </c>
      <c r="B1137" s="170" t="s">
        <v>2871</v>
      </c>
      <c r="C1137" s="171">
        <v>1.22</v>
      </c>
      <c r="D1137" s="171">
        <v>0.37</v>
      </c>
    </row>
    <row r="1138" spans="1:4" ht="27.75" customHeight="1" x14ac:dyDescent="0.2">
      <c r="A1138" s="169" t="s">
        <v>2872</v>
      </c>
      <c r="B1138" s="170" t="s">
        <v>2871</v>
      </c>
      <c r="C1138" s="171">
        <v>1.2</v>
      </c>
      <c r="D1138" s="171">
        <v>0.37</v>
      </c>
    </row>
    <row r="1139" spans="1:4" ht="27.75" customHeight="1" x14ac:dyDescent="0.2">
      <c r="A1139" s="169" t="s">
        <v>2873</v>
      </c>
      <c r="B1139" s="170" t="s">
        <v>2874</v>
      </c>
      <c r="C1139" s="171">
        <v>2.3573294597886667</v>
      </c>
      <c r="D1139" s="171">
        <v>1.959202706579914</v>
      </c>
    </row>
    <row r="1140" spans="1:4" ht="27.75" customHeight="1" x14ac:dyDescent="0.2">
      <c r="A1140" s="169" t="s">
        <v>2875</v>
      </c>
      <c r="B1140" s="170" t="s">
        <v>2874</v>
      </c>
      <c r="C1140" s="171">
        <v>2.3573294597886667</v>
      </c>
      <c r="D1140" s="171">
        <v>1.959202706579914</v>
      </c>
    </row>
    <row r="1141" spans="1:4" ht="27.75" customHeight="1" x14ac:dyDescent="0.2">
      <c r="A1141" s="169" t="s">
        <v>2876</v>
      </c>
      <c r="B1141" s="170" t="s">
        <v>2874</v>
      </c>
      <c r="C1141" s="171">
        <v>2.3573294597886667</v>
      </c>
      <c r="D1141" s="171">
        <v>1.959202706579914</v>
      </c>
    </row>
    <row r="1142" spans="1:4" ht="27.75" customHeight="1" x14ac:dyDescent="0.2">
      <c r="A1142" s="169" t="s">
        <v>2877</v>
      </c>
      <c r="B1142" s="170" t="s">
        <v>2878</v>
      </c>
      <c r="C1142" s="171">
        <v>-0.67</v>
      </c>
      <c r="D1142" s="171">
        <v>0.37</v>
      </c>
    </row>
    <row r="1143" spans="1:4" ht="27.75" customHeight="1" x14ac:dyDescent="0.2">
      <c r="A1143" s="169" t="s">
        <v>2879</v>
      </c>
      <c r="B1143" s="170" t="s">
        <v>2880</v>
      </c>
      <c r="C1143" s="171">
        <v>1.93</v>
      </c>
      <c r="D1143" s="171">
        <v>0.42</v>
      </c>
    </row>
    <row r="1144" spans="1:4" ht="27.75" customHeight="1" x14ac:dyDescent="0.2">
      <c r="A1144" s="169" t="s">
        <v>2881</v>
      </c>
      <c r="B1144" s="170" t="s">
        <v>2880</v>
      </c>
      <c r="C1144" s="171">
        <v>-0.39</v>
      </c>
      <c r="D1144" s="171">
        <v>0.36</v>
      </c>
    </row>
    <row r="1145" spans="1:4" ht="27.75" customHeight="1" x14ac:dyDescent="0.2">
      <c r="A1145" s="169" t="s">
        <v>2882</v>
      </c>
      <c r="B1145" s="170" t="s">
        <v>2880</v>
      </c>
      <c r="C1145" s="171">
        <v>-0.66</v>
      </c>
      <c r="D1145" s="171">
        <v>0.36</v>
      </c>
    </row>
    <row r="1146" spans="1:4" ht="27.75" customHeight="1" x14ac:dyDescent="0.2">
      <c r="A1146" s="169" t="s">
        <v>2883</v>
      </c>
      <c r="B1146" s="170" t="s">
        <v>2884</v>
      </c>
      <c r="C1146" s="171">
        <v>4.6727508402922009</v>
      </c>
      <c r="D1146" s="171">
        <v>0.7648224469536562</v>
      </c>
    </row>
    <row r="1147" spans="1:4" ht="27.75" customHeight="1" x14ac:dyDescent="0.2">
      <c r="A1147" s="169" t="s">
        <v>2885</v>
      </c>
      <c r="B1147" s="170" t="s">
        <v>2884</v>
      </c>
      <c r="C1147" s="171">
        <v>4.6727508402922009</v>
      </c>
      <c r="D1147" s="171">
        <v>0.7648224469536562</v>
      </c>
    </row>
    <row r="1148" spans="1:4" ht="27.75" customHeight="1" x14ac:dyDescent="0.2">
      <c r="A1148" s="169" t="s">
        <v>2886</v>
      </c>
      <c r="B1148" s="170" t="s">
        <v>2884</v>
      </c>
      <c r="C1148" s="171">
        <v>0</v>
      </c>
      <c r="D1148" s="171">
        <v>6.65</v>
      </c>
    </row>
    <row r="1149" spans="1:4" ht="27.75" customHeight="1" x14ac:dyDescent="0.2">
      <c r="A1149" s="169" t="s">
        <v>2887</v>
      </c>
      <c r="B1149" s="170" t="s">
        <v>2884</v>
      </c>
      <c r="C1149" s="171">
        <v>0</v>
      </c>
      <c r="D1149" s="171">
        <v>6.65</v>
      </c>
    </row>
    <row r="1150" spans="1:4" ht="27.75" customHeight="1" x14ac:dyDescent="0.2">
      <c r="A1150" s="169" t="s">
        <v>2888</v>
      </c>
      <c r="B1150" s="170" t="s">
        <v>2889</v>
      </c>
      <c r="C1150" s="171">
        <v>7.4072530136470549</v>
      </c>
      <c r="D1150" s="171">
        <v>8.0673052623878814</v>
      </c>
    </row>
    <row r="1151" spans="1:4" ht="27.75" customHeight="1" x14ac:dyDescent="0.2">
      <c r="A1151" s="169" t="s">
        <v>2890</v>
      </c>
      <c r="B1151" s="170" t="s">
        <v>2889</v>
      </c>
      <c r="C1151" s="171">
        <v>7.4072530136470549</v>
      </c>
      <c r="D1151" s="171">
        <v>8.0673052623878814</v>
      </c>
    </row>
    <row r="1152" spans="1:4" ht="27.75" customHeight="1" x14ac:dyDescent="0.2">
      <c r="A1152" s="169" t="s">
        <v>2891</v>
      </c>
      <c r="B1152" s="170" t="s">
        <v>2892</v>
      </c>
      <c r="C1152" s="171">
        <v>9.7121973743293051</v>
      </c>
      <c r="D1152" s="171">
        <v>8.3606618173838037</v>
      </c>
    </row>
    <row r="1153" spans="1:4" ht="27.75" customHeight="1" x14ac:dyDescent="0.2">
      <c r="A1153" s="169" t="s">
        <v>2893</v>
      </c>
      <c r="B1153" s="170" t="s">
        <v>2892</v>
      </c>
      <c r="C1153" s="171">
        <v>9.7121973743293051</v>
      </c>
      <c r="D1153" s="171">
        <v>8.3606618173838037</v>
      </c>
    </row>
    <row r="1154" spans="1:4" ht="27.75" customHeight="1" x14ac:dyDescent="0.2">
      <c r="A1154" s="169" t="s">
        <v>2894</v>
      </c>
      <c r="B1154" s="170" t="s">
        <v>2892</v>
      </c>
      <c r="C1154" s="171">
        <v>7.3</v>
      </c>
      <c r="D1154" s="171">
        <v>-0.1</v>
      </c>
    </row>
    <row r="1155" spans="1:4" ht="27.75" customHeight="1" x14ac:dyDescent="0.2">
      <c r="A1155" s="169" t="s">
        <v>2895</v>
      </c>
      <c r="B1155" s="170" t="s">
        <v>2892</v>
      </c>
      <c r="C1155" s="171">
        <v>7.3</v>
      </c>
      <c r="D1155" s="171">
        <v>-0.1</v>
      </c>
    </row>
    <row r="1156" spans="1:4" ht="27.75" customHeight="1" x14ac:dyDescent="0.2">
      <c r="A1156" s="169" t="s">
        <v>2896</v>
      </c>
      <c r="B1156" s="170" t="s">
        <v>2897</v>
      </c>
      <c r="C1156" s="171">
        <v>-0.04</v>
      </c>
      <c r="D1156" s="171">
        <v>0</v>
      </c>
    </row>
    <row r="1157" spans="1:4" ht="27.75" customHeight="1" x14ac:dyDescent="0.2">
      <c r="A1157" s="169" t="s">
        <v>2898</v>
      </c>
      <c r="B1157" s="170" t="s">
        <v>2897</v>
      </c>
      <c r="C1157" s="171">
        <v>-0.04</v>
      </c>
      <c r="D1157" s="171">
        <v>0</v>
      </c>
    </row>
    <row r="1158" spans="1:4" ht="27.75" customHeight="1" x14ac:dyDescent="0.2">
      <c r="A1158" s="169" t="s">
        <v>2899</v>
      </c>
      <c r="B1158" s="170" t="s">
        <v>2897</v>
      </c>
      <c r="C1158" s="171">
        <v>-0.04</v>
      </c>
      <c r="D1158" s="171">
        <v>0</v>
      </c>
    </row>
    <row r="1159" spans="1:4" ht="27.75" customHeight="1" x14ac:dyDescent="0.2">
      <c r="A1159" s="169" t="s">
        <v>2900</v>
      </c>
      <c r="B1159" s="170" t="s">
        <v>2897</v>
      </c>
      <c r="C1159" s="171">
        <v>-0.04</v>
      </c>
      <c r="D1159" s="171">
        <v>0</v>
      </c>
    </row>
    <row r="1160" spans="1:4" ht="27.75" customHeight="1" x14ac:dyDescent="0.2">
      <c r="A1160" s="169" t="s">
        <v>2901</v>
      </c>
      <c r="B1160" s="170" t="s">
        <v>2902</v>
      </c>
      <c r="C1160" s="171">
        <v>-4.190807928513185E-2</v>
      </c>
      <c r="D1160" s="171">
        <v>0</v>
      </c>
    </row>
    <row r="1161" spans="1:4" ht="27.75" customHeight="1" x14ac:dyDescent="0.2">
      <c r="A1161" s="169" t="s">
        <v>2903</v>
      </c>
      <c r="B1161" s="170" t="s">
        <v>2904</v>
      </c>
      <c r="C1161" s="171">
        <v>0</v>
      </c>
      <c r="D1161" s="171">
        <v>3.5412326995936412</v>
      </c>
    </row>
    <row r="1162" spans="1:4" ht="27.75" customHeight="1" x14ac:dyDescent="0.2">
      <c r="A1162" s="169" t="s">
        <v>2905</v>
      </c>
      <c r="B1162" s="170" t="s">
        <v>2906</v>
      </c>
      <c r="C1162" s="171">
        <v>2.63</v>
      </c>
      <c r="D1162" s="171">
        <v>3.98</v>
      </c>
    </row>
    <row r="1163" spans="1:4" ht="27.75" customHeight="1" x14ac:dyDescent="0.2">
      <c r="A1163" s="169" t="s">
        <v>2907</v>
      </c>
      <c r="B1163" s="170" t="s">
        <v>2906</v>
      </c>
      <c r="C1163" s="171">
        <v>2.63</v>
      </c>
      <c r="D1163" s="171">
        <v>3.98</v>
      </c>
    </row>
    <row r="1164" spans="1:4" ht="27.75" customHeight="1" x14ac:dyDescent="0.2">
      <c r="A1164" s="169" t="s">
        <v>2908</v>
      </c>
      <c r="B1164" s="170" t="s">
        <v>2909</v>
      </c>
      <c r="C1164" s="171">
        <v>7.0000000000000007E-2</v>
      </c>
      <c r="D1164" s="171">
        <v>0.15</v>
      </c>
    </row>
    <row r="1165" spans="1:4" ht="27.75" customHeight="1" x14ac:dyDescent="0.2">
      <c r="A1165" s="169" t="s">
        <v>2910</v>
      </c>
      <c r="B1165" s="170" t="s">
        <v>2909</v>
      </c>
      <c r="C1165" s="171">
        <v>7.0000000000000007E-2</v>
      </c>
      <c r="D1165" s="171">
        <v>0.15</v>
      </c>
    </row>
    <row r="1166" spans="1:4" ht="27.75" customHeight="1" x14ac:dyDescent="0.2">
      <c r="A1166" s="169" t="s">
        <v>2911</v>
      </c>
      <c r="B1166" s="170" t="s">
        <v>2909</v>
      </c>
      <c r="C1166" s="171">
        <v>1.0477019821282962</v>
      </c>
      <c r="D1166" s="171">
        <v>0.24097145588950813</v>
      </c>
    </row>
    <row r="1167" spans="1:4" ht="27.75" customHeight="1" x14ac:dyDescent="0.2">
      <c r="A1167" s="169" t="s">
        <v>2912</v>
      </c>
      <c r="B1167" s="170" t="s">
        <v>2909</v>
      </c>
      <c r="C1167" s="171">
        <v>1.0477019821282962</v>
      </c>
      <c r="D1167" s="171">
        <v>0.24097145588950813</v>
      </c>
    </row>
    <row r="1168" spans="1:4" ht="27.75" customHeight="1" x14ac:dyDescent="0.2">
      <c r="A1168" s="169" t="s">
        <v>2913</v>
      </c>
      <c r="B1168" s="170" t="s">
        <v>2914</v>
      </c>
      <c r="C1168" s="171">
        <v>3.0802438274571911</v>
      </c>
      <c r="D1168" s="171">
        <v>2.346852439967384</v>
      </c>
    </row>
    <row r="1169" spans="1:4" ht="27.75" customHeight="1" x14ac:dyDescent="0.2">
      <c r="A1169" s="169" t="s">
        <v>2915</v>
      </c>
      <c r="B1169" s="170" t="s">
        <v>2914</v>
      </c>
      <c r="C1169" s="171">
        <v>3.0802438274571911</v>
      </c>
      <c r="D1169" s="171">
        <v>2.346852439967384</v>
      </c>
    </row>
    <row r="1170" spans="1:4" ht="27.75" customHeight="1" x14ac:dyDescent="0.2">
      <c r="A1170" s="169" t="s">
        <v>2916</v>
      </c>
      <c r="B1170" s="170" t="s">
        <v>2914</v>
      </c>
      <c r="C1170" s="171">
        <v>3.42</v>
      </c>
      <c r="D1170" s="171">
        <v>0</v>
      </c>
    </row>
    <row r="1171" spans="1:4" ht="27.75" customHeight="1" x14ac:dyDescent="0.2">
      <c r="A1171" s="169" t="s">
        <v>2917</v>
      </c>
      <c r="B1171" s="170" t="s">
        <v>2914</v>
      </c>
      <c r="C1171" s="171">
        <v>3.43</v>
      </c>
      <c r="D1171" s="171">
        <v>0</v>
      </c>
    </row>
    <row r="1172" spans="1:4" ht="27.75" customHeight="1" x14ac:dyDescent="0.2">
      <c r="A1172" s="169" t="s">
        <v>2918</v>
      </c>
      <c r="B1172" s="170" t="s">
        <v>2919</v>
      </c>
      <c r="C1172" s="171">
        <v>7.0091262604383022</v>
      </c>
      <c r="D1172" s="171">
        <v>5.2908950097478957</v>
      </c>
    </row>
    <row r="1173" spans="1:4" ht="27.75" customHeight="1" x14ac:dyDescent="0.2">
      <c r="A1173" s="169" t="s">
        <v>2920</v>
      </c>
      <c r="B1173" s="170" t="s">
        <v>2919</v>
      </c>
      <c r="C1173" s="171">
        <v>7.0091262604383022</v>
      </c>
      <c r="D1173" s="171">
        <v>5.2908950097478957</v>
      </c>
    </row>
    <row r="1174" spans="1:4" ht="27.75" customHeight="1" x14ac:dyDescent="0.2">
      <c r="A1174" s="169" t="s">
        <v>2921</v>
      </c>
      <c r="B1174" s="170" t="s">
        <v>2919</v>
      </c>
      <c r="C1174" s="171">
        <v>4.55</v>
      </c>
      <c r="D1174" s="171">
        <v>0</v>
      </c>
    </row>
    <row r="1175" spans="1:4" ht="27.75" customHeight="1" x14ac:dyDescent="0.2">
      <c r="A1175" s="169" t="s">
        <v>2922</v>
      </c>
      <c r="B1175" s="170" t="s">
        <v>2919</v>
      </c>
      <c r="C1175" s="171">
        <v>4.55</v>
      </c>
      <c r="D1175" s="171">
        <v>0</v>
      </c>
    </row>
    <row r="1176" spans="1:4" ht="27.75" customHeight="1" x14ac:dyDescent="0.2">
      <c r="A1176" s="169" t="s">
        <v>2923</v>
      </c>
      <c r="B1176" s="170" t="s">
        <v>2924</v>
      </c>
      <c r="C1176" s="171">
        <v>1.49</v>
      </c>
      <c r="D1176" s="171">
        <v>0.06</v>
      </c>
    </row>
    <row r="1177" spans="1:4" ht="27.75" customHeight="1" x14ac:dyDescent="0.2">
      <c r="A1177" s="169" t="s">
        <v>2925</v>
      </c>
      <c r="B1177" s="170" t="s">
        <v>2924</v>
      </c>
      <c r="C1177" s="171">
        <v>1.49</v>
      </c>
      <c r="D1177" s="171">
        <v>0.06</v>
      </c>
    </row>
    <row r="1178" spans="1:4" ht="27.75" customHeight="1" x14ac:dyDescent="0.2">
      <c r="A1178" s="169" t="s">
        <v>2926</v>
      </c>
      <c r="B1178" s="170" t="s">
        <v>2924</v>
      </c>
      <c r="C1178" s="171">
        <v>0.586713109991846</v>
      </c>
      <c r="D1178" s="171">
        <v>1.8963405876522164</v>
      </c>
    </row>
    <row r="1179" spans="1:4" ht="27.75" customHeight="1" x14ac:dyDescent="0.2">
      <c r="A1179" s="169" t="s">
        <v>2927</v>
      </c>
      <c r="B1179" s="170" t="s">
        <v>2924</v>
      </c>
      <c r="C1179" s="171">
        <v>0.586713109991846</v>
      </c>
      <c r="D1179" s="171">
        <v>1.8963405876522164</v>
      </c>
    </row>
    <row r="1180" spans="1:4" ht="27.75" customHeight="1" x14ac:dyDescent="0.2">
      <c r="A1180" s="169" t="s">
        <v>2928</v>
      </c>
      <c r="B1180" s="170" t="s">
        <v>2929</v>
      </c>
      <c r="C1180" s="171">
        <v>2.52</v>
      </c>
      <c r="D1180" s="171">
        <v>0.06</v>
      </c>
    </row>
    <row r="1181" spans="1:4" ht="27.75" customHeight="1" x14ac:dyDescent="0.2">
      <c r="A1181" s="169" t="s">
        <v>2930</v>
      </c>
      <c r="B1181" s="170" t="s">
        <v>2929</v>
      </c>
      <c r="C1181" s="171">
        <v>2.52</v>
      </c>
      <c r="D1181" s="171">
        <v>0.06</v>
      </c>
    </row>
    <row r="1182" spans="1:4" ht="27.75" customHeight="1" x14ac:dyDescent="0.2">
      <c r="A1182" s="169" t="s">
        <v>2931</v>
      </c>
      <c r="B1182" s="170" t="s">
        <v>2929</v>
      </c>
      <c r="C1182" s="171">
        <v>0.293356554995923</v>
      </c>
      <c r="D1182" s="171">
        <v>2.7868872724612683</v>
      </c>
    </row>
    <row r="1183" spans="1:4" ht="27.75" customHeight="1" x14ac:dyDescent="0.2">
      <c r="A1183" s="169" t="s">
        <v>2932</v>
      </c>
      <c r="B1183" s="170" t="s">
        <v>2933</v>
      </c>
      <c r="C1183" s="171">
        <v>0.55528205052799706</v>
      </c>
      <c r="D1183" s="171">
        <v>5.0499235538583882</v>
      </c>
    </row>
    <row r="1184" spans="1:4" ht="27.75" customHeight="1" x14ac:dyDescent="0.2">
      <c r="A1184" s="169" t="s">
        <v>2934</v>
      </c>
      <c r="B1184" s="170" t="s">
        <v>2933</v>
      </c>
      <c r="C1184" s="171">
        <v>0.55528205052799706</v>
      </c>
      <c r="D1184" s="171">
        <v>5.0499235538583882</v>
      </c>
    </row>
    <row r="1185" spans="1:4" ht="27.75" customHeight="1" x14ac:dyDescent="0.2">
      <c r="A1185" s="169" t="s">
        <v>2935</v>
      </c>
      <c r="B1185" s="170" t="s">
        <v>2936</v>
      </c>
      <c r="C1185" s="171">
        <v>0.55000000000000004</v>
      </c>
      <c r="D1185" s="171">
        <v>0.12</v>
      </c>
    </row>
    <row r="1186" spans="1:4" ht="27.75" customHeight="1" x14ac:dyDescent="0.2">
      <c r="A1186" s="169" t="s">
        <v>2937</v>
      </c>
      <c r="B1186" s="170" t="s">
        <v>2938</v>
      </c>
      <c r="C1186" s="171">
        <v>0</v>
      </c>
      <c r="D1186" s="171">
        <v>7.6063163902514308</v>
      </c>
    </row>
    <row r="1187" spans="1:4" ht="27.75" customHeight="1" x14ac:dyDescent="0.2">
      <c r="A1187" s="169" t="s">
        <v>2939</v>
      </c>
      <c r="B1187" s="170" t="s">
        <v>2938</v>
      </c>
      <c r="C1187" s="171">
        <v>0</v>
      </c>
      <c r="D1187" s="171">
        <v>7.6063163902514308</v>
      </c>
    </row>
    <row r="1188" spans="1:4" ht="27.75" customHeight="1" x14ac:dyDescent="0.2">
      <c r="A1188" s="169" t="s">
        <v>2940</v>
      </c>
      <c r="B1188" s="170" t="s">
        <v>2938</v>
      </c>
      <c r="C1188" s="171">
        <v>6.1</v>
      </c>
      <c r="D1188" s="171">
        <v>0.98</v>
      </c>
    </row>
    <row r="1189" spans="1:4" ht="27.75" customHeight="1" x14ac:dyDescent="0.2">
      <c r="A1189" s="169" t="s">
        <v>2941</v>
      </c>
      <c r="B1189" s="170" t="s">
        <v>2938</v>
      </c>
      <c r="C1189" s="171">
        <v>6.1</v>
      </c>
      <c r="D1189" s="171">
        <v>0.98</v>
      </c>
    </row>
    <row r="1190" spans="1:4" ht="27.75" customHeight="1" x14ac:dyDescent="0.2">
      <c r="A1190" s="169" t="s">
        <v>2942</v>
      </c>
      <c r="B1190" s="170" t="s">
        <v>2938</v>
      </c>
      <c r="C1190" s="171">
        <v>6.1</v>
      </c>
      <c r="D1190" s="171">
        <v>0.98</v>
      </c>
    </row>
    <row r="1191" spans="1:4" ht="27.75" customHeight="1" x14ac:dyDescent="0.2">
      <c r="A1191" s="169" t="s">
        <v>2943</v>
      </c>
      <c r="B1191" s="170" t="s">
        <v>2944</v>
      </c>
      <c r="C1191" s="171">
        <v>0.88006966498776884</v>
      </c>
      <c r="D1191" s="171">
        <v>0.40860377303003553</v>
      </c>
    </row>
    <row r="1192" spans="1:4" ht="27.75" customHeight="1" x14ac:dyDescent="0.2">
      <c r="A1192" s="169" t="s">
        <v>2945</v>
      </c>
      <c r="B1192" s="170" t="s">
        <v>2944</v>
      </c>
      <c r="C1192" s="171">
        <v>0.88006966498776884</v>
      </c>
      <c r="D1192" s="171">
        <v>0.40860377303003553</v>
      </c>
    </row>
    <row r="1193" spans="1:4" ht="27.75" customHeight="1" x14ac:dyDescent="0.2">
      <c r="A1193" s="169" t="s">
        <v>2946</v>
      </c>
      <c r="B1193" s="170" t="s">
        <v>2944</v>
      </c>
      <c r="C1193" s="171">
        <v>0.42</v>
      </c>
      <c r="D1193" s="171">
        <v>0</v>
      </c>
    </row>
    <row r="1194" spans="1:4" ht="27.75" customHeight="1" x14ac:dyDescent="0.2">
      <c r="A1194" s="169" t="s">
        <v>2947</v>
      </c>
      <c r="B1194" s="170" t="s">
        <v>2944</v>
      </c>
      <c r="C1194" s="171">
        <v>0.42</v>
      </c>
      <c r="D1194" s="171">
        <v>0</v>
      </c>
    </row>
    <row r="1195" spans="1:4" ht="27.75" customHeight="1" x14ac:dyDescent="0.2">
      <c r="A1195" s="169" t="s">
        <v>2948</v>
      </c>
      <c r="B1195" s="170" t="s">
        <v>2949</v>
      </c>
      <c r="C1195" s="171">
        <v>3.7926811753044327</v>
      </c>
      <c r="D1195" s="171">
        <v>0.79625350641750514</v>
      </c>
    </row>
    <row r="1196" spans="1:4" ht="27.75" customHeight="1" x14ac:dyDescent="0.2">
      <c r="A1196" s="169" t="s">
        <v>2950</v>
      </c>
      <c r="B1196" s="170" t="s">
        <v>2951</v>
      </c>
      <c r="C1196" s="171">
        <v>3.4364625013808117</v>
      </c>
      <c r="D1196" s="171">
        <v>0.74386840731109027</v>
      </c>
    </row>
    <row r="1197" spans="1:4" ht="27.75" customHeight="1" x14ac:dyDescent="0.2">
      <c r="A1197" s="169" t="s">
        <v>2952</v>
      </c>
      <c r="B1197" s="170" t="s">
        <v>2953</v>
      </c>
      <c r="C1197" s="171">
        <v>0.96388582355803254</v>
      </c>
      <c r="D1197" s="171">
        <v>4.253670047440882</v>
      </c>
    </row>
    <row r="1198" spans="1:4" ht="27.75" customHeight="1" x14ac:dyDescent="0.2">
      <c r="A1198" s="169" t="s">
        <v>2954</v>
      </c>
      <c r="B1198" s="170" t="s">
        <v>2955</v>
      </c>
      <c r="C1198" s="171">
        <v>0.23049443606822517</v>
      </c>
      <c r="D1198" s="171">
        <v>0.46098887213645034</v>
      </c>
    </row>
    <row r="1199" spans="1:4" ht="27.75" customHeight="1" x14ac:dyDescent="0.2">
      <c r="A1199" s="169" t="s">
        <v>2956</v>
      </c>
      <c r="B1199" s="170" t="s">
        <v>2955</v>
      </c>
      <c r="C1199" s="171">
        <v>0.23049443606822517</v>
      </c>
      <c r="D1199" s="171">
        <v>0.46098887213645034</v>
      </c>
    </row>
    <row r="1200" spans="1:4" ht="27.75" customHeight="1" x14ac:dyDescent="0.2">
      <c r="A1200" s="169" t="s">
        <v>2957</v>
      </c>
      <c r="B1200" s="170" t="s">
        <v>2955</v>
      </c>
      <c r="C1200" s="171">
        <v>0.23049443606822517</v>
      </c>
      <c r="D1200" s="171">
        <v>0.46098887213645034</v>
      </c>
    </row>
    <row r="1201" spans="1:4" ht="27.75" customHeight="1" x14ac:dyDescent="0.2">
      <c r="A1201" s="169" t="s">
        <v>2958</v>
      </c>
      <c r="B1201" s="170" t="s">
        <v>2955</v>
      </c>
      <c r="C1201" s="171">
        <v>0.23049443606822517</v>
      </c>
      <c r="D1201" s="171">
        <v>0.46098887213645034</v>
      </c>
    </row>
    <row r="1202" spans="1:4" ht="27.75" customHeight="1" x14ac:dyDescent="0.2">
      <c r="A1202" s="169" t="s">
        <v>2959</v>
      </c>
      <c r="B1202" s="170" t="s">
        <v>2955</v>
      </c>
      <c r="C1202" s="171">
        <v>0.23049443606822517</v>
      </c>
      <c r="D1202" s="171">
        <v>0.46098887213645034</v>
      </c>
    </row>
    <row r="1203" spans="1:4" ht="27.75" customHeight="1" x14ac:dyDescent="0.2">
      <c r="A1203" s="169" t="s">
        <v>2960</v>
      </c>
      <c r="B1203" s="170" t="s">
        <v>2961</v>
      </c>
      <c r="C1203" s="171">
        <v>0.38764973338746961</v>
      </c>
      <c r="D1203" s="171">
        <v>-0.70196032802595854</v>
      </c>
    </row>
    <row r="1204" spans="1:4" ht="27.75" customHeight="1" x14ac:dyDescent="0.2">
      <c r="A1204" s="169" t="s">
        <v>2962</v>
      </c>
      <c r="B1204" s="170" t="s">
        <v>2961</v>
      </c>
      <c r="C1204" s="171">
        <v>0.38764973338746961</v>
      </c>
      <c r="D1204" s="171">
        <v>-0.70196032802595854</v>
      </c>
    </row>
    <row r="1205" spans="1:4" ht="27.75" customHeight="1" x14ac:dyDescent="0.2">
      <c r="A1205" s="169" t="s">
        <v>2963</v>
      </c>
      <c r="B1205" s="170" t="s">
        <v>2961</v>
      </c>
      <c r="C1205" s="171">
        <v>0.38764973338746961</v>
      </c>
      <c r="D1205" s="171">
        <v>-0.70196032802595854</v>
      </c>
    </row>
    <row r="1206" spans="1:4" ht="27.75" customHeight="1" x14ac:dyDescent="0.2">
      <c r="A1206" s="169" t="s">
        <v>2964</v>
      </c>
      <c r="B1206" s="170" t="s">
        <v>2961</v>
      </c>
      <c r="C1206" s="171">
        <v>-0.55528205052799706</v>
      </c>
      <c r="D1206" s="171">
        <v>-0.75434542713237329</v>
      </c>
    </row>
    <row r="1207" spans="1:4" ht="27.75" customHeight="1" x14ac:dyDescent="0.2">
      <c r="A1207" s="169" t="s">
        <v>2965</v>
      </c>
      <c r="B1207" s="170" t="s">
        <v>2966</v>
      </c>
      <c r="C1207" s="171">
        <v>1.0372249623070133</v>
      </c>
      <c r="D1207" s="171">
        <v>5.9509472584887222</v>
      </c>
    </row>
    <row r="1208" spans="1:4" ht="27.75" customHeight="1" x14ac:dyDescent="0.2">
      <c r="A1208" s="169" t="s">
        <v>2967</v>
      </c>
      <c r="B1208" s="170" t="s">
        <v>2968</v>
      </c>
      <c r="C1208" s="171">
        <v>0.63909820909826065</v>
      </c>
      <c r="D1208" s="171">
        <v>10.204617305929606</v>
      </c>
    </row>
    <row r="1209" spans="1:4" ht="27.75" customHeight="1" x14ac:dyDescent="0.2">
      <c r="A1209" s="169" t="s">
        <v>2969</v>
      </c>
      <c r="B1209" s="170" t="s">
        <v>2968</v>
      </c>
      <c r="C1209" s="171">
        <v>0.63909820909826065</v>
      </c>
      <c r="D1209" s="171">
        <v>10.204617305929606</v>
      </c>
    </row>
    <row r="1210" spans="1:4" ht="27.75" customHeight="1" x14ac:dyDescent="0.2">
      <c r="A1210" s="169" t="s">
        <v>2970</v>
      </c>
      <c r="B1210" s="170" t="s">
        <v>2971</v>
      </c>
      <c r="C1210" s="171">
        <v>0.06</v>
      </c>
      <c r="D1210" s="171">
        <v>0</v>
      </c>
    </row>
    <row r="1211" spans="1:4" ht="27.75" customHeight="1" x14ac:dyDescent="0.2">
      <c r="A1211" s="169" t="s">
        <v>2972</v>
      </c>
      <c r="B1211" s="170" t="s">
        <v>2971</v>
      </c>
      <c r="C1211" s="171">
        <v>0.06</v>
      </c>
      <c r="D1211" s="171">
        <v>0</v>
      </c>
    </row>
    <row r="1212" spans="1:4" ht="27.75" customHeight="1" x14ac:dyDescent="0.2">
      <c r="A1212" s="169" t="s">
        <v>2973</v>
      </c>
      <c r="B1212" s="170" t="s">
        <v>2971</v>
      </c>
      <c r="C1212" s="171">
        <v>0.06</v>
      </c>
      <c r="D1212" s="171">
        <v>0</v>
      </c>
    </row>
    <row r="1213" spans="1:4" ht="27.75" customHeight="1" x14ac:dyDescent="0.2">
      <c r="A1213" s="169" t="s">
        <v>2974</v>
      </c>
      <c r="B1213" s="170" t="s">
        <v>2971</v>
      </c>
      <c r="C1213" s="171">
        <v>0.06</v>
      </c>
      <c r="D1213" s="171">
        <v>0</v>
      </c>
    </row>
    <row r="1214" spans="1:4" ht="27.75" customHeight="1" x14ac:dyDescent="0.2">
      <c r="A1214" s="169" t="s">
        <v>2975</v>
      </c>
      <c r="B1214" s="170" t="s">
        <v>2976</v>
      </c>
      <c r="C1214" s="171">
        <v>0.2514484757107911</v>
      </c>
      <c r="D1214" s="171">
        <v>4.5889346817219376</v>
      </c>
    </row>
    <row r="1215" spans="1:4" ht="27.75" customHeight="1" x14ac:dyDescent="0.2">
      <c r="A1215" s="169" t="s">
        <v>2977</v>
      </c>
      <c r="B1215" s="170" t="s">
        <v>2978</v>
      </c>
      <c r="C1215" s="171">
        <v>6.2862118927697774E-2</v>
      </c>
      <c r="D1215" s="171">
        <v>28.780373449064296</v>
      </c>
    </row>
    <row r="1216" spans="1:4" ht="27.75" customHeight="1" x14ac:dyDescent="0.2">
      <c r="A1216" s="169" t="s">
        <v>2979</v>
      </c>
      <c r="B1216" s="170" t="s">
        <v>2978</v>
      </c>
      <c r="C1216" s="171">
        <v>39.46</v>
      </c>
      <c r="D1216" s="171">
        <v>6.89</v>
      </c>
    </row>
    <row r="1217" spans="1:4" ht="27.75" customHeight="1" x14ac:dyDescent="0.2">
      <c r="A1217" s="169" t="s">
        <v>2980</v>
      </c>
      <c r="B1217" s="170" t="s">
        <v>2981</v>
      </c>
      <c r="C1217" s="171">
        <v>6.4538442099103053</v>
      </c>
      <c r="D1217" s="171">
        <v>9.2197774427290078</v>
      </c>
    </row>
    <row r="1218" spans="1:4" ht="27.75" customHeight="1" x14ac:dyDescent="0.2">
      <c r="A1218" s="169" t="s">
        <v>2982</v>
      </c>
      <c r="B1218" s="170" t="s">
        <v>2983</v>
      </c>
      <c r="C1218" s="171">
        <v>3.0488127679933421</v>
      </c>
      <c r="D1218" s="171">
        <v>9.5969501562951933</v>
      </c>
    </row>
    <row r="1219" spans="1:4" ht="27.75" customHeight="1" x14ac:dyDescent="0.2">
      <c r="A1219" s="169" t="s">
        <v>2984</v>
      </c>
      <c r="B1219" s="170" t="s">
        <v>2983</v>
      </c>
      <c r="C1219" s="171">
        <v>3.0488127679933421</v>
      </c>
      <c r="D1219" s="171">
        <v>9.5969501562951933</v>
      </c>
    </row>
    <row r="1220" spans="1:4" ht="27.75" customHeight="1" x14ac:dyDescent="0.2">
      <c r="A1220" s="169" t="s">
        <v>2985</v>
      </c>
      <c r="B1220" s="170" t="s">
        <v>2986</v>
      </c>
      <c r="C1220" s="171">
        <v>1.6868001912265571</v>
      </c>
      <c r="D1220" s="171">
        <v>0.74386840731109027</v>
      </c>
    </row>
    <row r="1221" spans="1:4" ht="27.75" customHeight="1" x14ac:dyDescent="0.2">
      <c r="A1221" s="169" t="s">
        <v>2987</v>
      </c>
      <c r="B1221" s="170" t="s">
        <v>2986</v>
      </c>
      <c r="C1221" s="171">
        <v>1.6868001912265571</v>
      </c>
      <c r="D1221" s="171">
        <v>0.74386840731109027</v>
      </c>
    </row>
    <row r="1222" spans="1:4" ht="27.75" customHeight="1" x14ac:dyDescent="0.2">
      <c r="A1222" s="169" t="s">
        <v>2988</v>
      </c>
      <c r="B1222" s="170" t="s">
        <v>2986</v>
      </c>
      <c r="C1222" s="171">
        <v>0.87</v>
      </c>
      <c r="D1222" s="171">
        <v>2.0699999999999998</v>
      </c>
    </row>
    <row r="1223" spans="1:4" ht="27.75" customHeight="1" x14ac:dyDescent="0.2">
      <c r="A1223" s="169" t="s">
        <v>2989</v>
      </c>
      <c r="B1223" s="170" t="s">
        <v>2986</v>
      </c>
      <c r="C1223" s="171">
        <v>0.87</v>
      </c>
      <c r="D1223" s="171">
        <v>2.0699999999999998</v>
      </c>
    </row>
    <row r="1224" spans="1:4" ht="27.75" customHeight="1" x14ac:dyDescent="0.2">
      <c r="A1224" s="169" t="s">
        <v>2990</v>
      </c>
      <c r="B1224" s="170" t="s">
        <v>2991</v>
      </c>
      <c r="C1224" s="171">
        <v>1.2781964181965213</v>
      </c>
      <c r="D1224" s="171">
        <v>0.86959264516648582</v>
      </c>
    </row>
    <row r="1225" spans="1:4" ht="27.75" customHeight="1" x14ac:dyDescent="0.2">
      <c r="A1225" s="169" t="s">
        <v>2992</v>
      </c>
      <c r="B1225" s="170" t="s">
        <v>2991</v>
      </c>
      <c r="C1225" s="171">
        <v>1.2781964181965213</v>
      </c>
      <c r="D1225" s="171">
        <v>0.86959264516648582</v>
      </c>
    </row>
    <row r="1226" spans="1:4" ht="27.75" customHeight="1" x14ac:dyDescent="0.2">
      <c r="A1226" s="169" t="s">
        <v>2993</v>
      </c>
      <c r="B1226" s="170" t="s">
        <v>2994</v>
      </c>
      <c r="C1226" s="171">
        <v>0</v>
      </c>
      <c r="D1226" s="171">
        <v>0</v>
      </c>
    </row>
    <row r="1227" spans="1:4" ht="27.75" customHeight="1" x14ac:dyDescent="0.2">
      <c r="A1227" s="169" t="s">
        <v>2995</v>
      </c>
      <c r="B1227" s="170" t="s">
        <v>2996</v>
      </c>
      <c r="C1227" s="171">
        <v>0</v>
      </c>
      <c r="D1227" s="171">
        <v>0</v>
      </c>
    </row>
    <row r="1228" spans="1:4" ht="27.75" customHeight="1" x14ac:dyDescent="0.2">
      <c r="A1228" s="169" t="s">
        <v>2997</v>
      </c>
      <c r="B1228" s="170" t="s">
        <v>2996</v>
      </c>
      <c r="C1228" s="171">
        <v>0</v>
      </c>
      <c r="D1228" s="171">
        <v>0</v>
      </c>
    </row>
    <row r="1229" spans="1:4" ht="27.75" customHeight="1" x14ac:dyDescent="0.2">
      <c r="A1229" s="169" t="s">
        <v>2998</v>
      </c>
      <c r="B1229" s="170" t="s">
        <v>2996</v>
      </c>
      <c r="C1229" s="171">
        <v>0</v>
      </c>
      <c r="D1229" s="171">
        <v>0</v>
      </c>
    </row>
    <row r="1230" spans="1:4" ht="27.75" customHeight="1" x14ac:dyDescent="0.2">
      <c r="A1230" s="169" t="s">
        <v>2999</v>
      </c>
      <c r="B1230" s="170" t="s">
        <v>3000</v>
      </c>
      <c r="C1230" s="171">
        <v>7.5225002316811667</v>
      </c>
      <c r="D1230" s="171">
        <v>1.0267479424857302</v>
      </c>
    </row>
    <row r="1231" spans="1:4" ht="27.75" customHeight="1" x14ac:dyDescent="0.2">
      <c r="A1231" s="169" t="s">
        <v>3001</v>
      </c>
      <c r="B1231" s="170" t="s">
        <v>3002</v>
      </c>
      <c r="C1231" s="171">
        <v>30.17</v>
      </c>
      <c r="D1231" s="171">
        <v>8.0399999999999991</v>
      </c>
    </row>
    <row r="1232" spans="1:4" ht="27.75" customHeight="1" x14ac:dyDescent="0.2">
      <c r="A1232" s="169" t="s">
        <v>3003</v>
      </c>
      <c r="B1232" s="170" t="s">
        <v>3002</v>
      </c>
      <c r="C1232" s="171">
        <v>31.6091688008107</v>
      </c>
      <c r="D1232" s="171">
        <v>8.4235239363115006</v>
      </c>
    </row>
    <row r="1233" spans="1:4" ht="27.75" customHeight="1" x14ac:dyDescent="0.2">
      <c r="A1233" s="169" t="s">
        <v>3004</v>
      </c>
      <c r="B1233" s="170" t="s">
        <v>3005</v>
      </c>
      <c r="C1233" s="171">
        <v>-1.0477019821282962E-2</v>
      </c>
      <c r="D1233" s="171">
        <v>1.8334784687245185</v>
      </c>
    </row>
    <row r="1234" spans="1:4" ht="27.75" customHeight="1" x14ac:dyDescent="0.2">
      <c r="A1234" s="169" t="s">
        <v>3006</v>
      </c>
      <c r="B1234" s="170" t="s">
        <v>3005</v>
      </c>
      <c r="C1234" s="171">
        <v>-1.0477019821282962E-2</v>
      </c>
      <c r="D1234" s="171">
        <v>1.8334784687245185</v>
      </c>
    </row>
    <row r="1235" spans="1:4" ht="27.75" customHeight="1" x14ac:dyDescent="0.2">
      <c r="A1235" s="169" t="s">
        <v>3007</v>
      </c>
      <c r="B1235" s="170" t="s">
        <v>3005</v>
      </c>
      <c r="C1235" s="171">
        <v>1.08</v>
      </c>
      <c r="D1235" s="171">
        <v>0.44</v>
      </c>
    </row>
    <row r="1236" spans="1:4" ht="27.75" customHeight="1" x14ac:dyDescent="0.2">
      <c r="A1236" s="169" t="s">
        <v>3008</v>
      </c>
      <c r="B1236" s="170" t="s">
        <v>3005</v>
      </c>
      <c r="C1236" s="171">
        <v>1.08</v>
      </c>
      <c r="D1236" s="171">
        <v>0.44</v>
      </c>
    </row>
    <row r="1237" spans="1:4" ht="27.75" customHeight="1" x14ac:dyDescent="0.2">
      <c r="A1237" s="169" t="s">
        <v>3009</v>
      </c>
      <c r="B1237" s="170" t="s">
        <v>3010</v>
      </c>
      <c r="C1237" s="171">
        <v>0</v>
      </c>
      <c r="D1237" s="171">
        <v>5.5737745449225367</v>
      </c>
    </row>
    <row r="1238" spans="1:4" ht="27.75" customHeight="1" x14ac:dyDescent="0.2">
      <c r="A1238" s="169" t="s">
        <v>3011</v>
      </c>
      <c r="B1238" s="170" t="s">
        <v>3010</v>
      </c>
      <c r="C1238" s="171">
        <v>0</v>
      </c>
      <c r="D1238" s="171">
        <v>5.5737745449225367</v>
      </c>
    </row>
    <row r="1239" spans="1:4" ht="27.75" customHeight="1" x14ac:dyDescent="0.2">
      <c r="A1239" s="169" t="s">
        <v>3012</v>
      </c>
      <c r="B1239" s="170" t="s">
        <v>3010</v>
      </c>
      <c r="C1239" s="171">
        <v>0</v>
      </c>
      <c r="D1239" s="171">
        <v>5.5737745449225367</v>
      </c>
    </row>
    <row r="1240" spans="1:4" ht="27.75" customHeight="1" x14ac:dyDescent="0.2">
      <c r="A1240" s="169" t="s">
        <v>3013</v>
      </c>
      <c r="B1240" s="170" t="s">
        <v>3014</v>
      </c>
      <c r="C1240" s="171">
        <v>4.3060551465472976</v>
      </c>
      <c r="D1240" s="171">
        <v>1.7182312506904058</v>
      </c>
    </row>
    <row r="1241" spans="1:4" ht="27.75" customHeight="1" x14ac:dyDescent="0.2">
      <c r="A1241" s="169" t="s">
        <v>3015</v>
      </c>
      <c r="B1241" s="170" t="s">
        <v>3014</v>
      </c>
      <c r="C1241" s="171">
        <v>4.3060551465472976</v>
      </c>
      <c r="D1241" s="171">
        <v>1.7182312506904058</v>
      </c>
    </row>
    <row r="1242" spans="1:4" ht="27.75" customHeight="1" x14ac:dyDescent="0.2">
      <c r="A1242" s="169" t="s">
        <v>3016</v>
      </c>
      <c r="B1242" s="170" t="s">
        <v>3014</v>
      </c>
      <c r="C1242" s="171">
        <v>1.56</v>
      </c>
      <c r="D1242" s="171">
        <v>-0.04</v>
      </c>
    </row>
    <row r="1243" spans="1:4" ht="27.75" customHeight="1" x14ac:dyDescent="0.2">
      <c r="A1243" s="169" t="s">
        <v>3017</v>
      </c>
      <c r="B1243" s="170" t="s">
        <v>3014</v>
      </c>
      <c r="C1243" s="171">
        <v>1.56</v>
      </c>
      <c r="D1243" s="171">
        <v>-0.04</v>
      </c>
    </row>
    <row r="1244" spans="1:4" ht="27.75" customHeight="1" x14ac:dyDescent="0.2">
      <c r="A1244" s="169" t="s">
        <v>3018</v>
      </c>
      <c r="B1244" s="170" t="s">
        <v>3019</v>
      </c>
      <c r="C1244" s="171">
        <v>0.12572423785539555</v>
      </c>
      <c r="D1244" s="171">
        <v>5.3013720295691789</v>
      </c>
    </row>
    <row r="1245" spans="1:4" ht="27.75" customHeight="1" x14ac:dyDescent="0.2">
      <c r="A1245" s="169" t="s">
        <v>3020</v>
      </c>
      <c r="B1245" s="170" t="s">
        <v>3021</v>
      </c>
      <c r="C1245" s="171">
        <v>2.2839903210396861</v>
      </c>
      <c r="D1245" s="171">
        <v>3.8136352149469985</v>
      </c>
    </row>
    <row r="1246" spans="1:4" ht="27.75" customHeight="1" x14ac:dyDescent="0.2">
      <c r="A1246" s="169" t="s">
        <v>3022</v>
      </c>
      <c r="B1246" s="170" t="s">
        <v>3021</v>
      </c>
      <c r="C1246" s="171">
        <v>2.2839903210396861</v>
      </c>
      <c r="D1246" s="171">
        <v>3.8136352149469985</v>
      </c>
    </row>
    <row r="1247" spans="1:4" ht="27.75" customHeight="1" x14ac:dyDescent="0.2">
      <c r="A1247" s="169" t="s">
        <v>3023</v>
      </c>
      <c r="B1247" s="170" t="s">
        <v>3021</v>
      </c>
      <c r="C1247" s="171">
        <v>3.12</v>
      </c>
      <c r="D1247" s="171">
        <v>0.27</v>
      </c>
    </row>
    <row r="1248" spans="1:4" ht="27.75" customHeight="1" x14ac:dyDescent="0.2">
      <c r="A1248" s="169" t="s">
        <v>3024</v>
      </c>
      <c r="B1248" s="170" t="s">
        <v>3021</v>
      </c>
      <c r="C1248" s="171">
        <v>3.13</v>
      </c>
      <c r="D1248" s="171">
        <v>0.27</v>
      </c>
    </row>
    <row r="1249" spans="1:4" ht="27.75" customHeight="1" x14ac:dyDescent="0.2">
      <c r="A1249" s="169" t="s">
        <v>3025</v>
      </c>
      <c r="B1249" s="170" t="s">
        <v>3026</v>
      </c>
      <c r="C1249" s="171">
        <v>0.45</v>
      </c>
      <c r="D1249" s="171">
        <v>-7.0000000000000007E-2</v>
      </c>
    </row>
    <row r="1250" spans="1:4" ht="27.75" customHeight="1" x14ac:dyDescent="0.2">
      <c r="A1250" s="169" t="s">
        <v>3027</v>
      </c>
      <c r="B1250" s="170" t="s">
        <v>3028</v>
      </c>
      <c r="C1250" s="171">
        <v>-0.46</v>
      </c>
      <c r="D1250" s="171">
        <v>0.08</v>
      </c>
    </row>
    <row r="1251" spans="1:4" ht="27.75" customHeight="1" x14ac:dyDescent="0.2">
      <c r="A1251" s="169" t="s">
        <v>3029</v>
      </c>
      <c r="B1251" s="170" t="s">
        <v>3028</v>
      </c>
      <c r="C1251" s="171">
        <v>-0.46</v>
      </c>
      <c r="D1251" s="171">
        <v>0.08</v>
      </c>
    </row>
    <row r="1252" spans="1:4" ht="27.75" customHeight="1" x14ac:dyDescent="0.2">
      <c r="A1252" s="169" t="s">
        <v>3030</v>
      </c>
      <c r="B1252" s="170" t="s">
        <v>3028</v>
      </c>
      <c r="C1252" s="171">
        <v>0.45</v>
      </c>
      <c r="D1252" s="171">
        <v>-7.0000000000000007E-2</v>
      </c>
    </row>
    <row r="1253" spans="1:4" ht="27.75" customHeight="1" x14ac:dyDescent="0.2">
      <c r="A1253" s="169" t="s">
        <v>3031</v>
      </c>
      <c r="B1253" s="170" t="s">
        <v>3028</v>
      </c>
      <c r="C1253" s="171">
        <v>0.45</v>
      </c>
      <c r="D1253" s="171">
        <v>-7.0000000000000007E-2</v>
      </c>
    </row>
    <row r="1254" spans="1:4" ht="27.75" customHeight="1" x14ac:dyDescent="0.2">
      <c r="A1254" s="169" t="s">
        <v>3032</v>
      </c>
      <c r="B1254" s="170" t="s">
        <v>3028</v>
      </c>
      <c r="C1254" s="171">
        <v>0.45</v>
      </c>
      <c r="D1254" s="171">
        <v>-7.0000000000000007E-2</v>
      </c>
    </row>
    <row r="1255" spans="1:4" ht="27.75" customHeight="1" x14ac:dyDescent="0.2">
      <c r="A1255" s="169" t="s">
        <v>3033</v>
      </c>
      <c r="B1255" s="170" t="s">
        <v>3034</v>
      </c>
      <c r="C1255" s="171">
        <v>0.27240251535335702</v>
      </c>
      <c r="D1255" s="171">
        <v>2.9440425697805126</v>
      </c>
    </row>
    <row r="1256" spans="1:4" ht="27.75" customHeight="1" x14ac:dyDescent="0.2">
      <c r="A1256" s="169" t="s">
        <v>3035</v>
      </c>
      <c r="B1256" s="170" t="s">
        <v>3034</v>
      </c>
      <c r="C1256" s="171">
        <v>0.27240251535335702</v>
      </c>
      <c r="D1256" s="171">
        <v>2.9440425697805126</v>
      </c>
    </row>
    <row r="1257" spans="1:4" ht="27.75" customHeight="1" x14ac:dyDescent="0.2">
      <c r="A1257" s="169" t="s">
        <v>3036</v>
      </c>
      <c r="B1257" s="170" t="s">
        <v>3034</v>
      </c>
      <c r="C1257" s="171">
        <v>1.71</v>
      </c>
      <c r="D1257" s="171">
        <v>1.01</v>
      </c>
    </row>
    <row r="1258" spans="1:4" ht="27.75" customHeight="1" x14ac:dyDescent="0.2">
      <c r="A1258" s="169" t="s">
        <v>3037</v>
      </c>
      <c r="B1258" s="170" t="s">
        <v>3034</v>
      </c>
      <c r="C1258" s="171">
        <v>1.71</v>
      </c>
      <c r="D1258" s="171">
        <v>1.01</v>
      </c>
    </row>
    <row r="1259" spans="1:4" ht="27.75" customHeight="1" x14ac:dyDescent="0.2">
      <c r="A1259" s="169" t="s">
        <v>3038</v>
      </c>
      <c r="B1259" s="170" t="s">
        <v>3039</v>
      </c>
      <c r="C1259" s="171">
        <v>2.1582660831842904</v>
      </c>
      <c r="D1259" s="171">
        <v>5.0918316331435198</v>
      </c>
    </row>
    <row r="1260" spans="1:4" ht="27.75" customHeight="1" x14ac:dyDescent="0.2">
      <c r="A1260" s="169" t="s">
        <v>3040</v>
      </c>
      <c r="B1260" s="170" t="s">
        <v>3039</v>
      </c>
      <c r="C1260" s="171">
        <v>2.1582660831842904</v>
      </c>
      <c r="D1260" s="171">
        <v>5.0918316331435198</v>
      </c>
    </row>
    <row r="1261" spans="1:4" ht="27.75" customHeight="1" x14ac:dyDescent="0.2">
      <c r="A1261" s="169" t="s">
        <v>3041</v>
      </c>
      <c r="B1261" s="170" t="s">
        <v>3039</v>
      </c>
      <c r="C1261" s="171">
        <v>2.1582660831842904</v>
      </c>
      <c r="D1261" s="171">
        <v>5.0918316331435198</v>
      </c>
    </row>
    <row r="1262" spans="1:4" ht="27.75" customHeight="1" x14ac:dyDescent="0.2">
      <c r="A1262" s="169" t="s">
        <v>3042</v>
      </c>
      <c r="B1262" s="170" t="s">
        <v>3039</v>
      </c>
      <c r="C1262" s="171">
        <v>2.1582660831842904</v>
      </c>
      <c r="D1262" s="171">
        <v>5.0918316331435198</v>
      </c>
    </row>
    <row r="1263" spans="1:4" ht="27.75" customHeight="1" x14ac:dyDescent="0.2">
      <c r="A1263" s="169" t="s">
        <v>3043</v>
      </c>
      <c r="B1263" s="170" t="s">
        <v>3044</v>
      </c>
      <c r="C1263" s="171">
        <v>0.19906337660437629</v>
      </c>
      <c r="D1263" s="171">
        <v>0.52385099106414812</v>
      </c>
    </row>
    <row r="1264" spans="1:4" ht="27.75" customHeight="1" x14ac:dyDescent="0.2">
      <c r="A1264" s="169" t="s">
        <v>3045</v>
      </c>
      <c r="B1264" s="170" t="s">
        <v>3044</v>
      </c>
      <c r="C1264" s="171">
        <v>0.19906337660437629</v>
      </c>
      <c r="D1264" s="171">
        <v>0.52385099106414812</v>
      </c>
    </row>
    <row r="1265" spans="1:4" ht="27.75" customHeight="1" x14ac:dyDescent="0.2">
      <c r="A1265" s="169" t="s">
        <v>3046</v>
      </c>
      <c r="B1265" s="170" t="s">
        <v>3047</v>
      </c>
      <c r="C1265" s="171">
        <v>0.01</v>
      </c>
      <c r="D1265" s="171">
        <v>0.61</v>
      </c>
    </row>
    <row r="1266" spans="1:4" ht="27.75" customHeight="1" x14ac:dyDescent="0.2">
      <c r="A1266" s="169" t="s">
        <v>3048</v>
      </c>
      <c r="B1266" s="170" t="s">
        <v>3049</v>
      </c>
      <c r="C1266" s="171">
        <v>0.19906337660437629</v>
      </c>
      <c r="D1266" s="171">
        <v>0.52385099106414812</v>
      </c>
    </row>
    <row r="1267" spans="1:4" ht="27.75" customHeight="1" x14ac:dyDescent="0.2">
      <c r="A1267" s="169" t="s">
        <v>3050</v>
      </c>
      <c r="B1267" s="170" t="s">
        <v>3049</v>
      </c>
      <c r="C1267" s="171">
        <v>0.19906337660437629</v>
      </c>
      <c r="D1267" s="171">
        <v>0.52385099106414812</v>
      </c>
    </row>
    <row r="1268" spans="1:4" ht="27.75" customHeight="1" x14ac:dyDescent="0.2">
      <c r="A1268" s="169" t="s">
        <v>3051</v>
      </c>
      <c r="B1268" s="170" t="s">
        <v>3052</v>
      </c>
      <c r="C1268" s="171">
        <v>2.2400000000000002</v>
      </c>
      <c r="D1268" s="171">
        <v>1.37</v>
      </c>
    </row>
    <row r="1269" spans="1:4" ht="27.75" customHeight="1" x14ac:dyDescent="0.2">
      <c r="A1269" s="169" t="s">
        <v>3053</v>
      </c>
      <c r="B1269" s="170" t="s">
        <v>3052</v>
      </c>
      <c r="C1269" s="171">
        <v>4.0441296510152229</v>
      </c>
      <c r="D1269" s="171">
        <v>2.200174162469422</v>
      </c>
    </row>
    <row r="1270" spans="1:4" ht="27.75" customHeight="1" x14ac:dyDescent="0.2">
      <c r="A1270" s="169" t="s">
        <v>3054</v>
      </c>
      <c r="B1270" s="170" t="s">
        <v>3052</v>
      </c>
      <c r="C1270" s="171">
        <v>4.0441296510152229</v>
      </c>
      <c r="D1270" s="171">
        <v>2.200174162469422</v>
      </c>
    </row>
    <row r="1271" spans="1:4" ht="27.75" customHeight="1" x14ac:dyDescent="0.2">
      <c r="A1271" s="169" t="s">
        <v>3055</v>
      </c>
      <c r="B1271" s="170" t="s">
        <v>3056</v>
      </c>
      <c r="C1271" s="171">
        <v>1.0477019821282962</v>
      </c>
      <c r="D1271" s="171">
        <v>10.340818563606284</v>
      </c>
    </row>
    <row r="1272" spans="1:4" ht="27.75" customHeight="1" x14ac:dyDescent="0.2">
      <c r="A1272" s="169" t="s">
        <v>3057</v>
      </c>
      <c r="B1272" s="170" t="s">
        <v>3056</v>
      </c>
      <c r="C1272" s="171">
        <v>1.0477019821282962</v>
      </c>
      <c r="D1272" s="171">
        <v>10.340818563606284</v>
      </c>
    </row>
    <row r="1273" spans="1:4" ht="27.75" customHeight="1" x14ac:dyDescent="0.2">
      <c r="A1273" s="169" t="s">
        <v>3058</v>
      </c>
      <c r="B1273" s="170" t="s">
        <v>3059</v>
      </c>
      <c r="C1273" s="171">
        <v>0.13620125767667851</v>
      </c>
      <c r="D1273" s="171">
        <v>4.0650836906577892</v>
      </c>
    </row>
    <row r="1274" spans="1:4" ht="27.75" customHeight="1" x14ac:dyDescent="0.2">
      <c r="A1274" s="169" t="s">
        <v>3060</v>
      </c>
      <c r="B1274" s="170" t="s">
        <v>3059</v>
      </c>
      <c r="C1274" s="171">
        <v>0.13620125767667851</v>
      </c>
      <c r="D1274" s="171">
        <v>4.0650836906577892</v>
      </c>
    </row>
    <row r="1275" spans="1:4" ht="27.75" customHeight="1" x14ac:dyDescent="0.2">
      <c r="A1275" s="169" t="s">
        <v>3061</v>
      </c>
      <c r="B1275" s="170" t="s">
        <v>3062</v>
      </c>
      <c r="C1275" s="171">
        <v>1.3620125767667852</v>
      </c>
      <c r="D1275" s="171">
        <v>4.5784576619006545</v>
      </c>
    </row>
    <row r="1276" spans="1:4" ht="27.75" customHeight="1" x14ac:dyDescent="0.2">
      <c r="A1276" s="169" t="s">
        <v>3063</v>
      </c>
      <c r="B1276" s="170" t="s">
        <v>3062</v>
      </c>
      <c r="C1276" s="171">
        <v>1.3620125767667852</v>
      </c>
      <c r="D1276" s="171">
        <v>4.5784576619006545</v>
      </c>
    </row>
    <row r="1277" spans="1:4" ht="27.75" customHeight="1" x14ac:dyDescent="0.2">
      <c r="A1277" s="169" t="s">
        <v>3064</v>
      </c>
      <c r="B1277" s="170" t="s">
        <v>3065</v>
      </c>
      <c r="C1277" s="171">
        <v>2.0011107858650456</v>
      </c>
      <c r="D1277" s="171">
        <v>3.8869743536959791</v>
      </c>
    </row>
    <row r="1278" spans="1:4" ht="27.75" customHeight="1" x14ac:dyDescent="0.2">
      <c r="A1278" s="169" t="s">
        <v>3066</v>
      </c>
      <c r="B1278" s="170" t="s">
        <v>3065</v>
      </c>
      <c r="C1278" s="171">
        <v>2.0011107858650456</v>
      </c>
      <c r="D1278" s="171">
        <v>3.8869743536959791</v>
      </c>
    </row>
    <row r="1279" spans="1:4" ht="27.75" customHeight="1" x14ac:dyDescent="0.2">
      <c r="A1279" s="169" t="s">
        <v>3067</v>
      </c>
      <c r="B1279" s="170" t="s">
        <v>3065</v>
      </c>
      <c r="C1279" s="171">
        <v>7.41</v>
      </c>
      <c r="D1279" s="171">
        <v>5.59</v>
      </c>
    </row>
    <row r="1280" spans="1:4" ht="27.75" customHeight="1" x14ac:dyDescent="0.2">
      <c r="A1280" s="169" t="s">
        <v>3068</v>
      </c>
      <c r="B1280" s="170" t="s">
        <v>3065</v>
      </c>
      <c r="C1280" s="171">
        <v>7.41</v>
      </c>
      <c r="D1280" s="171">
        <v>5.59</v>
      </c>
    </row>
    <row r="1281" spans="1:4" ht="27.75" customHeight="1" x14ac:dyDescent="0.2">
      <c r="A1281" s="169" t="s">
        <v>3069</v>
      </c>
      <c r="B1281" s="170" t="s">
        <v>3065</v>
      </c>
      <c r="C1281" s="171">
        <v>1.2886734380178044</v>
      </c>
      <c r="D1281" s="171">
        <v>14.437333313727921</v>
      </c>
    </row>
    <row r="1282" spans="1:4" ht="27.75" customHeight="1" x14ac:dyDescent="0.2">
      <c r="A1282" s="169" t="s">
        <v>3070</v>
      </c>
      <c r="B1282" s="170" t="s">
        <v>3065</v>
      </c>
      <c r="C1282" s="171">
        <v>1.2886734380178044</v>
      </c>
      <c r="D1282" s="171">
        <v>14.437333313727921</v>
      </c>
    </row>
    <row r="1283" spans="1:4" ht="27.75" customHeight="1" x14ac:dyDescent="0.2">
      <c r="A1283" s="169" t="s">
        <v>3071</v>
      </c>
      <c r="B1283" s="170" t="s">
        <v>3072</v>
      </c>
      <c r="C1283" s="171">
        <v>0.47146589195773331</v>
      </c>
      <c r="D1283" s="171">
        <v>1.6553691317627082</v>
      </c>
    </row>
    <row r="1284" spans="1:4" ht="27.75" customHeight="1" x14ac:dyDescent="0.2">
      <c r="A1284" s="169" t="s">
        <v>3073</v>
      </c>
      <c r="B1284" s="170" t="s">
        <v>3072</v>
      </c>
      <c r="C1284" s="171">
        <v>0.47146589195773331</v>
      </c>
      <c r="D1284" s="171">
        <v>1.6553691317627082</v>
      </c>
    </row>
    <row r="1285" spans="1:4" ht="27.75" customHeight="1" x14ac:dyDescent="0.2">
      <c r="A1285" s="169" t="s">
        <v>3074</v>
      </c>
      <c r="B1285" s="170" t="s">
        <v>3075</v>
      </c>
      <c r="C1285" s="171">
        <v>0.37717271356618665</v>
      </c>
      <c r="D1285" s="171">
        <v>7.2186666568639604</v>
      </c>
    </row>
    <row r="1286" spans="1:4" ht="27.75" customHeight="1" x14ac:dyDescent="0.2">
      <c r="A1286" s="169" t="s">
        <v>3076</v>
      </c>
      <c r="B1286" s="170" t="s">
        <v>3075</v>
      </c>
      <c r="C1286" s="171">
        <v>0.37717271356618665</v>
      </c>
      <c r="D1286" s="171">
        <v>7.2186666568639604</v>
      </c>
    </row>
    <row r="1287" spans="1:4" ht="27.75" customHeight="1" x14ac:dyDescent="0.2">
      <c r="A1287" s="169" t="s">
        <v>3077</v>
      </c>
      <c r="B1287" s="170" t="s">
        <v>3078</v>
      </c>
      <c r="C1287" s="171">
        <v>1.2572423785539555</v>
      </c>
      <c r="D1287" s="171">
        <v>1.9487256867586311</v>
      </c>
    </row>
    <row r="1288" spans="1:4" ht="27.75" customHeight="1" x14ac:dyDescent="0.2">
      <c r="A1288" s="169" t="s">
        <v>3079</v>
      </c>
      <c r="B1288" s="170" t="s">
        <v>3078</v>
      </c>
      <c r="C1288" s="171">
        <v>1.2572423785539555</v>
      </c>
      <c r="D1288" s="171">
        <v>1.9487256867586311</v>
      </c>
    </row>
    <row r="1289" spans="1:4" ht="27.75" customHeight="1" x14ac:dyDescent="0.2">
      <c r="A1289" s="169" t="s">
        <v>3080</v>
      </c>
      <c r="B1289" s="170" t="s">
        <v>3081</v>
      </c>
      <c r="C1289" s="171">
        <v>0.45051185231516738</v>
      </c>
      <c r="D1289" s="171">
        <v>1.8963405876522164</v>
      </c>
    </row>
    <row r="1290" spans="1:4" ht="27.75" customHeight="1" x14ac:dyDescent="0.2">
      <c r="A1290" s="169" t="s">
        <v>3082</v>
      </c>
      <c r="B1290" s="170" t="s">
        <v>3081</v>
      </c>
      <c r="C1290" s="171">
        <v>0.45051185231516738</v>
      </c>
      <c r="D1290" s="171">
        <v>1.8963405876522164</v>
      </c>
    </row>
    <row r="1291" spans="1:4" ht="27.75" customHeight="1" x14ac:dyDescent="0.2">
      <c r="A1291" s="169" t="s">
        <v>3083</v>
      </c>
      <c r="B1291" s="170" t="s">
        <v>3084</v>
      </c>
      <c r="C1291" s="171">
        <v>3.46</v>
      </c>
      <c r="D1291" s="171">
        <v>3.05</v>
      </c>
    </row>
    <row r="1292" spans="1:4" ht="27.75" customHeight="1" x14ac:dyDescent="0.2">
      <c r="A1292" s="169" t="s">
        <v>3085</v>
      </c>
      <c r="B1292" s="170" t="s">
        <v>3084</v>
      </c>
      <c r="C1292" s="171">
        <v>3.46</v>
      </c>
      <c r="D1292" s="171">
        <v>3.05</v>
      </c>
    </row>
    <row r="1293" spans="1:4" ht="27.75" customHeight="1" x14ac:dyDescent="0.2">
      <c r="A1293" s="169" t="s">
        <v>3086</v>
      </c>
      <c r="B1293" s="170" t="s">
        <v>3087</v>
      </c>
      <c r="C1293" s="171">
        <v>1.2</v>
      </c>
      <c r="D1293" s="171">
        <v>0.34</v>
      </c>
    </row>
    <row r="1294" spans="1:4" ht="27.75" customHeight="1" x14ac:dyDescent="0.2">
      <c r="A1294" s="169" t="s">
        <v>3088</v>
      </c>
      <c r="B1294" s="170" t="s">
        <v>3087</v>
      </c>
      <c r="C1294" s="171">
        <v>1.3</v>
      </c>
      <c r="D1294" s="171">
        <v>0.35</v>
      </c>
    </row>
    <row r="1295" spans="1:4" ht="27.75" customHeight="1" x14ac:dyDescent="0.2">
      <c r="A1295" s="169" t="s">
        <v>3089</v>
      </c>
      <c r="B1295" s="170" t="s">
        <v>3087</v>
      </c>
      <c r="C1295" s="171">
        <v>1.17</v>
      </c>
      <c r="D1295" s="171">
        <v>0.34</v>
      </c>
    </row>
    <row r="1296" spans="1:4" ht="27.75" customHeight="1" x14ac:dyDescent="0.2">
      <c r="A1296" s="169" t="s">
        <v>3090</v>
      </c>
      <c r="B1296" s="170" t="s">
        <v>3091</v>
      </c>
      <c r="C1296" s="171">
        <v>0.81</v>
      </c>
      <c r="D1296" s="171">
        <v>1.01</v>
      </c>
    </row>
    <row r="1297" spans="1:4" ht="27.75" customHeight="1" x14ac:dyDescent="0.2">
      <c r="A1297" s="169" t="s">
        <v>3092</v>
      </c>
      <c r="B1297" s="170" t="s">
        <v>3091</v>
      </c>
      <c r="C1297" s="171">
        <v>0.81</v>
      </c>
      <c r="D1297" s="171">
        <v>1.01</v>
      </c>
    </row>
    <row r="1298" spans="1:4" ht="27.75" customHeight="1" x14ac:dyDescent="0.2">
      <c r="A1298" s="169" t="s">
        <v>3093</v>
      </c>
      <c r="B1298" s="170" t="s">
        <v>3094</v>
      </c>
      <c r="C1298" s="171">
        <v>0.36669569374490368</v>
      </c>
      <c r="D1298" s="171">
        <v>1.7182312506904058</v>
      </c>
    </row>
    <row r="1299" spans="1:4" ht="27.75" customHeight="1" x14ac:dyDescent="0.2">
      <c r="A1299" s="169" t="s">
        <v>3095</v>
      </c>
      <c r="B1299" s="170" t="s">
        <v>3094</v>
      </c>
      <c r="C1299" s="171">
        <v>0.36669569374490368</v>
      </c>
      <c r="D1299" s="171">
        <v>1.7182312506904058</v>
      </c>
    </row>
    <row r="1300" spans="1:4" ht="27.75" customHeight="1" x14ac:dyDescent="0.2">
      <c r="A1300" s="169" t="s">
        <v>3096</v>
      </c>
      <c r="B1300" s="170" t="s">
        <v>3094</v>
      </c>
      <c r="C1300" s="171">
        <v>0.96</v>
      </c>
      <c r="D1300" s="171">
        <v>0.44</v>
      </c>
    </row>
    <row r="1301" spans="1:4" ht="27.75" customHeight="1" x14ac:dyDescent="0.2">
      <c r="A1301" s="169" t="s">
        <v>3097</v>
      </c>
      <c r="B1301" s="170" t="s">
        <v>3094</v>
      </c>
      <c r="C1301" s="171">
        <v>0.96</v>
      </c>
      <c r="D1301" s="171">
        <v>0.44</v>
      </c>
    </row>
    <row r="1302" spans="1:4" ht="27.75" customHeight="1" x14ac:dyDescent="0.2">
      <c r="A1302" s="169" t="s">
        <v>3098</v>
      </c>
      <c r="B1302" s="170" t="s">
        <v>3099</v>
      </c>
      <c r="C1302" s="171">
        <v>6.12</v>
      </c>
      <c r="D1302" s="171">
        <v>0.97</v>
      </c>
    </row>
    <row r="1303" spans="1:4" ht="27.75" customHeight="1" x14ac:dyDescent="0.2">
      <c r="A1303" s="169" t="s">
        <v>3100</v>
      </c>
      <c r="B1303" s="170" t="s">
        <v>3099</v>
      </c>
      <c r="C1303" s="171">
        <v>6.4119361306251728</v>
      </c>
      <c r="D1303" s="171">
        <v>1.0162709226644473</v>
      </c>
    </row>
    <row r="1304" spans="1:4" ht="27.75" customHeight="1" x14ac:dyDescent="0.2">
      <c r="A1304" s="169" t="s">
        <v>3101</v>
      </c>
      <c r="B1304" s="170" t="s">
        <v>3102</v>
      </c>
      <c r="C1304" s="171">
        <v>0</v>
      </c>
      <c r="D1304" s="171">
        <v>0</v>
      </c>
    </row>
    <row r="1305" spans="1:4" ht="27.75" customHeight="1" x14ac:dyDescent="0.2">
      <c r="A1305" s="169" t="s">
        <v>3103</v>
      </c>
      <c r="B1305" s="170" t="s">
        <v>3102</v>
      </c>
      <c r="C1305" s="171">
        <v>0</v>
      </c>
      <c r="D1305" s="171">
        <v>0</v>
      </c>
    </row>
    <row r="1306" spans="1:4" ht="27.75" customHeight="1" x14ac:dyDescent="0.2">
      <c r="A1306" s="169" t="s">
        <v>3104</v>
      </c>
      <c r="B1306" s="170" t="s">
        <v>3102</v>
      </c>
      <c r="C1306" s="171">
        <v>0</v>
      </c>
      <c r="D1306" s="171">
        <v>0</v>
      </c>
    </row>
    <row r="1307" spans="1:4" ht="27.75" customHeight="1" x14ac:dyDescent="0.2">
      <c r="A1307" s="169" t="s">
        <v>3105</v>
      </c>
      <c r="B1307" s="170" t="s">
        <v>3102</v>
      </c>
      <c r="C1307" s="171">
        <v>0</v>
      </c>
      <c r="D1307" s="171">
        <v>0</v>
      </c>
    </row>
    <row r="1308" spans="1:4" ht="27.75" customHeight="1" x14ac:dyDescent="0.2">
      <c r="A1308" s="169" t="s">
        <v>3106</v>
      </c>
      <c r="B1308" s="170" t="s">
        <v>3107</v>
      </c>
      <c r="C1308" s="171">
        <v>-0.02</v>
      </c>
      <c r="D1308" s="171">
        <v>0</v>
      </c>
    </row>
    <row r="1309" spans="1:4" ht="27.75" customHeight="1" x14ac:dyDescent="0.2">
      <c r="A1309" s="169" t="s">
        <v>3108</v>
      </c>
      <c r="B1309" s="170" t="s">
        <v>3107</v>
      </c>
      <c r="C1309" s="171">
        <v>-0.02</v>
      </c>
      <c r="D1309" s="171">
        <v>0</v>
      </c>
    </row>
    <row r="1310" spans="1:4" ht="27.75" customHeight="1" x14ac:dyDescent="0.2">
      <c r="A1310" s="169" t="s">
        <v>3109</v>
      </c>
      <c r="B1310" s="170" t="s">
        <v>3110</v>
      </c>
      <c r="C1310" s="171">
        <v>1.6553691317627082</v>
      </c>
      <c r="D1310" s="171">
        <v>17.852841775466167</v>
      </c>
    </row>
    <row r="1311" spans="1:4" ht="27.75" customHeight="1" x14ac:dyDescent="0.2">
      <c r="A1311" s="169" t="s">
        <v>3111</v>
      </c>
      <c r="B1311" s="170" t="s">
        <v>3110</v>
      </c>
      <c r="C1311" s="171">
        <v>1.6553691317627082</v>
      </c>
      <c r="D1311" s="171">
        <v>17.852841775466167</v>
      </c>
    </row>
    <row r="1312" spans="1:4" ht="27.75" customHeight="1" x14ac:dyDescent="0.2">
      <c r="A1312" s="169" t="s">
        <v>3112</v>
      </c>
      <c r="B1312" s="170" t="s">
        <v>3110</v>
      </c>
      <c r="C1312" s="171">
        <v>4.78</v>
      </c>
      <c r="D1312" s="171">
        <v>11.69</v>
      </c>
    </row>
    <row r="1313" spans="1:4" ht="27.75" customHeight="1" x14ac:dyDescent="0.2">
      <c r="A1313" s="169" t="s">
        <v>3113</v>
      </c>
      <c r="B1313" s="170" t="s">
        <v>3110</v>
      </c>
      <c r="C1313" s="171">
        <v>4.78</v>
      </c>
      <c r="D1313" s="171">
        <v>11.69</v>
      </c>
    </row>
    <row r="1314" spans="1:4" ht="27.75" customHeight="1" x14ac:dyDescent="0.2">
      <c r="A1314" s="169" t="s">
        <v>3114</v>
      </c>
      <c r="B1314" s="170" t="s">
        <v>3115</v>
      </c>
      <c r="C1314" s="171">
        <v>1.6448921119414253</v>
      </c>
      <c r="D1314" s="171">
        <v>-4.190807928513185E-2</v>
      </c>
    </row>
    <row r="1315" spans="1:4" ht="27.75" customHeight="1" x14ac:dyDescent="0.2">
      <c r="A1315" s="169" t="s">
        <v>3116</v>
      </c>
      <c r="B1315" s="170" t="s">
        <v>3117</v>
      </c>
      <c r="C1315" s="171">
        <v>1.6344150921201421</v>
      </c>
      <c r="D1315" s="171">
        <v>-4.190807928513185E-2</v>
      </c>
    </row>
    <row r="1316" spans="1:4" ht="27.75" customHeight="1" x14ac:dyDescent="0.2">
      <c r="A1316" s="169" t="s">
        <v>3118</v>
      </c>
      <c r="B1316" s="170" t="s">
        <v>3119</v>
      </c>
      <c r="C1316" s="171">
        <v>1.18</v>
      </c>
      <c r="D1316" s="171">
        <v>1.72</v>
      </c>
    </row>
    <row r="1317" spans="1:4" ht="27.75" customHeight="1" x14ac:dyDescent="0.2">
      <c r="A1317" s="169" t="s">
        <v>3120</v>
      </c>
      <c r="B1317" s="170" t="s">
        <v>3119</v>
      </c>
      <c r="C1317" s="171">
        <v>3.66</v>
      </c>
      <c r="D1317" s="171">
        <v>3.05</v>
      </c>
    </row>
    <row r="1318" spans="1:4" ht="27.75" customHeight="1" x14ac:dyDescent="0.2">
      <c r="A1318" s="169" t="s">
        <v>3121</v>
      </c>
      <c r="B1318" s="170" t="s">
        <v>3122</v>
      </c>
      <c r="C1318" s="171">
        <v>0</v>
      </c>
      <c r="D1318" s="171">
        <v>0</v>
      </c>
    </row>
    <row r="1319" spans="1:4" ht="27.75" customHeight="1" x14ac:dyDescent="0.2">
      <c r="A1319" s="169" t="s">
        <v>3123</v>
      </c>
      <c r="B1319" s="170" t="s">
        <v>3124</v>
      </c>
      <c r="C1319" s="171">
        <v>7.0000000000000007E-2</v>
      </c>
      <c r="D1319" s="171">
        <v>0.15</v>
      </c>
    </row>
    <row r="1320" spans="1:4" ht="27.75" customHeight="1" x14ac:dyDescent="0.2">
      <c r="A1320" s="169" t="s">
        <v>3125</v>
      </c>
      <c r="B1320" s="170" t="s">
        <v>3124</v>
      </c>
      <c r="C1320" s="171">
        <v>7.3339138748980751E-2</v>
      </c>
      <c r="D1320" s="171">
        <v>0.15715529731924444</v>
      </c>
    </row>
    <row r="1321" spans="1:4" ht="27.75" customHeight="1" x14ac:dyDescent="0.2">
      <c r="A1321" s="169" t="s">
        <v>3126</v>
      </c>
      <c r="B1321" s="170" t="s">
        <v>3127</v>
      </c>
      <c r="C1321" s="171">
        <v>7.3339138748980751E-2</v>
      </c>
      <c r="D1321" s="171">
        <v>0.15715529731924444</v>
      </c>
    </row>
    <row r="1322" spans="1:4" ht="27.75" customHeight="1" x14ac:dyDescent="0.2">
      <c r="A1322" s="169" t="s">
        <v>3128</v>
      </c>
      <c r="B1322" s="170" t="s">
        <v>3129</v>
      </c>
      <c r="C1322" s="171">
        <v>1.3620125767667852</v>
      </c>
      <c r="D1322" s="171">
        <v>5.9195161990248737</v>
      </c>
    </row>
    <row r="1323" spans="1:4" ht="27.75" customHeight="1" x14ac:dyDescent="0.2">
      <c r="A1323" s="169" t="s">
        <v>3130</v>
      </c>
      <c r="B1323" s="170" t="s">
        <v>3129</v>
      </c>
      <c r="C1323" s="171">
        <v>1.3620125767667852</v>
      </c>
      <c r="D1323" s="171">
        <v>5.9195161990248737</v>
      </c>
    </row>
    <row r="1324" spans="1:4" ht="27.75" customHeight="1" x14ac:dyDescent="0.2">
      <c r="A1324" s="169" t="s">
        <v>3131</v>
      </c>
      <c r="B1324" s="170" t="s">
        <v>3132</v>
      </c>
      <c r="C1324" s="171">
        <v>9.1199999999999992</v>
      </c>
      <c r="D1324" s="171">
        <v>3.65</v>
      </c>
    </row>
    <row r="1325" spans="1:4" ht="27.75" customHeight="1" x14ac:dyDescent="0.2">
      <c r="A1325" s="169" t="s">
        <v>3133</v>
      </c>
      <c r="B1325" s="170" t="s">
        <v>3132</v>
      </c>
      <c r="C1325" s="171">
        <v>9.1199999999999992</v>
      </c>
      <c r="D1325" s="171">
        <v>3.65</v>
      </c>
    </row>
    <row r="1326" spans="1:4" ht="27.75" customHeight="1" x14ac:dyDescent="0.2">
      <c r="A1326" s="169" t="s">
        <v>3134</v>
      </c>
      <c r="B1326" s="170" t="s">
        <v>3132</v>
      </c>
      <c r="C1326" s="171">
        <v>0.83816158570263699</v>
      </c>
      <c r="D1326" s="171">
        <v>8.5702022138094627</v>
      </c>
    </row>
    <row r="1327" spans="1:4" ht="27.75" customHeight="1" x14ac:dyDescent="0.2">
      <c r="A1327" s="169" t="s">
        <v>3135</v>
      </c>
      <c r="B1327" s="170" t="s">
        <v>3132</v>
      </c>
      <c r="C1327" s="171">
        <v>0.83816158570263699</v>
      </c>
      <c r="D1327" s="171">
        <v>8.5702022138094627</v>
      </c>
    </row>
    <row r="1328" spans="1:4" ht="27.75" customHeight="1" x14ac:dyDescent="0.2">
      <c r="A1328" s="169" t="s">
        <v>3136</v>
      </c>
      <c r="B1328" s="170" t="s">
        <v>3137</v>
      </c>
      <c r="C1328" s="171">
        <v>1.88</v>
      </c>
      <c r="D1328" s="171">
        <v>2.52</v>
      </c>
    </row>
    <row r="1329" spans="1:4" ht="27.75" customHeight="1" x14ac:dyDescent="0.2">
      <c r="A1329" s="169" t="s">
        <v>3138</v>
      </c>
      <c r="B1329" s="170" t="s">
        <v>3137</v>
      </c>
      <c r="C1329" s="171">
        <v>1.88</v>
      </c>
      <c r="D1329" s="171">
        <v>2.52</v>
      </c>
    </row>
    <row r="1330" spans="1:4" ht="27.75" customHeight="1" x14ac:dyDescent="0.2">
      <c r="A1330" s="169" t="s">
        <v>3139</v>
      </c>
      <c r="B1330" s="170" t="s">
        <v>3140</v>
      </c>
      <c r="C1330" s="171">
        <v>1.3</v>
      </c>
      <c r="D1330" s="171">
        <v>11.6</v>
      </c>
    </row>
    <row r="1331" spans="1:4" ht="27.75" customHeight="1" x14ac:dyDescent="0.2">
      <c r="A1331" s="169" t="s">
        <v>3141</v>
      </c>
      <c r="B1331" s="170" t="s">
        <v>3142</v>
      </c>
      <c r="C1331" s="171">
        <v>0.69148330820467552</v>
      </c>
      <c r="D1331" s="171">
        <v>1.8230014489032353</v>
      </c>
    </row>
    <row r="1332" spans="1:4" ht="27.75" customHeight="1" x14ac:dyDescent="0.2">
      <c r="A1332" s="169" t="s">
        <v>3143</v>
      </c>
      <c r="B1332" s="170" t="s">
        <v>3142</v>
      </c>
      <c r="C1332" s="171">
        <v>0.69148330820467552</v>
      </c>
      <c r="D1332" s="171">
        <v>1.8230014489032353</v>
      </c>
    </row>
    <row r="1333" spans="1:4" ht="27.75" customHeight="1" x14ac:dyDescent="0.2">
      <c r="A1333" s="169" t="s">
        <v>3144</v>
      </c>
      <c r="B1333" s="170" t="s">
        <v>3145</v>
      </c>
      <c r="C1333" s="171">
        <v>0.53</v>
      </c>
      <c r="D1333" s="171">
        <v>1.1399999999999999</v>
      </c>
    </row>
    <row r="1334" spans="1:4" ht="27.75" customHeight="1" x14ac:dyDescent="0.2">
      <c r="A1334" s="169" t="s">
        <v>3146</v>
      </c>
      <c r="B1334" s="170" t="s">
        <v>3145</v>
      </c>
      <c r="C1334" s="171">
        <v>0.53</v>
      </c>
      <c r="D1334" s="171">
        <v>1.1399999999999999</v>
      </c>
    </row>
    <row r="1335" spans="1:4" ht="27.75" customHeight="1" x14ac:dyDescent="0.2">
      <c r="A1335" s="169" t="s">
        <v>3147</v>
      </c>
      <c r="B1335" s="170" t="s">
        <v>3145</v>
      </c>
      <c r="C1335" s="171">
        <v>-0.11</v>
      </c>
      <c r="D1335" s="171">
        <v>1.1399999999999999</v>
      </c>
    </row>
    <row r="1336" spans="1:4" ht="27.75" customHeight="1" x14ac:dyDescent="0.2">
      <c r="A1336" s="169" t="s">
        <v>3148</v>
      </c>
      <c r="B1336" s="170" t="s">
        <v>3149</v>
      </c>
      <c r="C1336" s="171">
        <v>0.586713109991846</v>
      </c>
      <c r="D1336" s="171">
        <v>8.5806792336307449</v>
      </c>
    </row>
    <row r="1337" spans="1:4" ht="27.75" customHeight="1" x14ac:dyDescent="0.2">
      <c r="A1337" s="169" t="s">
        <v>3150</v>
      </c>
      <c r="B1337" s="170" t="s">
        <v>3149</v>
      </c>
      <c r="C1337" s="171">
        <v>0.586713109991846</v>
      </c>
      <c r="D1337" s="171">
        <v>8.5806792336307449</v>
      </c>
    </row>
    <row r="1338" spans="1:4" ht="27.75" customHeight="1" x14ac:dyDescent="0.2">
      <c r="A1338" s="169" t="s">
        <v>3151</v>
      </c>
      <c r="B1338" s="170" t="s">
        <v>3152</v>
      </c>
      <c r="C1338" s="171">
        <v>5.49</v>
      </c>
      <c r="D1338" s="171">
        <v>4.03</v>
      </c>
    </row>
    <row r="1339" spans="1:4" ht="27.75" customHeight="1" x14ac:dyDescent="0.2">
      <c r="A1339" s="169" t="s">
        <v>3153</v>
      </c>
      <c r="B1339" s="170" t="s">
        <v>3154</v>
      </c>
      <c r="C1339" s="171">
        <v>5.49</v>
      </c>
      <c r="D1339" s="171">
        <v>4.03</v>
      </c>
    </row>
    <row r="1340" spans="1:4" ht="27.75" customHeight="1" x14ac:dyDescent="0.2">
      <c r="A1340" s="169" t="s">
        <v>3155</v>
      </c>
      <c r="B1340" s="170" t="s">
        <v>3156</v>
      </c>
      <c r="C1340" s="171">
        <v>0.18858635678309332</v>
      </c>
      <c r="D1340" s="171">
        <v>3.6460028978064707</v>
      </c>
    </row>
    <row r="1341" spans="1:4" ht="27.75" customHeight="1" x14ac:dyDescent="0.2">
      <c r="A1341" s="169" t="s">
        <v>3157</v>
      </c>
      <c r="B1341" s="170" t="s">
        <v>3156</v>
      </c>
      <c r="C1341" s="171">
        <v>0.18858635678309332</v>
      </c>
      <c r="D1341" s="171">
        <v>3.6460028978064707</v>
      </c>
    </row>
    <row r="1342" spans="1:4" ht="27.75" customHeight="1" x14ac:dyDescent="0.2">
      <c r="A1342" s="169" t="s">
        <v>3158</v>
      </c>
      <c r="B1342" s="170" t="s">
        <v>3159</v>
      </c>
      <c r="C1342" s="171">
        <v>1.9801567462224798</v>
      </c>
      <c r="D1342" s="171">
        <v>0.61814416945569473</v>
      </c>
    </row>
    <row r="1343" spans="1:4" ht="27.75" customHeight="1" x14ac:dyDescent="0.2">
      <c r="A1343" s="169" t="s">
        <v>3160</v>
      </c>
      <c r="B1343" s="170" t="s">
        <v>3161</v>
      </c>
      <c r="C1343" s="171">
        <v>1.8858635678309332</v>
      </c>
      <c r="D1343" s="171">
        <v>0.56575907034927997</v>
      </c>
    </row>
    <row r="1344" spans="1:4" ht="27.75" customHeight="1" x14ac:dyDescent="0.2">
      <c r="A1344" s="169" t="s">
        <v>3162</v>
      </c>
      <c r="B1344" s="170" t="s">
        <v>3163</v>
      </c>
      <c r="C1344" s="171">
        <v>2.3992375390737983</v>
      </c>
      <c r="D1344" s="171">
        <v>4.7984750781475967</v>
      </c>
    </row>
    <row r="1345" spans="1:4" ht="27.75" customHeight="1" x14ac:dyDescent="0.2">
      <c r="A1345" s="169" t="s">
        <v>3164</v>
      </c>
      <c r="B1345" s="170" t="s">
        <v>3163</v>
      </c>
      <c r="C1345" s="171">
        <v>2.3992375390737983</v>
      </c>
      <c r="D1345" s="171">
        <v>4.7984750781475967</v>
      </c>
    </row>
    <row r="1346" spans="1:4" ht="27.75" customHeight="1" x14ac:dyDescent="0.2">
      <c r="A1346" s="169" t="s">
        <v>3165</v>
      </c>
      <c r="B1346" s="170" t="s">
        <v>3166</v>
      </c>
      <c r="C1346" s="171">
        <v>1.4563057551583316</v>
      </c>
      <c r="D1346" s="171">
        <v>2.5773468760356089</v>
      </c>
    </row>
    <row r="1347" spans="1:4" ht="27.75" customHeight="1" x14ac:dyDescent="0.2">
      <c r="A1347" s="169" t="s">
        <v>3167</v>
      </c>
      <c r="B1347" s="170" t="s">
        <v>3166</v>
      </c>
      <c r="C1347" s="171">
        <v>1.4563057551583316</v>
      </c>
      <c r="D1347" s="171">
        <v>2.5773468760356089</v>
      </c>
    </row>
    <row r="1348" spans="1:4" ht="27.75" customHeight="1" x14ac:dyDescent="0.2">
      <c r="A1348" s="169" t="s">
        <v>3168</v>
      </c>
      <c r="B1348" s="170" t="s">
        <v>3166</v>
      </c>
      <c r="C1348" s="171">
        <v>1.92</v>
      </c>
      <c r="D1348" s="171">
        <v>0.35</v>
      </c>
    </row>
    <row r="1349" spans="1:4" ht="27.75" customHeight="1" x14ac:dyDescent="0.2">
      <c r="A1349" s="169" t="s">
        <v>3169</v>
      </c>
      <c r="B1349" s="170" t="s">
        <v>3166</v>
      </c>
      <c r="C1349" s="171">
        <v>1.92</v>
      </c>
      <c r="D1349" s="171">
        <v>0.35</v>
      </c>
    </row>
    <row r="1350" spans="1:4" ht="27.75" customHeight="1" x14ac:dyDescent="0.2">
      <c r="A1350" s="169" t="s">
        <v>3170</v>
      </c>
      <c r="B1350" s="170" t="s">
        <v>3171</v>
      </c>
      <c r="C1350" s="171">
        <v>7.0510343397234339</v>
      </c>
      <c r="D1350" s="171">
        <v>25.804899819819937</v>
      </c>
    </row>
    <row r="1351" spans="1:4" ht="27.75" customHeight="1" x14ac:dyDescent="0.2">
      <c r="A1351" s="169" t="s">
        <v>3172</v>
      </c>
      <c r="B1351" s="170" t="s">
        <v>3171</v>
      </c>
      <c r="C1351" s="171">
        <v>7.0510343397234339</v>
      </c>
      <c r="D1351" s="171">
        <v>25.804899819819937</v>
      </c>
    </row>
    <row r="1352" spans="1:4" ht="27.75" customHeight="1" x14ac:dyDescent="0.2">
      <c r="A1352" s="169" t="s">
        <v>3173</v>
      </c>
      <c r="B1352" s="170" t="s">
        <v>3171</v>
      </c>
      <c r="C1352" s="171">
        <v>10.75</v>
      </c>
      <c r="D1352" s="171">
        <v>12.23</v>
      </c>
    </row>
    <row r="1353" spans="1:4" ht="27.75" customHeight="1" x14ac:dyDescent="0.2">
      <c r="A1353" s="169" t="s">
        <v>3174</v>
      </c>
      <c r="B1353" s="170" t="s">
        <v>3171</v>
      </c>
      <c r="C1353" s="171">
        <v>10.75</v>
      </c>
      <c r="D1353" s="171">
        <v>12.23</v>
      </c>
    </row>
    <row r="1354" spans="1:4" ht="27.75" customHeight="1" x14ac:dyDescent="0.2">
      <c r="A1354" s="169" t="s">
        <v>3175</v>
      </c>
      <c r="B1354" s="170" t="s">
        <v>3176</v>
      </c>
      <c r="C1354" s="171">
        <v>0</v>
      </c>
      <c r="D1354" s="171">
        <v>2.0954039642565925E-2</v>
      </c>
    </row>
    <row r="1355" spans="1:4" ht="27.75" customHeight="1" x14ac:dyDescent="0.2">
      <c r="A1355" s="169" t="s">
        <v>3177</v>
      </c>
      <c r="B1355" s="170" t="s">
        <v>3178</v>
      </c>
      <c r="C1355" s="171">
        <v>0.56575907034927997</v>
      </c>
      <c r="D1355" s="171">
        <v>4.3060551465472976</v>
      </c>
    </row>
    <row r="1356" spans="1:4" ht="27.75" customHeight="1" x14ac:dyDescent="0.2">
      <c r="A1356" s="169" t="s">
        <v>3179</v>
      </c>
      <c r="B1356" s="170" t="s">
        <v>3178</v>
      </c>
      <c r="C1356" s="171">
        <v>0.56575907034927997</v>
      </c>
      <c r="D1356" s="171">
        <v>4.3060551465472976</v>
      </c>
    </row>
    <row r="1357" spans="1:4" ht="27.75" customHeight="1" x14ac:dyDescent="0.2">
      <c r="A1357" s="169" t="s">
        <v>3180</v>
      </c>
      <c r="B1357" s="170" t="s">
        <v>3181</v>
      </c>
      <c r="C1357" s="171">
        <v>1.4248746956944829</v>
      </c>
      <c r="D1357" s="171">
        <v>3.7507730960193006</v>
      </c>
    </row>
    <row r="1358" spans="1:4" ht="27.75" customHeight="1" x14ac:dyDescent="0.2">
      <c r="A1358" s="169" t="s">
        <v>3182</v>
      </c>
      <c r="B1358" s="170" t="s">
        <v>3181</v>
      </c>
      <c r="C1358" s="171">
        <v>1.4248746956944829</v>
      </c>
      <c r="D1358" s="171">
        <v>3.7507730960193006</v>
      </c>
    </row>
    <row r="1359" spans="1:4" ht="27.75" customHeight="1" x14ac:dyDescent="0.2">
      <c r="A1359" s="169" t="s">
        <v>3183</v>
      </c>
      <c r="B1359" s="170" t="s">
        <v>3181</v>
      </c>
      <c r="C1359" s="171">
        <v>2.97</v>
      </c>
      <c r="D1359" s="171">
        <v>0.19</v>
      </c>
    </row>
    <row r="1360" spans="1:4" ht="27.75" customHeight="1" x14ac:dyDescent="0.2">
      <c r="A1360" s="169" t="s">
        <v>3184</v>
      </c>
      <c r="B1360" s="170" t="s">
        <v>3181</v>
      </c>
      <c r="C1360" s="171">
        <v>2.97</v>
      </c>
      <c r="D1360" s="171">
        <v>0.19</v>
      </c>
    </row>
    <row r="1361" spans="1:4" ht="27.75" customHeight="1" x14ac:dyDescent="0.2">
      <c r="A1361" s="169" t="s">
        <v>3185</v>
      </c>
      <c r="B1361" s="170" t="s">
        <v>3186</v>
      </c>
      <c r="C1361" s="171">
        <v>8.61</v>
      </c>
      <c r="D1361" s="171">
        <v>7.0000000000000007E-2</v>
      </c>
    </row>
    <row r="1362" spans="1:4" ht="27.75" customHeight="1" x14ac:dyDescent="0.2">
      <c r="A1362" s="169" t="s">
        <v>3187</v>
      </c>
      <c r="B1362" s="170" t="s">
        <v>3188</v>
      </c>
      <c r="C1362" s="171">
        <v>8.61</v>
      </c>
      <c r="D1362" s="171">
        <v>7.0000000000000007E-2</v>
      </c>
    </row>
    <row r="1363" spans="1:4" ht="27.75" customHeight="1" x14ac:dyDescent="0.2">
      <c r="A1363" s="169" t="s">
        <v>3189</v>
      </c>
      <c r="B1363" s="170" t="s">
        <v>3190</v>
      </c>
      <c r="C1363" s="171">
        <v>0.1466782774979615</v>
      </c>
      <c r="D1363" s="171">
        <v>5.175647791713784</v>
      </c>
    </row>
    <row r="1364" spans="1:4" ht="27.75" customHeight="1" x14ac:dyDescent="0.2">
      <c r="A1364" s="169" t="s">
        <v>3191</v>
      </c>
      <c r="B1364" s="170" t="s">
        <v>3190</v>
      </c>
      <c r="C1364" s="171">
        <v>0.1466782774979615</v>
      </c>
      <c r="D1364" s="171">
        <v>5.175647791713784</v>
      </c>
    </row>
    <row r="1365" spans="1:4" ht="27.75" customHeight="1" x14ac:dyDescent="0.2">
      <c r="A1365" s="169" t="s">
        <v>3192</v>
      </c>
      <c r="B1365" s="170" t="s">
        <v>3193</v>
      </c>
      <c r="C1365" s="171">
        <v>4.67</v>
      </c>
      <c r="D1365" s="171">
        <v>0.36</v>
      </c>
    </row>
    <row r="1366" spans="1:4" ht="27.75" customHeight="1" x14ac:dyDescent="0.2">
      <c r="A1366" s="169" t="s">
        <v>3194</v>
      </c>
      <c r="B1366" s="170" t="s">
        <v>3193</v>
      </c>
      <c r="C1366" s="171">
        <v>4.67</v>
      </c>
      <c r="D1366" s="171">
        <v>0.36</v>
      </c>
    </row>
    <row r="1367" spans="1:4" ht="27.75" customHeight="1" x14ac:dyDescent="0.2">
      <c r="A1367" s="169" t="s">
        <v>3195</v>
      </c>
      <c r="B1367" s="170" t="s">
        <v>3196</v>
      </c>
      <c r="C1367" s="171">
        <v>5.15</v>
      </c>
      <c r="D1367" s="171">
        <v>2.5299999999999998</v>
      </c>
    </row>
    <row r="1368" spans="1:4" ht="27.75" customHeight="1" x14ac:dyDescent="0.2">
      <c r="A1368" s="169" t="s">
        <v>3197</v>
      </c>
      <c r="B1368" s="170" t="s">
        <v>3196</v>
      </c>
      <c r="C1368" s="171">
        <v>5.15</v>
      </c>
      <c r="D1368" s="171">
        <v>2.5299999999999998</v>
      </c>
    </row>
    <row r="1369" spans="1:4" ht="27.75" customHeight="1" x14ac:dyDescent="0.2">
      <c r="A1369" s="169" t="s">
        <v>3198</v>
      </c>
      <c r="B1369" s="170" t="s">
        <v>3196</v>
      </c>
      <c r="C1369" s="171">
        <v>3.4574165410233775</v>
      </c>
      <c r="D1369" s="171">
        <v>8.6749724120222922</v>
      </c>
    </row>
    <row r="1370" spans="1:4" ht="27.75" customHeight="1" x14ac:dyDescent="0.2">
      <c r="A1370" s="169" t="s">
        <v>3199</v>
      </c>
      <c r="B1370" s="170" t="s">
        <v>3196</v>
      </c>
      <c r="C1370" s="171">
        <v>3.4574165410233775</v>
      </c>
      <c r="D1370" s="171">
        <v>8.6749724120222922</v>
      </c>
    </row>
    <row r="1371" spans="1:4" ht="27.75" customHeight="1" x14ac:dyDescent="0.2">
      <c r="A1371" s="169" t="s">
        <v>3200</v>
      </c>
      <c r="B1371" s="170" t="s">
        <v>3201</v>
      </c>
      <c r="C1371" s="171">
        <v>6.8729250027616233</v>
      </c>
      <c r="D1371" s="171">
        <v>1.6553691317627082</v>
      </c>
    </row>
    <row r="1372" spans="1:4" ht="27.75" customHeight="1" x14ac:dyDescent="0.2">
      <c r="A1372" s="169" t="s">
        <v>3202</v>
      </c>
      <c r="B1372" s="170" t="s">
        <v>3201</v>
      </c>
      <c r="C1372" s="171">
        <v>6.8729250027616233</v>
      </c>
      <c r="D1372" s="171">
        <v>1.6553691317627082</v>
      </c>
    </row>
    <row r="1373" spans="1:4" ht="27.75" customHeight="1" x14ac:dyDescent="0.2">
      <c r="A1373" s="169" t="s">
        <v>3203</v>
      </c>
      <c r="B1373" s="170" t="s">
        <v>3204</v>
      </c>
      <c r="C1373" s="171">
        <v>0</v>
      </c>
      <c r="D1373" s="171">
        <v>0.98</v>
      </c>
    </row>
    <row r="1374" spans="1:4" ht="27.75" customHeight="1" x14ac:dyDescent="0.2">
      <c r="A1374" s="169" t="s">
        <v>3205</v>
      </c>
      <c r="B1374" s="170" t="s">
        <v>3204</v>
      </c>
      <c r="C1374" s="171">
        <v>0</v>
      </c>
      <c r="D1374" s="171">
        <v>0.98</v>
      </c>
    </row>
    <row r="1375" spans="1:4" ht="27.75" customHeight="1" x14ac:dyDescent="0.2">
      <c r="A1375" s="169" t="s">
        <v>3206</v>
      </c>
      <c r="B1375" s="170" t="s">
        <v>3207</v>
      </c>
      <c r="C1375" s="171">
        <v>10.780853396100168</v>
      </c>
      <c r="D1375" s="171">
        <v>0</v>
      </c>
    </row>
    <row r="1376" spans="1:4" ht="27.75" customHeight="1" x14ac:dyDescent="0.2">
      <c r="A1376" s="169" t="s">
        <v>3208</v>
      </c>
      <c r="B1376" s="170" t="s">
        <v>3207</v>
      </c>
      <c r="C1376" s="171">
        <v>10.780853396100168</v>
      </c>
      <c r="D1376" s="171">
        <v>0</v>
      </c>
    </row>
    <row r="1377" spans="1:4" ht="27.75" customHeight="1" x14ac:dyDescent="0.2">
      <c r="A1377" s="169" t="s">
        <v>3209</v>
      </c>
      <c r="B1377" s="170" t="s">
        <v>3210</v>
      </c>
      <c r="C1377" s="171">
        <v>0.18858635678309332</v>
      </c>
      <c r="D1377" s="171">
        <v>4.3793942852962777</v>
      </c>
    </row>
    <row r="1378" spans="1:4" ht="27.75" customHeight="1" x14ac:dyDescent="0.2">
      <c r="A1378" s="169" t="s">
        <v>3211</v>
      </c>
      <c r="B1378" s="170" t="s">
        <v>3210</v>
      </c>
      <c r="C1378" s="171">
        <v>0.18</v>
      </c>
      <c r="D1378" s="171">
        <v>10.029999999999999</v>
      </c>
    </row>
    <row r="1379" spans="1:4" ht="27.75" customHeight="1" x14ac:dyDescent="0.2">
      <c r="A1379" s="169" t="s">
        <v>3212</v>
      </c>
      <c r="B1379" s="170" t="s">
        <v>3210</v>
      </c>
      <c r="C1379" s="171">
        <v>0.18858635678309332</v>
      </c>
      <c r="D1379" s="171">
        <v>4.3793942852962777</v>
      </c>
    </row>
    <row r="1380" spans="1:4" ht="27.75" customHeight="1" x14ac:dyDescent="0.2">
      <c r="A1380" s="169" t="s">
        <v>3213</v>
      </c>
      <c r="B1380" s="170" t="s">
        <v>3210</v>
      </c>
      <c r="C1380" s="171">
        <v>0.18858635678309332</v>
      </c>
      <c r="D1380" s="171">
        <v>4.3793942852962777</v>
      </c>
    </row>
    <row r="1381" spans="1:4" ht="27.75" customHeight="1" x14ac:dyDescent="0.2">
      <c r="A1381" s="169" t="s">
        <v>3214</v>
      </c>
      <c r="B1381" s="170" t="s">
        <v>3215</v>
      </c>
      <c r="C1381" s="171">
        <v>5.47</v>
      </c>
      <c r="D1381" s="171">
        <v>0.34</v>
      </c>
    </row>
    <row r="1382" spans="1:4" ht="27.75" customHeight="1" x14ac:dyDescent="0.2">
      <c r="A1382" s="169" t="s">
        <v>3216</v>
      </c>
      <c r="B1382" s="170" t="s">
        <v>3215</v>
      </c>
      <c r="C1382" s="171">
        <v>5.46</v>
      </c>
      <c r="D1382" s="171">
        <v>0.34</v>
      </c>
    </row>
    <row r="1383" spans="1:4" ht="27.75" customHeight="1" x14ac:dyDescent="0.2">
      <c r="A1383" s="169" t="s">
        <v>3217</v>
      </c>
      <c r="B1383" s="170" t="s">
        <v>3215</v>
      </c>
      <c r="C1383" s="171">
        <v>2.8916574706740974</v>
      </c>
      <c r="D1383" s="171">
        <v>6.5271833486592863</v>
      </c>
    </row>
    <row r="1384" spans="1:4" ht="27.75" customHeight="1" x14ac:dyDescent="0.2">
      <c r="A1384" s="169" t="s">
        <v>3218</v>
      </c>
      <c r="B1384" s="170" t="s">
        <v>3215</v>
      </c>
      <c r="C1384" s="171">
        <v>2.8916574706740974</v>
      </c>
      <c r="D1384" s="171">
        <v>6.5271833486592863</v>
      </c>
    </row>
    <row r="1385" spans="1:4" ht="27.75" customHeight="1" x14ac:dyDescent="0.2">
      <c r="A1385" s="169" t="s">
        <v>3219</v>
      </c>
      <c r="B1385" s="170" t="s">
        <v>3220</v>
      </c>
      <c r="C1385" s="171">
        <v>2.2735133012184026</v>
      </c>
      <c r="D1385" s="171">
        <v>9.6283812157590418</v>
      </c>
    </row>
    <row r="1386" spans="1:4" ht="27.75" customHeight="1" x14ac:dyDescent="0.2">
      <c r="A1386" s="169" t="s">
        <v>3221</v>
      </c>
      <c r="B1386" s="170" t="s">
        <v>3220</v>
      </c>
      <c r="C1386" s="171">
        <v>2.2735133012184026</v>
      </c>
      <c r="D1386" s="171">
        <v>9.6283812157590418</v>
      </c>
    </row>
    <row r="1387" spans="1:4" ht="27.75" customHeight="1" x14ac:dyDescent="0.2">
      <c r="A1387" s="169" t="s">
        <v>3222</v>
      </c>
      <c r="B1387" s="170" t="s">
        <v>3223</v>
      </c>
      <c r="C1387" s="171">
        <v>2.6716400544271552</v>
      </c>
      <c r="D1387" s="171">
        <v>-0.13620125767667851</v>
      </c>
    </row>
    <row r="1388" spans="1:4" ht="27.75" customHeight="1" x14ac:dyDescent="0.2">
      <c r="A1388" s="169" t="s">
        <v>3224</v>
      </c>
      <c r="B1388" s="170" t="s">
        <v>3223</v>
      </c>
      <c r="C1388" s="171">
        <v>2.6716400544271552</v>
      </c>
      <c r="D1388" s="171">
        <v>-0.13620125767667851</v>
      </c>
    </row>
    <row r="1389" spans="1:4" ht="27.75" customHeight="1" x14ac:dyDescent="0.2">
      <c r="A1389" s="169" t="s">
        <v>3225</v>
      </c>
      <c r="B1389" s="170" t="s">
        <v>3223</v>
      </c>
      <c r="C1389" s="171">
        <v>0.19</v>
      </c>
      <c r="D1389" s="171">
        <v>-0.21</v>
      </c>
    </row>
    <row r="1390" spans="1:4" ht="27.75" customHeight="1" x14ac:dyDescent="0.2">
      <c r="A1390" s="169" t="s">
        <v>3226</v>
      </c>
      <c r="B1390" s="170" t="s">
        <v>3223</v>
      </c>
      <c r="C1390" s="171">
        <v>0.19</v>
      </c>
      <c r="D1390" s="171">
        <v>-0.21</v>
      </c>
    </row>
    <row r="1391" spans="1:4" ht="27.75" customHeight="1" x14ac:dyDescent="0.2">
      <c r="A1391" s="169" t="s">
        <v>3227</v>
      </c>
      <c r="B1391" s="170" t="s">
        <v>3228</v>
      </c>
      <c r="C1391" s="171">
        <v>2.3992375390737983</v>
      </c>
      <c r="D1391" s="171">
        <v>8.4340009561327847</v>
      </c>
    </row>
    <row r="1392" spans="1:4" ht="27.75" customHeight="1" x14ac:dyDescent="0.2">
      <c r="A1392" s="169" t="s">
        <v>3229</v>
      </c>
      <c r="B1392" s="170" t="s">
        <v>3228</v>
      </c>
      <c r="C1392" s="171">
        <v>2.3992375390737983</v>
      </c>
      <c r="D1392" s="171">
        <v>8.4340009561327847</v>
      </c>
    </row>
    <row r="1393" spans="1:4" ht="27.75" customHeight="1" x14ac:dyDescent="0.2">
      <c r="A1393" s="169" t="s">
        <v>3230</v>
      </c>
      <c r="B1393" s="170" t="s">
        <v>3228</v>
      </c>
      <c r="C1393" s="171">
        <v>2.3992375390737983</v>
      </c>
      <c r="D1393" s="171">
        <v>8.4340009561327847</v>
      </c>
    </row>
    <row r="1394" spans="1:4" ht="27.75" customHeight="1" x14ac:dyDescent="0.2">
      <c r="A1394" s="169" t="s">
        <v>3231</v>
      </c>
      <c r="B1394" s="170" t="s">
        <v>3228</v>
      </c>
      <c r="C1394" s="171">
        <v>2.3992375390737983</v>
      </c>
      <c r="D1394" s="171">
        <v>8.4340009561327847</v>
      </c>
    </row>
    <row r="1395" spans="1:4" ht="27.75" customHeight="1" x14ac:dyDescent="0.2">
      <c r="A1395" s="169" t="s">
        <v>3232</v>
      </c>
      <c r="B1395" s="170" t="s">
        <v>3228</v>
      </c>
      <c r="C1395" s="171">
        <v>2.3992375390737983</v>
      </c>
      <c r="D1395" s="171">
        <v>8.4340009561327847</v>
      </c>
    </row>
    <row r="1396" spans="1:4" ht="27.75" customHeight="1" x14ac:dyDescent="0.2">
      <c r="A1396" s="169" t="s">
        <v>3233</v>
      </c>
      <c r="B1396" s="170" t="s">
        <v>3228</v>
      </c>
      <c r="C1396" s="171">
        <v>2.3992375390737983</v>
      </c>
      <c r="D1396" s="171">
        <v>8.4340009561327847</v>
      </c>
    </row>
    <row r="1397" spans="1:4" ht="27.75" customHeight="1" x14ac:dyDescent="0.2">
      <c r="A1397" s="169" t="s">
        <v>3234</v>
      </c>
      <c r="B1397" s="170" t="s">
        <v>3228</v>
      </c>
      <c r="C1397" s="171">
        <v>2.3992375390737983</v>
      </c>
      <c r="D1397" s="171">
        <v>8.4340009561327847</v>
      </c>
    </row>
    <row r="1398" spans="1:4" ht="27.75" customHeight="1" x14ac:dyDescent="0.2">
      <c r="A1398" s="169" t="s">
        <v>3235</v>
      </c>
      <c r="B1398" s="170" t="s">
        <v>3228</v>
      </c>
      <c r="C1398" s="171">
        <v>2.3992375390737983</v>
      </c>
      <c r="D1398" s="171">
        <v>8.4340009561327847</v>
      </c>
    </row>
    <row r="1399" spans="1:4" ht="27.75" customHeight="1" x14ac:dyDescent="0.2">
      <c r="A1399" s="169" t="s">
        <v>3236</v>
      </c>
      <c r="B1399" s="170" t="s">
        <v>3228</v>
      </c>
      <c r="C1399" s="171">
        <v>2.3992375390737983</v>
      </c>
      <c r="D1399" s="171">
        <v>8.4340009561327847</v>
      </c>
    </row>
    <row r="1400" spans="1:4" ht="27.75" customHeight="1" x14ac:dyDescent="0.2">
      <c r="A1400" s="169" t="s">
        <v>3237</v>
      </c>
      <c r="B1400" s="170" t="s">
        <v>3228</v>
      </c>
      <c r="C1400" s="171">
        <v>2.3992375390737983</v>
      </c>
      <c r="D1400" s="171">
        <v>8.4340009561327847</v>
      </c>
    </row>
    <row r="1401" spans="1:4" ht="27.75" customHeight="1" x14ac:dyDescent="0.2">
      <c r="A1401" s="169" t="s">
        <v>3238</v>
      </c>
      <c r="B1401" s="170" t="s">
        <v>3239</v>
      </c>
      <c r="C1401" s="171">
        <v>3.321215283346699</v>
      </c>
      <c r="D1401" s="171">
        <v>5.0184924943945388</v>
      </c>
    </row>
    <row r="1402" spans="1:4" ht="27.75" customHeight="1" x14ac:dyDescent="0.2">
      <c r="A1402" s="169" t="s">
        <v>3240</v>
      </c>
      <c r="B1402" s="170" t="s">
        <v>3239</v>
      </c>
      <c r="C1402" s="171">
        <v>3.321215283346699</v>
      </c>
      <c r="D1402" s="171">
        <v>5.0184924943945388</v>
      </c>
    </row>
    <row r="1403" spans="1:4" ht="27.75" customHeight="1" x14ac:dyDescent="0.2">
      <c r="A1403" s="169" t="s">
        <v>3241</v>
      </c>
      <c r="B1403" s="170" t="s">
        <v>3242</v>
      </c>
      <c r="C1403" s="171">
        <v>7.6377474497152793</v>
      </c>
      <c r="D1403" s="171">
        <v>2.0011107858650456</v>
      </c>
    </row>
    <row r="1404" spans="1:4" ht="27.75" customHeight="1" x14ac:dyDescent="0.2">
      <c r="A1404" s="169" t="s">
        <v>3243</v>
      </c>
      <c r="B1404" s="170" t="s">
        <v>3242</v>
      </c>
      <c r="C1404" s="171">
        <v>7.6377474497152793</v>
      </c>
      <c r="D1404" s="171">
        <v>2.0011107858650456</v>
      </c>
    </row>
    <row r="1405" spans="1:4" ht="27.75" customHeight="1" x14ac:dyDescent="0.2">
      <c r="A1405" s="169" t="s">
        <v>3244</v>
      </c>
      <c r="B1405" s="170" t="s">
        <v>3245</v>
      </c>
      <c r="C1405" s="171">
        <v>0.97436284337931556</v>
      </c>
      <c r="D1405" s="171">
        <v>5.668067723314083</v>
      </c>
    </row>
    <row r="1406" spans="1:4" ht="27.75" customHeight="1" x14ac:dyDescent="0.2">
      <c r="A1406" s="169" t="s">
        <v>3246</v>
      </c>
      <c r="B1406" s="170" t="s">
        <v>3245</v>
      </c>
      <c r="C1406" s="171">
        <v>0.97436284337931556</v>
      </c>
      <c r="D1406" s="171">
        <v>5.668067723314083</v>
      </c>
    </row>
    <row r="1407" spans="1:4" ht="27.75" customHeight="1" x14ac:dyDescent="0.2">
      <c r="A1407" s="169" t="s">
        <v>3247</v>
      </c>
      <c r="B1407" s="170" t="s">
        <v>3248</v>
      </c>
      <c r="C1407" s="171">
        <v>0</v>
      </c>
      <c r="D1407" s="171">
        <v>0.98</v>
      </c>
    </row>
    <row r="1408" spans="1:4" ht="27.75" customHeight="1" x14ac:dyDescent="0.2">
      <c r="A1408" s="169" t="s">
        <v>3249</v>
      </c>
      <c r="B1408" s="170" t="s">
        <v>3248</v>
      </c>
      <c r="C1408" s="171">
        <v>0</v>
      </c>
      <c r="D1408" s="171">
        <v>0.98</v>
      </c>
    </row>
    <row r="1409" spans="1:4" ht="27.75" customHeight="1" x14ac:dyDescent="0.2">
      <c r="A1409" s="169" t="s">
        <v>3250</v>
      </c>
      <c r="B1409" s="170" t="s">
        <v>3251</v>
      </c>
      <c r="C1409" s="171">
        <v>2.25</v>
      </c>
      <c r="D1409" s="171">
        <v>-0.1</v>
      </c>
    </row>
    <row r="1410" spans="1:4" ht="27.75" customHeight="1" x14ac:dyDescent="0.2">
      <c r="A1410" s="169" t="s">
        <v>3252</v>
      </c>
      <c r="B1410" s="170" t="s">
        <v>3251</v>
      </c>
      <c r="C1410" s="171">
        <v>2.25</v>
      </c>
      <c r="D1410" s="171">
        <v>-0.1</v>
      </c>
    </row>
    <row r="1411" spans="1:4" ht="27.75" customHeight="1" x14ac:dyDescent="0.2">
      <c r="A1411" s="169" t="s">
        <v>3253</v>
      </c>
      <c r="B1411" s="170" t="s">
        <v>3254</v>
      </c>
      <c r="C1411" s="171">
        <v>0</v>
      </c>
      <c r="D1411" s="171">
        <v>0.40860377303003553</v>
      </c>
    </row>
    <row r="1412" spans="1:4" ht="27.75" customHeight="1" x14ac:dyDescent="0.2">
      <c r="A1412" s="169" t="s">
        <v>3255</v>
      </c>
      <c r="B1412" s="170" t="s">
        <v>3256</v>
      </c>
      <c r="C1412" s="171">
        <v>0</v>
      </c>
      <c r="D1412" s="171">
        <v>0.39812675320875257</v>
      </c>
    </row>
    <row r="1413" spans="1:4" ht="27.75" customHeight="1" x14ac:dyDescent="0.2">
      <c r="A1413" s="169" t="s">
        <v>3257</v>
      </c>
      <c r="B1413" s="170" t="s">
        <v>3258</v>
      </c>
      <c r="C1413" s="171">
        <v>2.5983009156781747</v>
      </c>
      <c r="D1413" s="171">
        <v>8.0463512227453151</v>
      </c>
    </row>
    <row r="1414" spans="1:4" ht="27.75" customHeight="1" x14ac:dyDescent="0.2">
      <c r="A1414" s="169" t="s">
        <v>3259</v>
      </c>
      <c r="B1414" s="170" t="s">
        <v>3258</v>
      </c>
      <c r="C1414" s="171">
        <v>2.5983009156781747</v>
      </c>
      <c r="D1414" s="171">
        <v>8.0463512227453151</v>
      </c>
    </row>
    <row r="1415" spans="1:4" ht="27.75" customHeight="1" x14ac:dyDescent="0.2">
      <c r="A1415" s="169" t="s">
        <v>3260</v>
      </c>
      <c r="B1415" s="170" t="s">
        <v>3261</v>
      </c>
      <c r="C1415" s="171">
        <v>3.2164450851338691</v>
      </c>
      <c r="D1415" s="171">
        <v>0.26192549553207406</v>
      </c>
    </row>
    <row r="1416" spans="1:4" ht="27.75" customHeight="1" x14ac:dyDescent="0.2">
      <c r="A1416" s="169" t="s">
        <v>3262</v>
      </c>
      <c r="B1416" s="170" t="s">
        <v>3261</v>
      </c>
      <c r="C1416" s="171">
        <v>3.2164450851338691</v>
      </c>
      <c r="D1416" s="171">
        <v>0.26192549553207406</v>
      </c>
    </row>
    <row r="1417" spans="1:4" ht="27.75" customHeight="1" x14ac:dyDescent="0.2">
      <c r="A1417" s="169" t="s">
        <v>3263</v>
      </c>
      <c r="B1417" s="170" t="s">
        <v>3264</v>
      </c>
      <c r="C1417" s="171">
        <v>-0.02</v>
      </c>
      <c r="D1417" s="171">
        <v>0</v>
      </c>
    </row>
    <row r="1418" spans="1:4" ht="27.75" customHeight="1" x14ac:dyDescent="0.2">
      <c r="A1418" s="169" t="s">
        <v>3265</v>
      </c>
      <c r="B1418" s="170" t="s">
        <v>3264</v>
      </c>
      <c r="C1418" s="171">
        <v>2.0954039642565925E-2</v>
      </c>
      <c r="D1418" s="171">
        <v>0</v>
      </c>
    </row>
    <row r="1419" spans="1:4" ht="27.75" customHeight="1" x14ac:dyDescent="0.2">
      <c r="A1419" s="169" t="s">
        <v>3266</v>
      </c>
      <c r="B1419" s="170" t="s">
        <v>3264</v>
      </c>
      <c r="C1419" s="171">
        <v>0</v>
      </c>
      <c r="D1419" s="171">
        <v>0</v>
      </c>
    </row>
    <row r="1420" spans="1:4" ht="27.75" customHeight="1" x14ac:dyDescent="0.2">
      <c r="A1420" s="169" t="s">
        <v>3267</v>
      </c>
      <c r="B1420" s="170" t="s">
        <v>3264</v>
      </c>
      <c r="C1420" s="171">
        <v>0</v>
      </c>
      <c r="D1420" s="171">
        <v>0</v>
      </c>
    </row>
    <row r="1421" spans="1:4" ht="27.75" customHeight="1" x14ac:dyDescent="0.2">
      <c r="A1421" s="169" t="s">
        <v>3268</v>
      </c>
      <c r="B1421" s="170" t="s">
        <v>3269</v>
      </c>
      <c r="C1421" s="171">
        <v>0</v>
      </c>
      <c r="D1421" s="171">
        <v>0</v>
      </c>
    </row>
    <row r="1422" spans="1:4" ht="27.75" customHeight="1" x14ac:dyDescent="0.2">
      <c r="A1422" s="169" t="s">
        <v>3270</v>
      </c>
      <c r="B1422" s="170" t="s">
        <v>3269</v>
      </c>
      <c r="C1422" s="171">
        <v>0</v>
      </c>
      <c r="D1422" s="171">
        <v>0</v>
      </c>
    </row>
    <row r="1423" spans="1:4" ht="27.75" customHeight="1" x14ac:dyDescent="0.2">
      <c r="A1423" s="169" t="s">
        <v>3271</v>
      </c>
      <c r="B1423" s="170" t="s">
        <v>3272</v>
      </c>
      <c r="C1423" s="171">
        <v>12.4</v>
      </c>
      <c r="D1423" s="171">
        <v>7.0000000000000007E-2</v>
      </c>
    </row>
    <row r="1424" spans="1:4" ht="27.75" customHeight="1" x14ac:dyDescent="0.2">
      <c r="A1424" s="169" t="s">
        <v>3273</v>
      </c>
      <c r="B1424" s="170" t="s">
        <v>3272</v>
      </c>
      <c r="C1424" s="171">
        <v>12.4</v>
      </c>
      <c r="D1424" s="171">
        <v>7.0000000000000007E-2</v>
      </c>
    </row>
    <row r="1425" spans="1:4" ht="27.75" customHeight="1" x14ac:dyDescent="0.2">
      <c r="A1425" s="169" t="s">
        <v>3274</v>
      </c>
      <c r="B1425" s="170" t="s">
        <v>3272</v>
      </c>
      <c r="C1425" s="171">
        <v>1.2048572794475405</v>
      </c>
      <c r="D1425" s="171">
        <v>7.7844257272132404</v>
      </c>
    </row>
    <row r="1426" spans="1:4" ht="27.75" customHeight="1" x14ac:dyDescent="0.2">
      <c r="A1426" s="169" t="s">
        <v>3275</v>
      </c>
      <c r="B1426" s="170" t="s">
        <v>3272</v>
      </c>
      <c r="C1426" s="171">
        <v>1.2048572794475405</v>
      </c>
      <c r="D1426" s="171">
        <v>7.7844257272132404</v>
      </c>
    </row>
    <row r="1427" spans="1:4" ht="27.75" customHeight="1" x14ac:dyDescent="0.2">
      <c r="A1427" s="169" t="s">
        <v>3276</v>
      </c>
      <c r="B1427" s="170" t="s">
        <v>3277</v>
      </c>
      <c r="C1427" s="171">
        <v>3.76</v>
      </c>
      <c r="D1427" s="171">
        <v>0.32</v>
      </c>
    </row>
    <row r="1428" spans="1:4" ht="27.75" customHeight="1" x14ac:dyDescent="0.2">
      <c r="A1428" s="169" t="s">
        <v>3278</v>
      </c>
      <c r="B1428" s="170" t="s">
        <v>3277</v>
      </c>
      <c r="C1428" s="171">
        <v>3.76</v>
      </c>
      <c r="D1428" s="171">
        <v>0.32</v>
      </c>
    </row>
    <row r="1429" spans="1:4" ht="27.75" customHeight="1" x14ac:dyDescent="0.2">
      <c r="A1429" s="169" t="s">
        <v>3279</v>
      </c>
      <c r="B1429" s="170" t="s">
        <v>3277</v>
      </c>
      <c r="C1429" s="171">
        <v>1.6658461515839911</v>
      </c>
      <c r="D1429" s="171">
        <v>2.8497493913889658</v>
      </c>
    </row>
    <row r="1430" spans="1:4" ht="27.75" customHeight="1" x14ac:dyDescent="0.2">
      <c r="A1430" s="169" t="s">
        <v>3280</v>
      </c>
      <c r="B1430" s="170" t="s">
        <v>3277</v>
      </c>
      <c r="C1430" s="171">
        <v>1.6658461515839911</v>
      </c>
      <c r="D1430" s="171">
        <v>2.8497493913889658</v>
      </c>
    </row>
    <row r="1431" spans="1:4" ht="27.75" customHeight="1" x14ac:dyDescent="0.2">
      <c r="A1431" s="169" t="s">
        <v>3281</v>
      </c>
      <c r="B1431" s="170" t="s">
        <v>3282</v>
      </c>
      <c r="C1431" s="171">
        <v>6.37</v>
      </c>
      <c r="D1431" s="171">
        <v>0.99</v>
      </c>
    </row>
    <row r="1432" spans="1:4" ht="27.75" customHeight="1" x14ac:dyDescent="0.2">
      <c r="A1432" s="169" t="s">
        <v>3283</v>
      </c>
      <c r="B1432" s="170" t="s">
        <v>3282</v>
      </c>
      <c r="C1432" s="171">
        <v>6.37</v>
      </c>
      <c r="D1432" s="171">
        <v>0.99</v>
      </c>
    </row>
    <row r="1433" spans="1:4" ht="27.75" customHeight="1" x14ac:dyDescent="0.2">
      <c r="A1433" s="169" t="s">
        <v>3284</v>
      </c>
      <c r="B1433" s="170" t="s">
        <v>3282</v>
      </c>
      <c r="C1433" s="171">
        <v>1.2258113190901065</v>
      </c>
      <c r="D1433" s="171">
        <v>8.0568282425665991</v>
      </c>
    </row>
    <row r="1434" spans="1:4" ht="27.75" customHeight="1" x14ac:dyDescent="0.2">
      <c r="A1434" s="169" t="s">
        <v>3285</v>
      </c>
      <c r="B1434" s="170" t="s">
        <v>3282</v>
      </c>
      <c r="C1434" s="171">
        <v>1.2258113190901065</v>
      </c>
      <c r="D1434" s="171">
        <v>8.0568282425665991</v>
      </c>
    </row>
    <row r="1435" spans="1:4" ht="27.75" customHeight="1" x14ac:dyDescent="0.2">
      <c r="A1435" s="169" t="s">
        <v>3286</v>
      </c>
      <c r="B1435" s="170" t="s">
        <v>3287</v>
      </c>
      <c r="C1435" s="171">
        <v>0.20954039642565925</v>
      </c>
      <c r="D1435" s="171">
        <v>5.3747111683181599</v>
      </c>
    </row>
    <row r="1436" spans="1:4" ht="27.75" customHeight="1" x14ac:dyDescent="0.2">
      <c r="A1436" s="169" t="s">
        <v>3288</v>
      </c>
      <c r="B1436" s="170" t="s">
        <v>3287</v>
      </c>
      <c r="C1436" s="171">
        <v>0.20954039642565925</v>
      </c>
      <c r="D1436" s="171">
        <v>5.3747111683181599</v>
      </c>
    </row>
    <row r="1437" spans="1:4" ht="27.75" customHeight="1" x14ac:dyDescent="0.2">
      <c r="A1437" s="169" t="s">
        <v>3289</v>
      </c>
      <c r="B1437" s="170" t="s">
        <v>3290</v>
      </c>
      <c r="C1437" s="171">
        <v>0.56575907034927997</v>
      </c>
      <c r="D1437" s="171">
        <v>11.105641010559939</v>
      </c>
    </row>
    <row r="1438" spans="1:4" ht="27.75" customHeight="1" x14ac:dyDescent="0.2">
      <c r="A1438" s="169" t="s">
        <v>3291</v>
      </c>
      <c r="B1438" s="170" t="s">
        <v>3290</v>
      </c>
      <c r="C1438" s="171">
        <v>0.56575907034927997</v>
      </c>
      <c r="D1438" s="171">
        <v>11.105641010559939</v>
      </c>
    </row>
    <row r="1439" spans="1:4" ht="27.75" customHeight="1" x14ac:dyDescent="0.2">
      <c r="A1439" s="169" t="s">
        <v>3292</v>
      </c>
      <c r="B1439" s="170" t="s">
        <v>3293</v>
      </c>
      <c r="C1439" s="171">
        <v>2.8916574706740974</v>
      </c>
      <c r="D1439" s="171">
        <v>5.4166192476032915</v>
      </c>
    </row>
    <row r="1440" spans="1:4" ht="27.75" customHeight="1" x14ac:dyDescent="0.2">
      <c r="A1440" s="169" t="s">
        <v>3294</v>
      </c>
      <c r="B1440" s="170" t="s">
        <v>3293</v>
      </c>
      <c r="C1440" s="171">
        <v>2.8916574706740974</v>
      </c>
      <c r="D1440" s="171">
        <v>5.4166192476032915</v>
      </c>
    </row>
    <row r="1441" spans="1:4" ht="27.75" customHeight="1" x14ac:dyDescent="0.2">
      <c r="A1441" s="169" t="s">
        <v>3295</v>
      </c>
      <c r="B1441" s="170" t="s">
        <v>3296</v>
      </c>
      <c r="C1441" s="171">
        <v>0.38764973338746961</v>
      </c>
      <c r="D1441" s="171">
        <v>5.5842515647438189</v>
      </c>
    </row>
    <row r="1442" spans="1:4" ht="27.75" customHeight="1" x14ac:dyDescent="0.2">
      <c r="A1442" s="169" t="s">
        <v>3297</v>
      </c>
      <c r="B1442" s="170" t="s">
        <v>3296</v>
      </c>
      <c r="C1442" s="171">
        <v>0.38764973338746961</v>
      </c>
      <c r="D1442" s="171">
        <v>5.5842515647438189</v>
      </c>
    </row>
    <row r="1443" spans="1:4" ht="27.75" customHeight="1" x14ac:dyDescent="0.2">
      <c r="A1443" s="169" t="s">
        <v>3298</v>
      </c>
      <c r="B1443" s="170" t="s">
        <v>3299</v>
      </c>
      <c r="C1443" s="171">
        <v>0.93245476409418371</v>
      </c>
      <c r="D1443" s="171">
        <v>11.765693259300766</v>
      </c>
    </row>
    <row r="1444" spans="1:4" ht="27.75" customHeight="1" x14ac:dyDescent="0.2">
      <c r="A1444" s="169" t="s">
        <v>3300</v>
      </c>
      <c r="B1444" s="170" t="s">
        <v>3299</v>
      </c>
      <c r="C1444" s="171">
        <v>0.93245476409418371</v>
      </c>
      <c r="D1444" s="171">
        <v>11.765693259300766</v>
      </c>
    </row>
    <row r="1445" spans="1:4" ht="27.75" customHeight="1" x14ac:dyDescent="0.2">
      <c r="A1445" s="169" t="s">
        <v>3301</v>
      </c>
      <c r="B1445" s="170" t="s">
        <v>3302</v>
      </c>
      <c r="C1445" s="171">
        <v>1.1499999999999999</v>
      </c>
      <c r="D1445" s="171">
        <v>4.7</v>
      </c>
    </row>
    <row r="1446" spans="1:4" ht="27.75" customHeight="1" x14ac:dyDescent="0.2">
      <c r="A1446" s="169" t="s">
        <v>3303</v>
      </c>
      <c r="B1446" s="170" t="s">
        <v>3302</v>
      </c>
      <c r="C1446" s="171">
        <v>1.1499999999999999</v>
      </c>
      <c r="D1446" s="171">
        <v>4.7</v>
      </c>
    </row>
    <row r="1447" spans="1:4" ht="27.75" customHeight="1" x14ac:dyDescent="0.2">
      <c r="A1447" s="169" t="s">
        <v>3304</v>
      </c>
      <c r="B1447" s="170" t="s">
        <v>3302</v>
      </c>
      <c r="C1447" s="171">
        <v>1.1499999999999999</v>
      </c>
      <c r="D1447" s="171">
        <v>4.7</v>
      </c>
    </row>
    <row r="1448" spans="1:4" ht="27.75" customHeight="1" x14ac:dyDescent="0.2">
      <c r="A1448" s="169" t="s">
        <v>3305</v>
      </c>
      <c r="B1448" s="170" t="s">
        <v>3302</v>
      </c>
      <c r="C1448" s="171">
        <v>1.1499999999999999</v>
      </c>
      <c r="D1448" s="171">
        <v>4.6900000000000004</v>
      </c>
    </row>
    <row r="1449" spans="1:4" ht="27.75" customHeight="1" x14ac:dyDescent="0.2">
      <c r="A1449" s="169" t="s">
        <v>3306</v>
      </c>
      <c r="B1449" s="170" t="s">
        <v>3302</v>
      </c>
      <c r="C1449" s="171">
        <v>1.1499999999999999</v>
      </c>
      <c r="D1449" s="171">
        <v>4.6900000000000004</v>
      </c>
    </row>
    <row r="1450" spans="1:4" ht="27.75" customHeight="1" x14ac:dyDescent="0.2">
      <c r="A1450" s="169" t="s">
        <v>3307</v>
      </c>
      <c r="B1450" s="170" t="s">
        <v>3302</v>
      </c>
      <c r="C1450" s="171">
        <v>1.6553691317627082</v>
      </c>
      <c r="D1450" s="171">
        <v>7.4177300334683371</v>
      </c>
    </row>
    <row r="1451" spans="1:4" ht="27.75" customHeight="1" x14ac:dyDescent="0.2">
      <c r="A1451" s="169" t="s">
        <v>3308</v>
      </c>
      <c r="B1451" s="170" t="s">
        <v>3302</v>
      </c>
      <c r="C1451" s="171">
        <v>1.6553691317627082</v>
      </c>
      <c r="D1451" s="171">
        <v>7.4177300334683371</v>
      </c>
    </row>
    <row r="1452" spans="1:4" ht="27.75" customHeight="1" x14ac:dyDescent="0.2">
      <c r="A1452" s="169" t="s">
        <v>3309</v>
      </c>
      <c r="B1452" s="170" t="s">
        <v>3302</v>
      </c>
      <c r="C1452" s="171">
        <v>1.1499999999999999</v>
      </c>
      <c r="D1452" s="171">
        <v>4.6900000000000004</v>
      </c>
    </row>
    <row r="1453" spans="1:4" ht="27.75" customHeight="1" x14ac:dyDescent="0.2">
      <c r="A1453" s="169" t="s">
        <v>3310</v>
      </c>
      <c r="B1453" s="170" t="s">
        <v>3311</v>
      </c>
      <c r="C1453" s="171">
        <v>32</v>
      </c>
      <c r="D1453" s="171">
        <v>0.33</v>
      </c>
    </row>
    <row r="1454" spans="1:4" ht="27.75" customHeight="1" x14ac:dyDescent="0.2">
      <c r="A1454" s="169" t="s">
        <v>3312</v>
      </c>
      <c r="B1454" s="170" t="s">
        <v>3311</v>
      </c>
      <c r="C1454" s="171">
        <v>31.99</v>
      </c>
      <c r="D1454" s="171">
        <v>0.33</v>
      </c>
    </row>
    <row r="1455" spans="1:4" ht="27.75" customHeight="1" x14ac:dyDescent="0.2">
      <c r="A1455" s="169" t="s">
        <v>3313</v>
      </c>
      <c r="B1455" s="170" t="s">
        <v>3311</v>
      </c>
      <c r="C1455" s="171">
        <v>4.2222389879770343</v>
      </c>
      <c r="D1455" s="171">
        <v>18.376692766530315</v>
      </c>
    </row>
    <row r="1456" spans="1:4" ht="27.75" customHeight="1" x14ac:dyDescent="0.2">
      <c r="A1456" s="169" t="s">
        <v>3314</v>
      </c>
      <c r="B1456" s="170" t="s">
        <v>3311</v>
      </c>
      <c r="C1456" s="171">
        <v>4.2222389879770343</v>
      </c>
      <c r="D1456" s="171">
        <v>18.376692766530315</v>
      </c>
    </row>
    <row r="1457" spans="1:4" ht="27.75" customHeight="1" x14ac:dyDescent="0.2">
      <c r="A1457" s="169" t="s">
        <v>3315</v>
      </c>
      <c r="B1457" s="170" t="s">
        <v>3316</v>
      </c>
      <c r="C1457" s="171">
        <v>7.6377474497152793</v>
      </c>
      <c r="D1457" s="171">
        <v>2.6192549553207405</v>
      </c>
    </row>
    <row r="1458" spans="1:4" ht="27.75" customHeight="1" x14ac:dyDescent="0.2">
      <c r="A1458" s="169" t="s">
        <v>3317</v>
      </c>
      <c r="B1458" s="170" t="s">
        <v>3316</v>
      </c>
      <c r="C1458" s="171">
        <v>7.6377474497152793</v>
      </c>
      <c r="D1458" s="171">
        <v>2.6192549553207405</v>
      </c>
    </row>
    <row r="1459" spans="1:4" ht="27.75" customHeight="1" x14ac:dyDescent="0.2">
      <c r="A1459" s="169" t="s">
        <v>3318</v>
      </c>
      <c r="B1459" s="170" t="s">
        <v>3316</v>
      </c>
      <c r="C1459" s="171">
        <v>1</v>
      </c>
      <c r="D1459" s="171">
        <v>1.32</v>
      </c>
    </row>
    <row r="1460" spans="1:4" ht="27.75" customHeight="1" x14ac:dyDescent="0.2">
      <c r="A1460" s="169" t="s">
        <v>3319</v>
      </c>
      <c r="B1460" s="170" t="s">
        <v>3316</v>
      </c>
      <c r="C1460" s="171">
        <v>1</v>
      </c>
      <c r="D1460" s="171">
        <v>1.32</v>
      </c>
    </row>
    <row r="1461" spans="1:4" ht="27.75" customHeight="1" x14ac:dyDescent="0.2">
      <c r="A1461" s="169" t="s">
        <v>3320</v>
      </c>
      <c r="B1461" s="170" t="s">
        <v>3321</v>
      </c>
      <c r="C1461" s="171">
        <v>1.0791330415921452</v>
      </c>
      <c r="D1461" s="171">
        <v>5.7414068620630641</v>
      </c>
    </row>
    <row r="1462" spans="1:4" ht="27.75" customHeight="1" x14ac:dyDescent="0.2">
      <c r="A1462" s="169" t="s">
        <v>3322</v>
      </c>
      <c r="B1462" s="170" t="s">
        <v>3321</v>
      </c>
      <c r="C1462" s="171">
        <v>1.0791330415921452</v>
      </c>
      <c r="D1462" s="171">
        <v>5.7414068620630641</v>
      </c>
    </row>
    <row r="1463" spans="1:4" ht="27.75" customHeight="1" x14ac:dyDescent="0.2">
      <c r="A1463" s="169" t="s">
        <v>3323</v>
      </c>
      <c r="B1463" s="170" t="s">
        <v>3321</v>
      </c>
      <c r="C1463" s="171">
        <v>4.91</v>
      </c>
      <c r="D1463" s="171">
        <v>1.1100000000000001</v>
      </c>
    </row>
    <row r="1464" spans="1:4" ht="27.75" customHeight="1" x14ac:dyDescent="0.2">
      <c r="A1464" s="169" t="s">
        <v>3324</v>
      </c>
      <c r="B1464" s="170" t="s">
        <v>3321</v>
      </c>
      <c r="C1464" s="171">
        <v>4.91</v>
      </c>
      <c r="D1464" s="171">
        <v>1.1100000000000001</v>
      </c>
    </row>
    <row r="1465" spans="1:4" ht="27.75" customHeight="1" x14ac:dyDescent="0.2">
      <c r="A1465" s="169" t="s">
        <v>3325</v>
      </c>
      <c r="B1465" s="170" t="s">
        <v>3326</v>
      </c>
      <c r="C1465" s="171">
        <v>4.9975384547519726</v>
      </c>
      <c r="D1465" s="171">
        <v>1.2258113190901065</v>
      </c>
    </row>
    <row r="1466" spans="1:4" ht="27.75" customHeight="1" x14ac:dyDescent="0.2">
      <c r="A1466" s="169" t="s">
        <v>3327</v>
      </c>
      <c r="B1466" s="170" t="s">
        <v>3326</v>
      </c>
      <c r="C1466" s="171">
        <v>4.1174687897642048</v>
      </c>
      <c r="D1466" s="171">
        <v>1.3305815173029363</v>
      </c>
    </row>
    <row r="1467" spans="1:4" ht="27.75" customHeight="1" x14ac:dyDescent="0.2">
      <c r="A1467" s="169" t="s">
        <v>3328</v>
      </c>
      <c r="B1467" s="170" t="s">
        <v>3329</v>
      </c>
      <c r="C1467" s="171">
        <v>2.2735133012184026</v>
      </c>
      <c r="D1467" s="171">
        <v>12.865780340535476</v>
      </c>
    </row>
    <row r="1468" spans="1:4" ht="27.75" customHeight="1" x14ac:dyDescent="0.2">
      <c r="A1468" s="169" t="s">
        <v>3330</v>
      </c>
      <c r="B1468" s="170" t="s">
        <v>3329</v>
      </c>
      <c r="C1468" s="171">
        <v>2.2735133012184026</v>
      </c>
      <c r="D1468" s="171">
        <v>12.865780340535476</v>
      </c>
    </row>
    <row r="1469" spans="1:4" ht="27.75" customHeight="1" x14ac:dyDescent="0.2">
      <c r="A1469" s="169" t="s">
        <v>3331</v>
      </c>
      <c r="B1469" s="170" t="s">
        <v>3332</v>
      </c>
      <c r="C1469" s="171">
        <v>14.99</v>
      </c>
      <c r="D1469" s="171">
        <v>3.24</v>
      </c>
    </row>
    <row r="1470" spans="1:4" ht="27.75" customHeight="1" x14ac:dyDescent="0.2">
      <c r="A1470" s="169" t="s">
        <v>3333</v>
      </c>
      <c r="B1470" s="170" t="s">
        <v>3334</v>
      </c>
      <c r="C1470" s="171">
        <v>5.55</v>
      </c>
      <c r="D1470" s="171">
        <v>4.71</v>
      </c>
    </row>
    <row r="1471" spans="1:4" ht="27.75" customHeight="1" x14ac:dyDescent="0.2">
      <c r="A1471" s="169" t="s">
        <v>3335</v>
      </c>
      <c r="B1471" s="170" t="s">
        <v>3334</v>
      </c>
      <c r="C1471" s="171">
        <v>5.55</v>
      </c>
      <c r="D1471" s="171">
        <v>4.71</v>
      </c>
    </row>
    <row r="1472" spans="1:4" ht="27.75" customHeight="1" x14ac:dyDescent="0.2">
      <c r="A1472" s="169" t="s">
        <v>3336</v>
      </c>
      <c r="B1472" s="170" t="s">
        <v>3334</v>
      </c>
      <c r="C1472" s="171">
        <v>3.6250488581639049</v>
      </c>
      <c r="D1472" s="171">
        <v>11.56662988269639</v>
      </c>
    </row>
    <row r="1473" spans="1:4" ht="27.75" customHeight="1" x14ac:dyDescent="0.2">
      <c r="A1473" s="169" t="s">
        <v>3337</v>
      </c>
      <c r="B1473" s="170" t="s">
        <v>3334</v>
      </c>
      <c r="C1473" s="171">
        <v>3.6250488581639049</v>
      </c>
      <c r="D1473" s="171">
        <v>11.56662988269639</v>
      </c>
    </row>
    <row r="1474" spans="1:4" ht="27.75" customHeight="1" x14ac:dyDescent="0.2">
      <c r="A1474" s="169" t="s">
        <v>3338</v>
      </c>
      <c r="B1474" s="170" t="s">
        <v>3339</v>
      </c>
      <c r="C1474" s="171">
        <v>1.9172946272947822</v>
      </c>
      <c r="D1474" s="171">
        <v>0.56575907034927997</v>
      </c>
    </row>
    <row r="1475" spans="1:4" ht="27.75" customHeight="1" x14ac:dyDescent="0.2">
      <c r="A1475" s="169" t="s">
        <v>3340</v>
      </c>
      <c r="B1475" s="170" t="s">
        <v>3339</v>
      </c>
      <c r="C1475" s="171">
        <v>2.0115878056863288</v>
      </c>
      <c r="D1475" s="171">
        <v>0.61814416945569473</v>
      </c>
    </row>
    <row r="1476" spans="1:4" ht="27.75" customHeight="1" x14ac:dyDescent="0.2">
      <c r="A1476" s="169" t="s">
        <v>3341</v>
      </c>
      <c r="B1476" s="170" t="s">
        <v>3342</v>
      </c>
      <c r="C1476" s="171">
        <v>2.346852439967384</v>
      </c>
      <c r="D1476" s="171">
        <v>12.813395241429063</v>
      </c>
    </row>
    <row r="1477" spans="1:4" ht="27.75" customHeight="1" x14ac:dyDescent="0.2">
      <c r="A1477" s="169" t="s">
        <v>3343</v>
      </c>
      <c r="B1477" s="170" t="s">
        <v>3342</v>
      </c>
      <c r="C1477" s="171">
        <v>2.346852439967384</v>
      </c>
      <c r="D1477" s="171">
        <v>12.813395241429063</v>
      </c>
    </row>
    <row r="1478" spans="1:4" ht="27.75" customHeight="1" x14ac:dyDescent="0.2">
      <c r="A1478" s="169" t="s">
        <v>3344</v>
      </c>
      <c r="B1478" s="170" t="s">
        <v>3342</v>
      </c>
      <c r="C1478" s="171">
        <v>10.210000000000001</v>
      </c>
      <c r="D1478" s="171">
        <v>3.19</v>
      </c>
    </row>
    <row r="1479" spans="1:4" ht="27.75" customHeight="1" x14ac:dyDescent="0.2">
      <c r="A1479" s="169" t="s">
        <v>3345</v>
      </c>
      <c r="B1479" s="170" t="s">
        <v>3342</v>
      </c>
      <c r="C1479" s="171">
        <v>10.210000000000001</v>
      </c>
      <c r="D1479" s="171">
        <v>3.19</v>
      </c>
    </row>
    <row r="1480" spans="1:4" ht="27.75" customHeight="1" x14ac:dyDescent="0.2">
      <c r="A1480" s="169" t="s">
        <v>3346</v>
      </c>
      <c r="B1480" s="170" t="s">
        <v>3347</v>
      </c>
      <c r="C1480" s="171">
        <v>6.81</v>
      </c>
      <c r="D1480" s="171">
        <v>11.77</v>
      </c>
    </row>
    <row r="1481" spans="1:4" ht="27.75" customHeight="1" x14ac:dyDescent="0.2">
      <c r="A1481" s="169" t="s">
        <v>3348</v>
      </c>
      <c r="B1481" s="170" t="s">
        <v>3349</v>
      </c>
      <c r="C1481" s="171">
        <v>7.3548679145406393</v>
      </c>
      <c r="D1481" s="171">
        <v>10.477019821282962</v>
      </c>
    </row>
    <row r="1482" spans="1:4" ht="27.75" customHeight="1" x14ac:dyDescent="0.2">
      <c r="A1482" s="169" t="s">
        <v>3350</v>
      </c>
      <c r="B1482" s="170" t="s">
        <v>3351</v>
      </c>
      <c r="C1482" s="171">
        <v>0</v>
      </c>
      <c r="D1482" s="171">
        <v>0</v>
      </c>
    </row>
    <row r="1483" spans="1:4" ht="27.75" customHeight="1" x14ac:dyDescent="0.2">
      <c r="A1483" s="169" t="s">
        <v>3352</v>
      </c>
      <c r="B1483" s="170" t="s">
        <v>3351</v>
      </c>
      <c r="C1483" s="171">
        <v>0</v>
      </c>
      <c r="D1483" s="171">
        <v>0</v>
      </c>
    </row>
    <row r="1484" spans="1:4" ht="27.75" customHeight="1" x14ac:dyDescent="0.2">
      <c r="A1484" s="169" t="s">
        <v>3353</v>
      </c>
      <c r="B1484" s="170" t="s">
        <v>3351</v>
      </c>
      <c r="C1484" s="171">
        <v>0</v>
      </c>
      <c r="D1484" s="171">
        <v>0</v>
      </c>
    </row>
    <row r="1485" spans="1:4" ht="27.75" customHeight="1" x14ac:dyDescent="0.2">
      <c r="A1485" s="169" t="s">
        <v>3354</v>
      </c>
      <c r="B1485" s="170" t="s">
        <v>3351</v>
      </c>
      <c r="C1485" s="171">
        <v>0</v>
      </c>
      <c r="D1485" s="171">
        <v>0</v>
      </c>
    </row>
    <row r="1486" spans="1:4" ht="27.75" customHeight="1" x14ac:dyDescent="0.2">
      <c r="A1486" s="169" t="s">
        <v>3355</v>
      </c>
      <c r="B1486" s="170" t="s">
        <v>3356</v>
      </c>
      <c r="C1486" s="171">
        <v>0.1676323171405274</v>
      </c>
      <c r="D1486" s="171">
        <v>0.69148330820467552</v>
      </c>
    </row>
    <row r="1487" spans="1:4" ht="27.75" customHeight="1" x14ac:dyDescent="0.2">
      <c r="A1487" s="169" t="s">
        <v>3357</v>
      </c>
      <c r="B1487" s="170" t="s">
        <v>3356</v>
      </c>
      <c r="C1487" s="171">
        <v>0.1676323171405274</v>
      </c>
      <c r="D1487" s="171">
        <v>0.69148330820467552</v>
      </c>
    </row>
    <row r="1488" spans="1:4" ht="27.75" customHeight="1" x14ac:dyDescent="0.2">
      <c r="A1488" s="169" t="s">
        <v>3358</v>
      </c>
      <c r="B1488" s="170" t="s">
        <v>3359</v>
      </c>
      <c r="C1488" s="171">
        <v>2.7764102526399848</v>
      </c>
      <c r="D1488" s="171">
        <v>20.398757592037928</v>
      </c>
    </row>
    <row r="1489" spans="1:4" ht="27.75" customHeight="1" x14ac:dyDescent="0.2">
      <c r="A1489" s="169" t="s">
        <v>3360</v>
      </c>
      <c r="B1489" s="170" t="s">
        <v>3359</v>
      </c>
      <c r="C1489" s="171">
        <v>2.7764102526399848</v>
      </c>
      <c r="D1489" s="171">
        <v>20.398757592037928</v>
      </c>
    </row>
    <row r="1490" spans="1:4" ht="27.75" customHeight="1" x14ac:dyDescent="0.2">
      <c r="A1490" s="169" t="s">
        <v>3361</v>
      </c>
      <c r="B1490" s="170" t="s">
        <v>3362</v>
      </c>
      <c r="C1490" s="171">
        <v>16.52</v>
      </c>
      <c r="D1490" s="171">
        <v>1.79</v>
      </c>
    </row>
    <row r="1491" spans="1:4" ht="27.75" customHeight="1" x14ac:dyDescent="0.2">
      <c r="A1491" s="169" t="s">
        <v>3363</v>
      </c>
      <c r="B1491" s="170" t="s">
        <v>3362</v>
      </c>
      <c r="C1491" s="171">
        <v>16.510000000000002</v>
      </c>
      <c r="D1491" s="171">
        <v>1.79</v>
      </c>
    </row>
    <row r="1492" spans="1:4" ht="27.75" customHeight="1" x14ac:dyDescent="0.2">
      <c r="A1492" s="169" t="s">
        <v>3364</v>
      </c>
      <c r="B1492" s="170" t="s">
        <v>3362</v>
      </c>
      <c r="C1492" s="171">
        <v>16.510000000000002</v>
      </c>
      <c r="D1492" s="171">
        <v>1.79</v>
      </c>
    </row>
    <row r="1493" spans="1:4" ht="27.75" customHeight="1" x14ac:dyDescent="0.2">
      <c r="A1493" s="169" t="s">
        <v>3365</v>
      </c>
      <c r="B1493" s="170" t="s">
        <v>3366</v>
      </c>
      <c r="C1493" s="171">
        <v>2.1163580038991583</v>
      </c>
      <c r="D1493" s="171">
        <v>2.5983009156781747</v>
      </c>
    </row>
    <row r="1494" spans="1:4" ht="27.75" customHeight="1" x14ac:dyDescent="0.2">
      <c r="A1494" s="169" t="s">
        <v>3367</v>
      </c>
      <c r="B1494" s="170" t="s">
        <v>3366</v>
      </c>
      <c r="C1494" s="171">
        <v>2.1163580038991583</v>
      </c>
      <c r="D1494" s="171">
        <v>2.5983009156781747</v>
      </c>
    </row>
    <row r="1495" spans="1:4" ht="27.75" customHeight="1" x14ac:dyDescent="0.2">
      <c r="A1495" s="169" t="s">
        <v>3368</v>
      </c>
      <c r="B1495" s="170" t="s">
        <v>3369</v>
      </c>
      <c r="C1495" s="171">
        <v>2.5099999999999998</v>
      </c>
      <c r="D1495" s="171">
        <v>18.8</v>
      </c>
    </row>
    <row r="1496" spans="1:4" ht="27.75" customHeight="1" x14ac:dyDescent="0.2">
      <c r="A1496" s="169" t="s">
        <v>3370</v>
      </c>
      <c r="B1496" s="170" t="s">
        <v>3371</v>
      </c>
      <c r="C1496" s="171">
        <v>0.95</v>
      </c>
      <c r="D1496" s="171">
        <v>1.19</v>
      </c>
    </row>
    <row r="1497" spans="1:4" ht="27.75" customHeight="1" x14ac:dyDescent="0.2">
      <c r="A1497" s="169" t="s">
        <v>3372</v>
      </c>
      <c r="B1497" s="170" t="s">
        <v>3371</v>
      </c>
      <c r="C1497" s="171">
        <v>0.95</v>
      </c>
      <c r="D1497" s="171">
        <v>1.19</v>
      </c>
    </row>
    <row r="1498" spans="1:4" ht="27.75" customHeight="1" x14ac:dyDescent="0.2">
      <c r="A1498" s="169" t="s">
        <v>3373</v>
      </c>
      <c r="B1498" s="170" t="s">
        <v>3374</v>
      </c>
      <c r="C1498" s="171">
        <v>4.68</v>
      </c>
      <c r="D1498" s="171">
        <v>1.1499999999999999</v>
      </c>
    </row>
    <row r="1499" spans="1:4" ht="27.75" customHeight="1" x14ac:dyDescent="0.2">
      <c r="A1499" s="169" t="s">
        <v>3375</v>
      </c>
      <c r="B1499" s="170" t="s">
        <v>3374</v>
      </c>
      <c r="C1499" s="171">
        <v>4.68</v>
      </c>
      <c r="D1499" s="171">
        <v>1.1499999999999999</v>
      </c>
    </row>
    <row r="1500" spans="1:4" ht="27.75" customHeight="1" x14ac:dyDescent="0.2">
      <c r="A1500" s="169" t="s">
        <v>3376</v>
      </c>
      <c r="B1500" s="170" t="s">
        <v>3377</v>
      </c>
      <c r="C1500" s="171">
        <v>2.5983009156781747</v>
      </c>
      <c r="D1500" s="171">
        <v>5.668067723314083</v>
      </c>
    </row>
    <row r="1501" spans="1:4" ht="27.75" customHeight="1" x14ac:dyDescent="0.2">
      <c r="A1501" s="169" t="s">
        <v>3378</v>
      </c>
      <c r="B1501" s="170" t="s">
        <v>3377</v>
      </c>
      <c r="C1501" s="171">
        <v>2.5983009156781747</v>
      </c>
      <c r="D1501" s="171">
        <v>5.668067723314083</v>
      </c>
    </row>
    <row r="1502" spans="1:4" ht="27.75" customHeight="1" x14ac:dyDescent="0.2">
      <c r="A1502" s="169" t="s">
        <v>3379</v>
      </c>
      <c r="B1502" s="170" t="s">
        <v>3380</v>
      </c>
      <c r="C1502" s="171">
        <v>1.1315181406985599</v>
      </c>
      <c r="D1502" s="171">
        <v>4.3060551465472976</v>
      </c>
    </row>
    <row r="1503" spans="1:4" ht="27.75" customHeight="1" x14ac:dyDescent="0.2">
      <c r="A1503" s="169" t="s">
        <v>3381</v>
      </c>
      <c r="B1503" s="170" t="s">
        <v>3380</v>
      </c>
      <c r="C1503" s="171">
        <v>1.1315181406985599</v>
      </c>
      <c r="D1503" s="171">
        <v>4.3060551465472976</v>
      </c>
    </row>
    <row r="1504" spans="1:4" ht="27.75" customHeight="1" x14ac:dyDescent="0.2">
      <c r="A1504" s="169" t="s">
        <v>3382</v>
      </c>
      <c r="B1504" s="170" t="s">
        <v>3380</v>
      </c>
      <c r="C1504" s="171">
        <v>8.17</v>
      </c>
      <c r="D1504" s="171">
        <v>-0.04</v>
      </c>
    </row>
    <row r="1505" spans="1:4" ht="27.75" customHeight="1" x14ac:dyDescent="0.2">
      <c r="A1505" s="169" t="s">
        <v>3383</v>
      </c>
      <c r="B1505" s="170" t="s">
        <v>3380</v>
      </c>
      <c r="C1505" s="171">
        <v>8.18</v>
      </c>
      <c r="D1505" s="171">
        <v>-0.04</v>
      </c>
    </row>
    <row r="1506" spans="1:4" ht="27.75" customHeight="1" x14ac:dyDescent="0.2">
      <c r="A1506" s="169" t="s">
        <v>3384</v>
      </c>
      <c r="B1506" s="170" t="s">
        <v>3385</v>
      </c>
      <c r="C1506" s="171">
        <v>3.66</v>
      </c>
      <c r="D1506" s="171">
        <v>3.05</v>
      </c>
    </row>
    <row r="1507" spans="1:4" ht="27.75" customHeight="1" x14ac:dyDescent="0.2">
      <c r="A1507" s="169" t="s">
        <v>3386</v>
      </c>
      <c r="B1507" s="170" t="s">
        <v>3385</v>
      </c>
      <c r="C1507" s="171">
        <v>3.66</v>
      </c>
      <c r="D1507" s="171">
        <v>3.05</v>
      </c>
    </row>
    <row r="1508" spans="1:4" ht="27.75" customHeight="1" x14ac:dyDescent="0.2">
      <c r="A1508" s="169" t="s">
        <v>3387</v>
      </c>
      <c r="B1508" s="170" t="s">
        <v>3385</v>
      </c>
      <c r="C1508" s="171">
        <v>7.0824653991872824</v>
      </c>
      <c r="D1508" s="171">
        <v>7.5225002316811667</v>
      </c>
    </row>
    <row r="1509" spans="1:4" ht="27.75" customHeight="1" x14ac:dyDescent="0.2">
      <c r="A1509" s="169" t="s">
        <v>3388</v>
      </c>
      <c r="B1509" s="170" t="s">
        <v>3385</v>
      </c>
      <c r="C1509" s="171">
        <v>7.0824653991872824</v>
      </c>
      <c r="D1509" s="171">
        <v>7.5225002316811667</v>
      </c>
    </row>
    <row r="1510" spans="1:4" ht="27.75" customHeight="1" x14ac:dyDescent="0.2">
      <c r="A1510" s="169" t="s">
        <v>3389</v>
      </c>
      <c r="B1510" s="170" t="s">
        <v>3390</v>
      </c>
      <c r="C1510" s="171">
        <v>1.152472180341126</v>
      </c>
      <c r="D1510" s="171">
        <v>4.8089520979688798</v>
      </c>
    </row>
    <row r="1511" spans="1:4" ht="27.75" customHeight="1" x14ac:dyDescent="0.2">
      <c r="A1511" s="169" t="s">
        <v>3391</v>
      </c>
      <c r="B1511" s="170" t="s">
        <v>3390</v>
      </c>
      <c r="C1511" s="171">
        <v>1.152472180341126</v>
      </c>
      <c r="D1511" s="171">
        <v>4.8089520979688798</v>
      </c>
    </row>
    <row r="1512" spans="1:4" ht="27.75" customHeight="1" x14ac:dyDescent="0.2">
      <c r="A1512" s="169" t="s">
        <v>3392</v>
      </c>
      <c r="B1512" s="170" t="s">
        <v>3393</v>
      </c>
      <c r="C1512" s="171">
        <v>8.1092133416730139</v>
      </c>
      <c r="D1512" s="171">
        <v>7.1558045379362634</v>
      </c>
    </row>
    <row r="1513" spans="1:4" ht="27.75" customHeight="1" x14ac:dyDescent="0.2">
      <c r="A1513" s="169" t="s">
        <v>3394</v>
      </c>
      <c r="B1513" s="170" t="s">
        <v>3393</v>
      </c>
      <c r="C1513" s="171">
        <v>8.1092133416730139</v>
      </c>
      <c r="D1513" s="171">
        <v>7.1558045379362634</v>
      </c>
    </row>
    <row r="1514" spans="1:4" ht="27.75" customHeight="1" x14ac:dyDescent="0.2">
      <c r="A1514" s="169" t="s">
        <v>3395</v>
      </c>
      <c r="B1514" s="170" t="s">
        <v>3393</v>
      </c>
      <c r="C1514" s="171">
        <v>5.47</v>
      </c>
      <c r="D1514" s="171">
        <v>1.04</v>
      </c>
    </row>
    <row r="1515" spans="1:4" ht="27.75" customHeight="1" x14ac:dyDescent="0.2">
      <c r="A1515" s="169" t="s">
        <v>3396</v>
      </c>
      <c r="B1515" s="170" t="s">
        <v>3393</v>
      </c>
      <c r="C1515" s="171">
        <v>5.47</v>
      </c>
      <c r="D1515" s="171">
        <v>1.04</v>
      </c>
    </row>
    <row r="1516" spans="1:4" ht="27.75" customHeight="1" x14ac:dyDescent="0.2">
      <c r="A1516" s="169" t="s">
        <v>3397</v>
      </c>
      <c r="B1516" s="170" t="s">
        <v>3398</v>
      </c>
      <c r="C1516" s="171">
        <v>4.04</v>
      </c>
      <c r="D1516" s="171">
        <v>1.05</v>
      </c>
    </row>
    <row r="1517" spans="1:4" ht="27.75" customHeight="1" x14ac:dyDescent="0.2">
      <c r="A1517" s="169" t="s">
        <v>3399</v>
      </c>
      <c r="B1517" s="170" t="s">
        <v>3398</v>
      </c>
      <c r="C1517" s="171">
        <v>4.04</v>
      </c>
      <c r="D1517" s="171">
        <v>1.05</v>
      </c>
    </row>
    <row r="1518" spans="1:4" ht="27.75" customHeight="1" x14ac:dyDescent="0.2">
      <c r="A1518" s="169" t="s">
        <v>3400</v>
      </c>
      <c r="B1518" s="170" t="s">
        <v>3401</v>
      </c>
      <c r="C1518" s="171">
        <v>1.4877368146221805</v>
      </c>
      <c r="D1518" s="171">
        <v>24.128576648414665</v>
      </c>
    </row>
    <row r="1519" spans="1:4" ht="27.75" customHeight="1" x14ac:dyDescent="0.2">
      <c r="A1519" s="169" t="s">
        <v>3402</v>
      </c>
      <c r="B1519" s="170" t="s">
        <v>3401</v>
      </c>
      <c r="C1519" s="171">
        <v>1.4877368146221805</v>
      </c>
      <c r="D1519" s="171">
        <v>24.128576648414665</v>
      </c>
    </row>
    <row r="1520" spans="1:4" ht="27.75" customHeight="1" x14ac:dyDescent="0.2">
      <c r="A1520" s="169" t="s">
        <v>3403</v>
      </c>
      <c r="B1520" s="170" t="s">
        <v>3401</v>
      </c>
      <c r="C1520" s="171">
        <v>20.239999999999998</v>
      </c>
      <c r="D1520" s="171">
        <v>3.21</v>
      </c>
    </row>
    <row r="1521" spans="1:4" ht="27.75" customHeight="1" x14ac:dyDescent="0.2">
      <c r="A1521" s="169" t="s">
        <v>3404</v>
      </c>
      <c r="B1521" s="170" t="s">
        <v>3401</v>
      </c>
      <c r="C1521" s="171">
        <v>20.239999999999998</v>
      </c>
      <c r="D1521" s="171">
        <v>3.21</v>
      </c>
    </row>
    <row r="1522" spans="1:4" ht="27.75" customHeight="1" x14ac:dyDescent="0.2">
      <c r="A1522" s="169" t="s">
        <v>3405</v>
      </c>
      <c r="B1522" s="170" t="s">
        <v>3406</v>
      </c>
      <c r="C1522" s="171">
        <v>2.0849269444353093</v>
      </c>
      <c r="D1522" s="171">
        <v>3.8869743536959791</v>
      </c>
    </row>
    <row r="1523" spans="1:4" ht="27.75" customHeight="1" x14ac:dyDescent="0.2">
      <c r="A1523" s="169" t="s">
        <v>3407</v>
      </c>
      <c r="B1523" s="170" t="s">
        <v>3406</v>
      </c>
      <c r="C1523" s="171">
        <v>2.0849269444353093</v>
      </c>
      <c r="D1523" s="171">
        <v>3.8869743536959791</v>
      </c>
    </row>
    <row r="1524" spans="1:4" ht="27.75" customHeight="1" x14ac:dyDescent="0.2">
      <c r="A1524" s="169" t="s">
        <v>3408</v>
      </c>
      <c r="B1524" s="170" t="s">
        <v>3409</v>
      </c>
      <c r="C1524" s="171">
        <v>1.173426219983692</v>
      </c>
      <c r="D1524" s="171">
        <v>0.52385099106414812</v>
      </c>
    </row>
    <row r="1525" spans="1:4" ht="27.75" customHeight="1" x14ac:dyDescent="0.2">
      <c r="A1525" s="169" t="s">
        <v>3410</v>
      </c>
      <c r="B1525" s="170" t="s">
        <v>3411</v>
      </c>
      <c r="C1525" s="171">
        <v>1.0686560217708623</v>
      </c>
      <c r="D1525" s="171">
        <v>0.46098887213645034</v>
      </c>
    </row>
    <row r="1526" spans="1:4" ht="27.75" customHeight="1" x14ac:dyDescent="0.2">
      <c r="A1526" s="169" t="s">
        <v>3412</v>
      </c>
      <c r="B1526" s="170" t="s">
        <v>3413</v>
      </c>
      <c r="C1526" s="171">
        <v>3.37</v>
      </c>
      <c r="D1526" s="171">
        <v>7.91</v>
      </c>
    </row>
    <row r="1527" spans="1:4" ht="27.75" customHeight="1" x14ac:dyDescent="0.2">
      <c r="A1527" s="169" t="s">
        <v>3414</v>
      </c>
      <c r="B1527" s="170" t="s">
        <v>3415</v>
      </c>
      <c r="C1527" s="171">
        <v>3</v>
      </c>
      <c r="D1527" s="171">
        <v>4.72</v>
      </c>
    </row>
    <row r="1528" spans="1:4" ht="27.75" customHeight="1" x14ac:dyDescent="0.2">
      <c r="A1528" s="169" t="s">
        <v>3416</v>
      </c>
      <c r="B1528" s="170" t="s">
        <v>3415</v>
      </c>
      <c r="C1528" s="171">
        <v>3</v>
      </c>
      <c r="D1528" s="171">
        <v>4.72</v>
      </c>
    </row>
    <row r="1529" spans="1:4" ht="27.75" customHeight="1" x14ac:dyDescent="0.2">
      <c r="A1529" s="169" t="s">
        <v>3417</v>
      </c>
      <c r="B1529" s="170" t="s">
        <v>3415</v>
      </c>
      <c r="C1529" s="171">
        <v>3.6669569374490369</v>
      </c>
      <c r="D1529" s="171">
        <v>8.6540183723797259</v>
      </c>
    </row>
    <row r="1530" spans="1:4" ht="27.75" customHeight="1" x14ac:dyDescent="0.2">
      <c r="A1530" s="169" t="s">
        <v>3418</v>
      </c>
      <c r="B1530" s="170" t="s">
        <v>3415</v>
      </c>
      <c r="C1530" s="171">
        <v>3.6669569374490369</v>
      </c>
      <c r="D1530" s="171">
        <v>8.6540183723797259</v>
      </c>
    </row>
    <row r="1531" spans="1:4" ht="27.75" customHeight="1" x14ac:dyDescent="0.2">
      <c r="A1531" s="169" t="s">
        <v>3419</v>
      </c>
      <c r="B1531" s="170" t="s">
        <v>3420</v>
      </c>
      <c r="C1531" s="171">
        <v>1.100087081234711</v>
      </c>
      <c r="D1531" s="171">
        <v>0</v>
      </c>
    </row>
    <row r="1532" spans="1:4" ht="27.75" customHeight="1" x14ac:dyDescent="0.2">
      <c r="A1532" s="169" t="s">
        <v>3421</v>
      </c>
      <c r="B1532" s="170" t="s">
        <v>3420</v>
      </c>
      <c r="C1532" s="171">
        <v>1.100087081234711</v>
      </c>
      <c r="D1532" s="171">
        <v>0</v>
      </c>
    </row>
    <row r="1533" spans="1:4" ht="27.75" customHeight="1" x14ac:dyDescent="0.2">
      <c r="A1533" s="169" t="s">
        <v>3422</v>
      </c>
      <c r="B1533" s="170" t="s">
        <v>3420</v>
      </c>
      <c r="C1533" s="171">
        <v>1.100087081234711</v>
      </c>
      <c r="D1533" s="171">
        <v>0</v>
      </c>
    </row>
    <row r="1534" spans="1:4" ht="27.75" customHeight="1" x14ac:dyDescent="0.2">
      <c r="A1534" s="169" t="s">
        <v>3423</v>
      </c>
      <c r="B1534" s="170" t="s">
        <v>3424</v>
      </c>
      <c r="C1534" s="171">
        <v>6.076671496344118</v>
      </c>
      <c r="D1534" s="171">
        <v>2.4306685985376473</v>
      </c>
    </row>
    <row r="1535" spans="1:4" ht="27.75" customHeight="1" x14ac:dyDescent="0.2">
      <c r="A1535" s="169" t="s">
        <v>3425</v>
      </c>
      <c r="B1535" s="170" t="s">
        <v>3424</v>
      </c>
      <c r="C1535" s="171">
        <v>6.076671496344118</v>
      </c>
      <c r="D1535" s="171">
        <v>2.4306685985376473</v>
      </c>
    </row>
    <row r="1536" spans="1:4" ht="27.75" customHeight="1" x14ac:dyDescent="0.2">
      <c r="A1536" s="169" t="s">
        <v>3426</v>
      </c>
      <c r="B1536" s="170" t="s">
        <v>3427</v>
      </c>
      <c r="C1536" s="171">
        <v>1.33</v>
      </c>
      <c r="D1536" s="171">
        <v>2.5</v>
      </c>
    </row>
    <row r="1537" spans="1:4" ht="27.75" customHeight="1" x14ac:dyDescent="0.2">
      <c r="A1537" s="169" t="s">
        <v>3428</v>
      </c>
      <c r="B1537" s="170" t="s">
        <v>3427</v>
      </c>
      <c r="C1537" s="171">
        <v>1.33</v>
      </c>
      <c r="D1537" s="171">
        <v>2.5</v>
      </c>
    </row>
    <row r="1538" spans="1:4" ht="27.75" customHeight="1" x14ac:dyDescent="0.2">
      <c r="A1538" s="169" t="s">
        <v>3429</v>
      </c>
      <c r="B1538" s="170" t="s">
        <v>3430</v>
      </c>
      <c r="C1538" s="171">
        <v>2.5459158165717599</v>
      </c>
      <c r="D1538" s="171">
        <v>28.979436825668675</v>
      </c>
    </row>
    <row r="1539" spans="1:4" ht="27.75" customHeight="1" x14ac:dyDescent="0.2">
      <c r="A1539" s="169" t="s">
        <v>3431</v>
      </c>
      <c r="B1539" s="170" t="s">
        <v>3430</v>
      </c>
      <c r="C1539" s="171">
        <v>2.5459158165717599</v>
      </c>
      <c r="D1539" s="171">
        <v>28.979436825668675</v>
      </c>
    </row>
    <row r="1540" spans="1:4" ht="27.75" customHeight="1" x14ac:dyDescent="0.2">
      <c r="A1540" s="169" t="s">
        <v>3432</v>
      </c>
      <c r="B1540" s="170" t="s">
        <v>3430</v>
      </c>
      <c r="C1540" s="171">
        <v>1.0057939028431644</v>
      </c>
      <c r="D1540" s="171">
        <v>17.213743566367906</v>
      </c>
    </row>
    <row r="1541" spans="1:4" ht="27.75" customHeight="1" x14ac:dyDescent="0.2">
      <c r="A1541" s="169" t="s">
        <v>3433</v>
      </c>
      <c r="B1541" s="170" t="s">
        <v>3430</v>
      </c>
      <c r="C1541" s="171">
        <v>1.0057939028431644</v>
      </c>
      <c r="D1541" s="171">
        <v>17.213743566367906</v>
      </c>
    </row>
    <row r="1542" spans="1:4" ht="27.75" customHeight="1" x14ac:dyDescent="0.2">
      <c r="A1542" s="169" t="s">
        <v>3434</v>
      </c>
      <c r="B1542" s="170" t="s">
        <v>3435</v>
      </c>
      <c r="C1542" s="171">
        <v>20.38</v>
      </c>
      <c r="D1542" s="171">
        <v>11.49</v>
      </c>
    </row>
    <row r="1543" spans="1:4" ht="27.75" customHeight="1" x14ac:dyDescent="0.2">
      <c r="A1543" s="169" t="s">
        <v>3436</v>
      </c>
      <c r="B1543" s="170" t="s">
        <v>3435</v>
      </c>
      <c r="C1543" s="171">
        <v>20.38</v>
      </c>
      <c r="D1543" s="171">
        <v>11.49</v>
      </c>
    </row>
    <row r="1544" spans="1:4" ht="27.75" customHeight="1" x14ac:dyDescent="0.2">
      <c r="A1544" s="169" t="s">
        <v>3437</v>
      </c>
      <c r="B1544" s="170" t="s">
        <v>3438</v>
      </c>
      <c r="C1544" s="171">
        <v>19.45</v>
      </c>
      <c r="D1544" s="171">
        <v>0.33</v>
      </c>
    </row>
    <row r="1545" spans="1:4" ht="27.75" customHeight="1" x14ac:dyDescent="0.2">
      <c r="A1545" s="169" t="s">
        <v>3439</v>
      </c>
      <c r="B1545" s="170" t="s">
        <v>3438</v>
      </c>
      <c r="C1545" s="171">
        <v>0.24097145588950813</v>
      </c>
      <c r="D1545" s="171">
        <v>11.46185968448356</v>
      </c>
    </row>
    <row r="1546" spans="1:4" ht="27.75" customHeight="1" x14ac:dyDescent="0.2">
      <c r="A1546" s="169" t="s">
        <v>3440</v>
      </c>
      <c r="B1546" s="170" t="s">
        <v>3441</v>
      </c>
      <c r="C1546" s="171">
        <v>6.579568447765701</v>
      </c>
      <c r="D1546" s="171">
        <v>4.7356129592198988</v>
      </c>
    </row>
    <row r="1547" spans="1:4" ht="27.75" customHeight="1" x14ac:dyDescent="0.2">
      <c r="A1547" s="169" t="s">
        <v>3442</v>
      </c>
      <c r="B1547" s="170" t="s">
        <v>3441</v>
      </c>
      <c r="C1547" s="171">
        <v>6.579568447765701</v>
      </c>
      <c r="D1547" s="171">
        <v>4.7356129592198988</v>
      </c>
    </row>
    <row r="1548" spans="1:4" ht="27.75" customHeight="1" x14ac:dyDescent="0.2">
      <c r="A1548" s="169" t="s">
        <v>3443</v>
      </c>
      <c r="B1548" s="170" t="s">
        <v>3441</v>
      </c>
      <c r="C1548" s="171">
        <v>3.33</v>
      </c>
      <c r="D1548" s="171">
        <v>1.03</v>
      </c>
    </row>
    <row r="1549" spans="1:4" ht="27.75" customHeight="1" x14ac:dyDescent="0.2">
      <c r="A1549" s="169" t="s">
        <v>3444</v>
      </c>
      <c r="B1549" s="170" t="s">
        <v>3441</v>
      </c>
      <c r="C1549" s="171">
        <v>3.33</v>
      </c>
      <c r="D1549" s="171">
        <v>1.03</v>
      </c>
    </row>
    <row r="1550" spans="1:4" ht="27.75" customHeight="1" x14ac:dyDescent="0.2">
      <c r="A1550" s="169" t="s">
        <v>3445</v>
      </c>
      <c r="B1550" s="170" t="s">
        <v>3446</v>
      </c>
      <c r="C1550" s="171">
        <v>2.3154213805035346</v>
      </c>
      <c r="D1550" s="171">
        <v>7.7110865884642603</v>
      </c>
    </row>
    <row r="1551" spans="1:4" ht="27.75" customHeight="1" x14ac:dyDescent="0.2">
      <c r="A1551" s="169" t="s">
        <v>3447</v>
      </c>
      <c r="B1551" s="170" t="s">
        <v>3446</v>
      </c>
      <c r="C1551" s="171">
        <v>2.3154213805035346</v>
      </c>
      <c r="D1551" s="171">
        <v>7.7110865884642603</v>
      </c>
    </row>
    <row r="1552" spans="1:4" ht="27.75" customHeight="1" x14ac:dyDescent="0.2">
      <c r="A1552" s="169" t="s">
        <v>3448</v>
      </c>
      <c r="B1552" s="170" t="s">
        <v>3446</v>
      </c>
      <c r="C1552" s="171">
        <v>6.77</v>
      </c>
      <c r="D1552" s="171">
        <v>-0.1</v>
      </c>
    </row>
    <row r="1553" spans="1:4" ht="27.75" customHeight="1" x14ac:dyDescent="0.2">
      <c r="A1553" s="169" t="s">
        <v>3449</v>
      </c>
      <c r="B1553" s="170" t="s">
        <v>3446</v>
      </c>
      <c r="C1553" s="171">
        <v>6.77</v>
      </c>
      <c r="D1553" s="171">
        <v>-0.1</v>
      </c>
    </row>
    <row r="1554" spans="1:4" ht="27.75" customHeight="1" x14ac:dyDescent="0.2">
      <c r="A1554" s="169" t="s">
        <v>3450</v>
      </c>
      <c r="B1554" s="170" t="s">
        <v>3451</v>
      </c>
      <c r="C1554" s="171">
        <v>1.2048572794475405</v>
      </c>
      <c r="D1554" s="171">
        <v>5.7833149413481948</v>
      </c>
    </row>
    <row r="1555" spans="1:4" ht="27.75" customHeight="1" x14ac:dyDescent="0.2">
      <c r="A1555" s="169" t="s">
        <v>3452</v>
      </c>
      <c r="B1555" s="170" t="s">
        <v>3451</v>
      </c>
      <c r="C1555" s="171">
        <v>1.2048572794475405</v>
      </c>
      <c r="D1555" s="171">
        <v>5.7833149413481948</v>
      </c>
    </row>
    <row r="1556" spans="1:4" ht="27.75" customHeight="1" x14ac:dyDescent="0.2">
      <c r="A1556" s="169" t="s">
        <v>3453</v>
      </c>
      <c r="B1556" s="170" t="s">
        <v>3451</v>
      </c>
      <c r="C1556" s="171">
        <v>5.92</v>
      </c>
      <c r="D1556" s="171">
        <v>0.77</v>
      </c>
    </row>
    <row r="1557" spans="1:4" ht="27.75" customHeight="1" x14ac:dyDescent="0.2">
      <c r="A1557" s="169" t="s">
        <v>3454</v>
      </c>
      <c r="B1557" s="170" t="s">
        <v>3451</v>
      </c>
      <c r="C1557" s="171">
        <v>5.92</v>
      </c>
      <c r="D1557" s="171">
        <v>0.77</v>
      </c>
    </row>
    <row r="1558" spans="1:4" ht="27.75" customHeight="1" x14ac:dyDescent="0.2">
      <c r="A1558" s="169" t="s">
        <v>3455</v>
      </c>
      <c r="B1558" s="170" t="s">
        <v>3456</v>
      </c>
      <c r="C1558" s="171">
        <v>1.5505989335498784</v>
      </c>
      <c r="D1558" s="171">
        <v>4.7460899790411819</v>
      </c>
    </row>
    <row r="1559" spans="1:4" ht="27.75" customHeight="1" x14ac:dyDescent="0.2">
      <c r="A1559" s="169" t="s">
        <v>3457</v>
      </c>
      <c r="B1559" s="170" t="s">
        <v>3456</v>
      </c>
      <c r="C1559" s="171">
        <v>1.5505989335498784</v>
      </c>
      <c r="D1559" s="171">
        <v>4.7460899790411819</v>
      </c>
    </row>
    <row r="1560" spans="1:4" ht="27.75" customHeight="1" x14ac:dyDescent="0.2">
      <c r="A1560" s="169" t="s">
        <v>3458</v>
      </c>
      <c r="B1560" s="170" t="s">
        <v>3459</v>
      </c>
      <c r="C1560" s="171">
        <v>0.61814416945569473</v>
      </c>
      <c r="D1560" s="171">
        <v>2.6087779354994578</v>
      </c>
    </row>
    <row r="1561" spans="1:4" ht="27.75" customHeight="1" x14ac:dyDescent="0.2">
      <c r="A1561" s="169" t="s">
        <v>3460</v>
      </c>
      <c r="B1561" s="170" t="s">
        <v>3459</v>
      </c>
      <c r="C1561" s="171">
        <v>0.61814416945569473</v>
      </c>
      <c r="D1561" s="171">
        <v>2.6087779354994578</v>
      </c>
    </row>
    <row r="1562" spans="1:4" ht="27.75" customHeight="1" x14ac:dyDescent="0.2">
      <c r="A1562" s="169" t="s">
        <v>3461</v>
      </c>
      <c r="B1562" s="170" t="s">
        <v>3462</v>
      </c>
      <c r="C1562" s="171">
        <v>4.67</v>
      </c>
      <c r="D1562" s="171">
        <v>1.07</v>
      </c>
    </row>
    <row r="1563" spans="1:4" ht="27.75" customHeight="1" x14ac:dyDescent="0.2">
      <c r="A1563" s="169" t="s">
        <v>3463</v>
      </c>
      <c r="B1563" s="170" t="s">
        <v>3462</v>
      </c>
      <c r="C1563" s="171">
        <v>4.892768256539143</v>
      </c>
      <c r="D1563" s="171">
        <v>1.121041120877277</v>
      </c>
    </row>
    <row r="1564" spans="1:4" ht="27.75" customHeight="1" x14ac:dyDescent="0.2">
      <c r="A1564" s="169" t="s">
        <v>3464</v>
      </c>
      <c r="B1564" s="170" t="s">
        <v>3465</v>
      </c>
      <c r="C1564" s="171">
        <v>4.46</v>
      </c>
      <c r="D1564" s="171">
        <v>11.43</v>
      </c>
    </row>
    <row r="1565" spans="1:4" ht="27.75" customHeight="1" x14ac:dyDescent="0.2">
      <c r="A1565" s="169" t="s">
        <v>3466</v>
      </c>
      <c r="B1565" s="170" t="s">
        <v>3465</v>
      </c>
      <c r="C1565" s="171">
        <v>4.46</v>
      </c>
      <c r="D1565" s="171">
        <v>11.43</v>
      </c>
    </row>
    <row r="1566" spans="1:4" ht="27.75" customHeight="1" x14ac:dyDescent="0.2">
      <c r="A1566" s="169" t="s">
        <v>3467</v>
      </c>
      <c r="B1566" s="170" t="s">
        <v>3468</v>
      </c>
      <c r="C1566" s="171">
        <v>9.4293178391546661E-2</v>
      </c>
      <c r="D1566" s="171">
        <v>15.568851454426481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&amp;C_x000D_&amp;1#&amp;"Aptos"&amp;12&amp;K008000 Internal Use</oddFooter>
    <firstHeader>&amp;LUn-scaled [nodal /network group] costs</firstHeader>
    <firstFooter>&amp;C_x000D_&amp;1#&amp;"Aptos"&amp;12&amp;K008000 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heetView workbookViewId="1"/>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1" t="s">
        <v>17</v>
      </c>
      <c r="H1" s="43"/>
    </row>
    <row r="2" spans="1:8" ht="12.75" customHeight="1" x14ac:dyDescent="0.2">
      <c r="A2" s="41"/>
    </row>
    <row r="3" spans="1:8" ht="12.75" customHeight="1" x14ac:dyDescent="0.2">
      <c r="A3" s="41"/>
    </row>
    <row r="4" spans="1:8" ht="12.75" customHeight="1" x14ac:dyDescent="0.2">
      <c r="A4" s="41"/>
    </row>
    <row r="5" spans="1:8" ht="12.75" customHeight="1" x14ac:dyDescent="0.2">
      <c r="A5" s="41"/>
    </row>
    <row r="6" spans="1:8" ht="12.75" customHeight="1" x14ac:dyDescent="0.2">
      <c r="A6" s="41"/>
    </row>
    <row r="7" spans="1:8" ht="12.75" customHeight="1" x14ac:dyDescent="0.2">
      <c r="A7" s="41"/>
    </row>
    <row r="8" spans="1:8" ht="12.75" customHeight="1" x14ac:dyDescent="0.2">
      <c r="A8" s="41"/>
    </row>
    <row r="9" spans="1:8" ht="12.75" customHeight="1" x14ac:dyDescent="0.2">
      <c r="A9" s="41"/>
    </row>
    <row r="10" spans="1:8" ht="12.75" customHeight="1" x14ac:dyDescent="0.2">
      <c r="A10" s="41"/>
    </row>
    <row r="11" spans="1:8" ht="12.75" customHeight="1" x14ac:dyDescent="0.2">
      <c r="A11" s="41"/>
    </row>
    <row r="12" spans="1:8" ht="12.75" customHeight="1" x14ac:dyDescent="0.2">
      <c r="A12" s="41"/>
    </row>
    <row r="13" spans="1:8" ht="12.75" customHeight="1" x14ac:dyDescent="0.2">
      <c r="A13" s="41"/>
    </row>
    <row r="14" spans="1:8" ht="12.75" customHeight="1" x14ac:dyDescent="0.2">
      <c r="A14" s="41"/>
    </row>
    <row r="15" spans="1:8" ht="12.75" customHeight="1" x14ac:dyDescent="0.2">
      <c r="A15" s="41"/>
    </row>
    <row r="16" spans="1:8" ht="12.75" customHeight="1" x14ac:dyDescent="0.2">
      <c r="A16" s="41"/>
    </row>
    <row r="17" spans="1:8" ht="12.75" customHeight="1" x14ac:dyDescent="0.2">
      <c r="A17" s="41"/>
    </row>
    <row r="18" spans="1:8" ht="12.75" customHeight="1" x14ac:dyDescent="0.2">
      <c r="A18" s="41"/>
    </row>
    <row r="19" spans="1:8" ht="12.75" customHeight="1" x14ac:dyDescent="0.2">
      <c r="A19" s="41"/>
    </row>
    <row r="20" spans="1:8" ht="12.75" customHeight="1" x14ac:dyDescent="0.2">
      <c r="A20" s="41"/>
    </row>
    <row r="21" spans="1:8" ht="12.75" customHeight="1" x14ac:dyDescent="0.2">
      <c r="A21" s="41"/>
    </row>
    <row r="22" spans="1:8" ht="12.75" customHeight="1" x14ac:dyDescent="0.2">
      <c r="A22" s="41"/>
    </row>
    <row r="23" spans="1:8" ht="12.75" customHeight="1" x14ac:dyDescent="0.2">
      <c r="A23" s="41"/>
    </row>
    <row r="24" spans="1:8" ht="12.75" customHeight="1" x14ac:dyDescent="0.2">
      <c r="A24" s="41"/>
    </row>
    <row r="25" spans="1:8" ht="12.75" customHeight="1" x14ac:dyDescent="0.2">
      <c r="A25" s="41"/>
    </row>
    <row r="26" spans="1:8" ht="12.75" customHeight="1" x14ac:dyDescent="0.2">
      <c r="A26" s="41"/>
    </row>
    <row r="27" spans="1:8" ht="12.75" customHeight="1" x14ac:dyDescent="0.2">
      <c r="A27" s="41"/>
    </row>
    <row r="28" spans="1:8" s="3" customFormat="1" ht="51" x14ac:dyDescent="0.2">
      <c r="A28" s="7" t="s">
        <v>31</v>
      </c>
      <c r="B28" s="7" t="s">
        <v>32</v>
      </c>
      <c r="C28" s="7" t="s">
        <v>33</v>
      </c>
      <c r="D28" s="6"/>
      <c r="E28" s="6"/>
      <c r="F28" s="7" t="s">
        <v>251</v>
      </c>
      <c r="G28" s="7" t="s">
        <v>252</v>
      </c>
      <c r="H28" s="7" t="s">
        <v>253</v>
      </c>
    </row>
    <row r="29" spans="1:8" x14ac:dyDescent="0.2">
      <c r="A29" s="44">
        <v>3</v>
      </c>
      <c r="B29" s="19" t="s">
        <v>34</v>
      </c>
      <c r="C29" s="45" t="s">
        <v>379</v>
      </c>
      <c r="F29" s="4" t="s">
        <v>380</v>
      </c>
      <c r="G29" s="16">
        <v>43626</v>
      </c>
      <c r="H29" s="4" t="s">
        <v>381</v>
      </c>
    </row>
    <row r="30" spans="1:8" x14ac:dyDescent="0.2">
      <c r="A30" s="44">
        <v>4</v>
      </c>
      <c r="B30" s="19" t="s">
        <v>34</v>
      </c>
      <c r="C30" s="45" t="s">
        <v>379</v>
      </c>
      <c r="F30" s="4" t="s">
        <v>382</v>
      </c>
      <c r="G30" s="16">
        <v>43626</v>
      </c>
      <c r="H30" s="4" t="s">
        <v>381</v>
      </c>
    </row>
    <row r="31" spans="1:8" x14ac:dyDescent="0.2">
      <c r="A31" s="44">
        <v>5</v>
      </c>
      <c r="B31" s="19" t="s">
        <v>35</v>
      </c>
      <c r="C31" s="45" t="s">
        <v>379</v>
      </c>
      <c r="F31" s="4" t="s">
        <v>383</v>
      </c>
      <c r="G31" s="16">
        <v>43626</v>
      </c>
      <c r="H31" s="4" t="s">
        <v>381</v>
      </c>
    </row>
    <row r="32" spans="1:8" x14ac:dyDescent="0.2">
      <c r="A32" s="44">
        <v>6</v>
      </c>
      <c r="B32" s="19" t="s">
        <v>36</v>
      </c>
      <c r="C32" s="45" t="s">
        <v>379</v>
      </c>
      <c r="F32" s="4" t="s">
        <v>384</v>
      </c>
      <c r="G32" s="16">
        <v>43626</v>
      </c>
      <c r="H32" s="4" t="s">
        <v>385</v>
      </c>
    </row>
    <row r="33" spans="1:8" x14ac:dyDescent="0.2">
      <c r="A33" s="44">
        <v>7</v>
      </c>
      <c r="B33" s="19" t="s">
        <v>36</v>
      </c>
      <c r="C33" s="45" t="s">
        <v>379</v>
      </c>
      <c r="G33" s="16"/>
      <c r="H33" s="17"/>
    </row>
    <row r="34" spans="1:8" x14ac:dyDescent="0.2">
      <c r="A34" s="44">
        <v>8</v>
      </c>
      <c r="B34" s="19" t="s">
        <v>36</v>
      </c>
      <c r="C34" s="45" t="s">
        <v>379</v>
      </c>
      <c r="F34" s="17"/>
      <c r="G34" s="16"/>
    </row>
    <row r="35" spans="1:8" x14ac:dyDescent="0.2">
      <c r="A35" s="44">
        <v>9</v>
      </c>
      <c r="B35" s="19" t="s">
        <v>36</v>
      </c>
      <c r="C35" s="45" t="s">
        <v>379</v>
      </c>
      <c r="G35" s="16"/>
      <c r="H35" s="17"/>
    </row>
    <row r="36" spans="1:8" x14ac:dyDescent="0.2">
      <c r="A36" s="44">
        <v>10</v>
      </c>
      <c r="B36" s="19" t="s">
        <v>36</v>
      </c>
      <c r="C36" s="45" t="s">
        <v>379</v>
      </c>
      <c r="G36" s="16"/>
      <c r="H36" s="17"/>
    </row>
    <row r="37" spans="1:8" x14ac:dyDescent="0.2">
      <c r="A37" s="44">
        <v>11</v>
      </c>
      <c r="B37" s="19" t="s">
        <v>36</v>
      </c>
      <c r="C37" s="45" t="s">
        <v>379</v>
      </c>
      <c r="G37" s="16"/>
    </row>
    <row r="38" spans="1:8" x14ac:dyDescent="0.2">
      <c r="A38" s="44">
        <v>12</v>
      </c>
      <c r="B38" s="19" t="s">
        <v>36</v>
      </c>
      <c r="C38" s="45" t="s">
        <v>379</v>
      </c>
      <c r="G38" s="16"/>
    </row>
    <row r="39" spans="1:8" x14ac:dyDescent="0.2">
      <c r="A39" s="44">
        <v>13</v>
      </c>
      <c r="B39" s="19" t="s">
        <v>37</v>
      </c>
      <c r="C39" s="45" t="s">
        <v>379</v>
      </c>
      <c r="G39" s="16"/>
    </row>
    <row r="40" spans="1:8" x14ac:dyDescent="0.2">
      <c r="A40" s="44">
        <v>15</v>
      </c>
      <c r="B40" s="19" t="s">
        <v>37</v>
      </c>
      <c r="C40" s="45" t="s">
        <v>379</v>
      </c>
      <c r="G40" s="16"/>
    </row>
    <row r="41" spans="1:8" x14ac:dyDescent="0.2">
      <c r="A41" s="44">
        <v>16</v>
      </c>
      <c r="B41" s="19" t="s">
        <v>38</v>
      </c>
      <c r="C41" s="45" t="s">
        <v>379</v>
      </c>
      <c r="G41" s="16"/>
    </row>
    <row r="42" spans="1:8" x14ac:dyDescent="0.2">
      <c r="A42" s="44">
        <v>17</v>
      </c>
      <c r="B42" s="19" t="s">
        <v>38</v>
      </c>
      <c r="C42" s="45" t="s">
        <v>379</v>
      </c>
      <c r="G42" s="16"/>
    </row>
    <row r="43" spans="1:8" x14ac:dyDescent="0.2">
      <c r="A43" s="44">
        <v>18</v>
      </c>
      <c r="B43" s="19" t="s">
        <v>38</v>
      </c>
      <c r="C43" s="45" t="s">
        <v>379</v>
      </c>
      <c r="G43" s="16"/>
    </row>
    <row r="44" spans="1:8" x14ac:dyDescent="0.2">
      <c r="A44" s="44">
        <v>19</v>
      </c>
      <c r="B44" s="19" t="s">
        <v>38</v>
      </c>
      <c r="C44" s="45" t="s">
        <v>379</v>
      </c>
      <c r="G44" s="16"/>
    </row>
    <row r="45" spans="1:8" x14ac:dyDescent="0.2">
      <c r="A45" s="44">
        <v>20</v>
      </c>
      <c r="B45" s="19" t="s">
        <v>38</v>
      </c>
      <c r="C45" s="45" t="s">
        <v>379</v>
      </c>
      <c r="G45" s="16"/>
    </row>
    <row r="46" spans="1:8" x14ac:dyDescent="0.2">
      <c r="A46" s="44">
        <v>21</v>
      </c>
      <c r="B46" s="19" t="s">
        <v>38</v>
      </c>
      <c r="C46" s="45" t="s">
        <v>379</v>
      </c>
      <c r="G46" s="16"/>
    </row>
    <row r="47" spans="1:8" x14ac:dyDescent="0.2">
      <c r="A47" s="44">
        <v>22</v>
      </c>
      <c r="B47" s="19" t="s">
        <v>38</v>
      </c>
      <c r="C47" s="45" t="s">
        <v>379</v>
      </c>
      <c r="G47" s="16"/>
    </row>
    <row r="48" spans="1:8" x14ac:dyDescent="0.2">
      <c r="A48" s="44">
        <v>23</v>
      </c>
      <c r="B48" s="19" t="s">
        <v>39</v>
      </c>
      <c r="C48" s="45" t="s">
        <v>379</v>
      </c>
      <c r="G48" s="16"/>
    </row>
    <row r="49" spans="1:7" x14ac:dyDescent="0.2">
      <c r="A49" s="44">
        <v>24</v>
      </c>
      <c r="B49" s="19" t="s">
        <v>39</v>
      </c>
      <c r="C49" s="45" t="s">
        <v>379</v>
      </c>
      <c r="G49" s="16"/>
    </row>
    <row r="50" spans="1:7" x14ac:dyDescent="0.2">
      <c r="A50" s="44">
        <v>25</v>
      </c>
      <c r="B50" s="19" t="s">
        <v>39</v>
      </c>
      <c r="C50" s="45" t="s">
        <v>379</v>
      </c>
      <c r="G50" s="16"/>
    </row>
    <row r="51" spans="1:7" x14ac:dyDescent="0.2">
      <c r="A51" s="44">
        <v>26</v>
      </c>
      <c r="B51" s="19" t="s">
        <v>39</v>
      </c>
      <c r="C51" s="45" t="s">
        <v>379</v>
      </c>
      <c r="G51" s="16"/>
    </row>
    <row r="52" spans="1:7" x14ac:dyDescent="0.2">
      <c r="A52" s="44">
        <v>28</v>
      </c>
      <c r="B52" s="19" t="s">
        <v>39</v>
      </c>
      <c r="C52" s="45" t="s">
        <v>379</v>
      </c>
      <c r="G52" s="16"/>
    </row>
    <row r="53" spans="1:7" x14ac:dyDescent="0.2">
      <c r="A53" s="44">
        <v>29</v>
      </c>
      <c r="B53" s="19" t="s">
        <v>39</v>
      </c>
      <c r="C53" s="45" t="s">
        <v>379</v>
      </c>
      <c r="G53" s="16"/>
    </row>
    <row r="54" spans="1:7" x14ac:dyDescent="0.2">
      <c r="A54" s="44">
        <v>30</v>
      </c>
      <c r="B54" s="19" t="s">
        <v>39</v>
      </c>
      <c r="C54" s="45" t="s">
        <v>379</v>
      </c>
      <c r="G54" s="16"/>
    </row>
    <row r="55" spans="1:7" x14ac:dyDescent="0.2">
      <c r="A55" s="44">
        <v>31</v>
      </c>
      <c r="B55" s="19" t="s">
        <v>39</v>
      </c>
      <c r="C55" s="45" t="s">
        <v>379</v>
      </c>
      <c r="G55" s="16"/>
    </row>
    <row r="56" spans="1:7" x14ac:dyDescent="0.2">
      <c r="A56" s="44">
        <v>32</v>
      </c>
      <c r="B56" s="19" t="s">
        <v>39</v>
      </c>
      <c r="C56" s="45" t="s">
        <v>379</v>
      </c>
      <c r="G56" s="16"/>
    </row>
    <row r="57" spans="1:7" x14ac:dyDescent="0.2">
      <c r="A57" s="44">
        <v>33</v>
      </c>
      <c r="B57" s="19" t="s">
        <v>39</v>
      </c>
      <c r="C57" s="45" t="s">
        <v>379</v>
      </c>
      <c r="G57" s="16"/>
    </row>
    <row r="58" spans="1:7" x14ac:dyDescent="0.2">
      <c r="A58" s="44">
        <v>34</v>
      </c>
      <c r="B58" s="19" t="s">
        <v>39</v>
      </c>
      <c r="C58" s="45" t="s">
        <v>379</v>
      </c>
      <c r="G58" s="16"/>
    </row>
    <row r="59" spans="1:7" x14ac:dyDescent="0.2">
      <c r="A59" s="44">
        <v>35</v>
      </c>
      <c r="B59" s="19" t="s">
        <v>39</v>
      </c>
      <c r="C59" s="45" t="s">
        <v>379</v>
      </c>
      <c r="G59" s="16"/>
    </row>
    <row r="60" spans="1:7" x14ac:dyDescent="0.2">
      <c r="A60" s="44">
        <v>36</v>
      </c>
      <c r="B60" s="19" t="s">
        <v>39</v>
      </c>
      <c r="C60" s="45" t="s">
        <v>379</v>
      </c>
      <c r="G60" s="16"/>
    </row>
    <row r="61" spans="1:7" x14ac:dyDescent="0.2">
      <c r="A61" s="44">
        <v>37</v>
      </c>
      <c r="B61" s="19" t="s">
        <v>39</v>
      </c>
      <c r="C61" s="45" t="s">
        <v>379</v>
      </c>
      <c r="G61" s="16"/>
    </row>
    <row r="62" spans="1:7" x14ac:dyDescent="0.2">
      <c r="A62" s="44">
        <v>38</v>
      </c>
      <c r="B62" s="19" t="s">
        <v>39</v>
      </c>
      <c r="C62" s="45" t="s">
        <v>379</v>
      </c>
      <c r="G62" s="16"/>
    </row>
    <row r="63" spans="1:7" x14ac:dyDescent="0.2">
      <c r="A63" s="44">
        <v>39</v>
      </c>
      <c r="B63" s="19" t="s">
        <v>39</v>
      </c>
      <c r="C63" s="45" t="s">
        <v>379</v>
      </c>
      <c r="G63" s="16"/>
    </row>
    <row r="64" spans="1:7" x14ac:dyDescent="0.2">
      <c r="A64" s="44">
        <v>40</v>
      </c>
      <c r="B64" s="19" t="s">
        <v>38</v>
      </c>
      <c r="C64" s="45" t="s">
        <v>379</v>
      </c>
      <c r="G64" s="16"/>
    </row>
    <row r="65" spans="1:7" x14ac:dyDescent="0.2">
      <c r="A65" s="44">
        <v>41</v>
      </c>
      <c r="B65" s="19" t="s">
        <v>40</v>
      </c>
      <c r="C65" s="45" t="s">
        <v>379</v>
      </c>
      <c r="G65" s="16"/>
    </row>
    <row r="66" spans="1:7" x14ac:dyDescent="0.2">
      <c r="A66" s="44">
        <v>42</v>
      </c>
      <c r="B66" s="19" t="s">
        <v>41</v>
      </c>
      <c r="C66" s="45" t="s">
        <v>379</v>
      </c>
      <c r="G66" s="16"/>
    </row>
    <row r="67" spans="1:7" x14ac:dyDescent="0.2">
      <c r="A67" s="44">
        <v>43</v>
      </c>
      <c r="B67" s="19" t="s">
        <v>41</v>
      </c>
      <c r="C67" s="45" t="s">
        <v>379</v>
      </c>
      <c r="G67" s="16"/>
    </row>
    <row r="68" spans="1:7" x14ac:dyDescent="0.2">
      <c r="A68" s="44">
        <v>44</v>
      </c>
      <c r="B68" s="19" t="s">
        <v>40</v>
      </c>
      <c r="C68" s="45" t="s">
        <v>379</v>
      </c>
      <c r="G68" s="16"/>
    </row>
    <row r="69" spans="1:7" x14ac:dyDescent="0.2">
      <c r="A69" s="44">
        <v>45</v>
      </c>
      <c r="B69" s="19" t="s">
        <v>42</v>
      </c>
      <c r="C69" s="45" t="s">
        <v>379</v>
      </c>
      <c r="G69" s="16"/>
    </row>
    <row r="70" spans="1:7" x14ac:dyDescent="0.2">
      <c r="A70" s="44">
        <v>46</v>
      </c>
      <c r="B70" s="19" t="s">
        <v>43</v>
      </c>
      <c r="C70" s="45" t="s">
        <v>379</v>
      </c>
      <c r="G70" s="16"/>
    </row>
    <row r="71" spans="1:7" x14ac:dyDescent="0.2">
      <c r="A71" s="44">
        <v>47</v>
      </c>
      <c r="B71" s="19" t="s">
        <v>44</v>
      </c>
      <c r="C71" s="45" t="s">
        <v>379</v>
      </c>
      <c r="G71" s="16"/>
    </row>
    <row r="72" spans="1:7" x14ac:dyDescent="0.2">
      <c r="A72" s="44">
        <v>48</v>
      </c>
      <c r="B72" s="19" t="s">
        <v>45</v>
      </c>
      <c r="C72" s="45" t="s">
        <v>379</v>
      </c>
      <c r="G72" s="16"/>
    </row>
    <row r="73" spans="1:7" x14ac:dyDescent="0.2">
      <c r="A73" s="44">
        <v>49</v>
      </c>
      <c r="B73" s="19" t="s">
        <v>38</v>
      </c>
      <c r="C73" s="45" t="s">
        <v>379</v>
      </c>
      <c r="G73" s="16"/>
    </row>
    <row r="74" spans="1:7" x14ac:dyDescent="0.2">
      <c r="A74" s="44">
        <v>50</v>
      </c>
      <c r="B74" s="19" t="s">
        <v>46</v>
      </c>
      <c r="C74" s="45" t="s">
        <v>379</v>
      </c>
      <c r="G74" s="16"/>
    </row>
    <row r="75" spans="1:7" x14ac:dyDescent="0.2">
      <c r="A75" s="44">
        <v>51</v>
      </c>
      <c r="B75" s="19" t="s">
        <v>47</v>
      </c>
      <c r="C75" s="45" t="s">
        <v>386</v>
      </c>
      <c r="G75" s="16"/>
    </row>
    <row r="76" spans="1:7" x14ac:dyDescent="0.2">
      <c r="A76" s="44">
        <v>52</v>
      </c>
      <c r="B76" s="19" t="s">
        <v>48</v>
      </c>
      <c r="C76" s="45" t="s">
        <v>379</v>
      </c>
      <c r="G76" s="16"/>
    </row>
    <row r="77" spans="1:7" x14ac:dyDescent="0.2">
      <c r="A77" s="44">
        <v>53</v>
      </c>
      <c r="B77" s="19" t="s">
        <v>48</v>
      </c>
      <c r="C77" s="45" t="s">
        <v>379</v>
      </c>
      <c r="G77" s="16"/>
    </row>
    <row r="78" spans="1:7" x14ac:dyDescent="0.2">
      <c r="A78" s="44">
        <v>55</v>
      </c>
      <c r="B78" s="19" t="s">
        <v>48</v>
      </c>
      <c r="C78" s="45" t="s">
        <v>379</v>
      </c>
      <c r="G78" s="16"/>
    </row>
    <row r="79" spans="1:7" x14ac:dyDescent="0.2">
      <c r="A79" s="44">
        <v>56</v>
      </c>
      <c r="B79" s="19" t="s">
        <v>48</v>
      </c>
      <c r="C79" s="45" t="s">
        <v>379</v>
      </c>
      <c r="G79" s="16"/>
    </row>
    <row r="80" spans="1:7" x14ac:dyDescent="0.2">
      <c r="A80" s="44">
        <v>57</v>
      </c>
      <c r="B80" s="19" t="s">
        <v>48</v>
      </c>
      <c r="C80" s="45" t="s">
        <v>379</v>
      </c>
      <c r="G80" s="16"/>
    </row>
    <row r="81" spans="1:7" x14ac:dyDescent="0.2">
      <c r="A81" s="44">
        <v>58</v>
      </c>
      <c r="B81" s="19" t="s">
        <v>85</v>
      </c>
      <c r="C81" s="45" t="s">
        <v>386</v>
      </c>
      <c r="G81" s="16"/>
    </row>
    <row r="82" spans="1:7" x14ac:dyDescent="0.2">
      <c r="A82" s="44">
        <v>59</v>
      </c>
      <c r="B82" s="19" t="s">
        <v>48</v>
      </c>
      <c r="C82" s="45" t="s">
        <v>379</v>
      </c>
      <c r="G82" s="16"/>
    </row>
    <row r="83" spans="1:7" x14ac:dyDescent="0.2">
      <c r="A83" s="44">
        <v>60</v>
      </c>
      <c r="B83" s="19" t="s">
        <v>48</v>
      </c>
      <c r="C83" s="45" t="s">
        <v>379</v>
      </c>
      <c r="G83" s="16"/>
    </row>
    <row r="84" spans="1:7" x14ac:dyDescent="0.2">
      <c r="A84" s="44">
        <v>62</v>
      </c>
      <c r="B84" s="19" t="s">
        <v>49</v>
      </c>
      <c r="C84" s="45" t="s">
        <v>379</v>
      </c>
      <c r="G84" s="16"/>
    </row>
    <row r="85" spans="1:7" x14ac:dyDescent="0.2">
      <c r="A85" s="44">
        <v>63</v>
      </c>
      <c r="B85" s="19" t="s">
        <v>41</v>
      </c>
      <c r="C85" s="45" t="s">
        <v>379</v>
      </c>
      <c r="G85" s="16"/>
    </row>
    <row r="86" spans="1:7" x14ac:dyDescent="0.2">
      <c r="A86" s="44">
        <v>64</v>
      </c>
      <c r="B86" s="19" t="s">
        <v>48</v>
      </c>
      <c r="C86" s="45" t="s">
        <v>379</v>
      </c>
      <c r="G86" s="16"/>
    </row>
    <row r="87" spans="1:7" x14ac:dyDescent="0.2">
      <c r="A87" s="44">
        <v>65</v>
      </c>
      <c r="B87" s="19" t="s">
        <v>50</v>
      </c>
      <c r="C87" s="45" t="s">
        <v>379</v>
      </c>
      <c r="G87" s="16"/>
    </row>
    <row r="88" spans="1:7" x14ac:dyDescent="0.2">
      <c r="A88" s="44">
        <v>66</v>
      </c>
      <c r="B88" s="19" t="s">
        <v>50</v>
      </c>
      <c r="C88" s="45" t="s">
        <v>379</v>
      </c>
      <c r="G88" s="16"/>
    </row>
    <row r="89" spans="1:7" x14ac:dyDescent="0.2">
      <c r="A89" s="44">
        <v>67</v>
      </c>
      <c r="B89" s="19" t="s">
        <v>51</v>
      </c>
      <c r="C89" s="45" t="s">
        <v>379</v>
      </c>
      <c r="G89" s="16"/>
    </row>
    <row r="90" spans="1:7" x14ac:dyDescent="0.2">
      <c r="A90" s="44">
        <v>71</v>
      </c>
      <c r="B90" s="19" t="s">
        <v>51</v>
      </c>
      <c r="C90" s="45" t="s">
        <v>379</v>
      </c>
      <c r="G90" s="16"/>
    </row>
    <row r="91" spans="1:7" x14ac:dyDescent="0.2">
      <c r="A91" s="44">
        <v>72</v>
      </c>
      <c r="B91" s="19" t="s">
        <v>51</v>
      </c>
      <c r="C91" s="45" t="s">
        <v>379</v>
      </c>
      <c r="G91" s="16"/>
    </row>
    <row r="92" spans="1:7" x14ac:dyDescent="0.2">
      <c r="A92" s="44">
        <v>73</v>
      </c>
      <c r="B92" s="19" t="s">
        <v>51</v>
      </c>
      <c r="C92" s="45" t="s">
        <v>379</v>
      </c>
      <c r="G92" s="16"/>
    </row>
    <row r="93" spans="1:7" x14ac:dyDescent="0.2">
      <c r="A93" s="44">
        <v>74</v>
      </c>
      <c r="B93" s="19" t="s">
        <v>52</v>
      </c>
      <c r="C93" s="45" t="s">
        <v>379</v>
      </c>
      <c r="G93" s="16"/>
    </row>
    <row r="94" spans="1:7" x14ac:dyDescent="0.2">
      <c r="A94" s="44">
        <v>75</v>
      </c>
      <c r="B94" s="19" t="s">
        <v>53</v>
      </c>
      <c r="C94" s="45" t="s">
        <v>379</v>
      </c>
      <c r="G94" s="16"/>
    </row>
    <row r="95" spans="1:7" x14ac:dyDescent="0.2">
      <c r="A95" s="44">
        <v>76</v>
      </c>
      <c r="B95" s="19" t="s">
        <v>53</v>
      </c>
      <c r="C95" s="45" t="s">
        <v>379</v>
      </c>
      <c r="G95" s="16"/>
    </row>
    <row r="96" spans="1:7" x14ac:dyDescent="0.2">
      <c r="A96" s="44">
        <v>77</v>
      </c>
      <c r="B96" s="19" t="s">
        <v>53</v>
      </c>
      <c r="C96" s="45" t="s">
        <v>379</v>
      </c>
      <c r="G96" s="16"/>
    </row>
    <row r="97" spans="1:7" x14ac:dyDescent="0.2">
      <c r="A97" s="44">
        <v>78</v>
      </c>
      <c r="B97" s="19" t="s">
        <v>54</v>
      </c>
      <c r="C97" s="45" t="s">
        <v>379</v>
      </c>
      <c r="G97" s="16"/>
    </row>
    <row r="98" spans="1:7" x14ac:dyDescent="0.2">
      <c r="A98" s="44">
        <v>79</v>
      </c>
      <c r="B98" s="19" t="s">
        <v>55</v>
      </c>
      <c r="C98" s="45" t="s">
        <v>386</v>
      </c>
      <c r="G98" s="16"/>
    </row>
    <row r="99" spans="1:7" x14ac:dyDescent="0.2">
      <c r="A99" s="44">
        <v>80</v>
      </c>
      <c r="B99" s="19" t="s">
        <v>56</v>
      </c>
      <c r="C99" s="45" t="s">
        <v>379</v>
      </c>
      <c r="G99" s="16"/>
    </row>
    <row r="100" spans="1:7" x14ac:dyDescent="0.2">
      <c r="A100" s="44">
        <v>81</v>
      </c>
      <c r="B100" s="19" t="s">
        <v>57</v>
      </c>
      <c r="C100" s="45" t="s">
        <v>379</v>
      </c>
      <c r="G100" s="16"/>
    </row>
    <row r="101" spans="1:7" x14ac:dyDescent="0.2">
      <c r="A101" s="44">
        <v>82</v>
      </c>
      <c r="B101" s="19" t="s">
        <v>58</v>
      </c>
      <c r="C101" s="45" t="s">
        <v>379</v>
      </c>
      <c r="G101" s="16"/>
    </row>
    <row r="102" spans="1:7" x14ac:dyDescent="0.2">
      <c r="A102" s="44">
        <v>83</v>
      </c>
      <c r="B102" s="19" t="s">
        <v>58</v>
      </c>
      <c r="C102" s="45" t="s">
        <v>379</v>
      </c>
      <c r="G102" s="16"/>
    </row>
    <row r="103" spans="1:7" x14ac:dyDescent="0.2">
      <c r="A103" s="44">
        <v>84</v>
      </c>
      <c r="B103" s="19" t="s">
        <v>58</v>
      </c>
      <c r="C103" s="45" t="s">
        <v>379</v>
      </c>
      <c r="G103" s="16"/>
    </row>
    <row r="104" spans="1:7" x14ac:dyDescent="0.2">
      <c r="A104" s="44">
        <v>85</v>
      </c>
      <c r="B104" s="19" t="s">
        <v>58</v>
      </c>
      <c r="C104" s="45" t="s">
        <v>379</v>
      </c>
      <c r="G104" s="16"/>
    </row>
    <row r="105" spans="1:7" x14ac:dyDescent="0.2">
      <c r="A105" s="44">
        <v>86</v>
      </c>
      <c r="B105" s="19" t="s">
        <v>58</v>
      </c>
      <c r="C105" s="45" t="s">
        <v>379</v>
      </c>
      <c r="G105" s="16"/>
    </row>
    <row r="106" spans="1:7" x14ac:dyDescent="0.2">
      <c r="A106" s="44">
        <v>87</v>
      </c>
      <c r="B106" s="19" t="s">
        <v>58</v>
      </c>
      <c r="C106" s="45" t="s">
        <v>379</v>
      </c>
      <c r="G106" s="16"/>
    </row>
    <row r="107" spans="1:7" x14ac:dyDescent="0.2">
      <c r="A107" s="44">
        <v>88</v>
      </c>
      <c r="B107" s="19" t="s">
        <v>58</v>
      </c>
      <c r="C107" s="45" t="s">
        <v>379</v>
      </c>
      <c r="G107" s="16"/>
    </row>
    <row r="108" spans="1:7" x14ac:dyDescent="0.2">
      <c r="A108" s="44">
        <v>91</v>
      </c>
      <c r="B108" s="19" t="s">
        <v>59</v>
      </c>
      <c r="C108" s="45" t="s">
        <v>379</v>
      </c>
      <c r="G108" s="16"/>
    </row>
    <row r="109" spans="1:7" x14ac:dyDescent="0.2">
      <c r="A109" s="44">
        <v>92</v>
      </c>
      <c r="B109" s="19" t="s">
        <v>59</v>
      </c>
      <c r="C109" s="45" t="s">
        <v>379</v>
      </c>
      <c r="G109" s="16"/>
    </row>
    <row r="110" spans="1:7" x14ac:dyDescent="0.2">
      <c r="A110" s="44">
        <v>93</v>
      </c>
      <c r="B110" s="19" t="s">
        <v>60</v>
      </c>
      <c r="C110" s="45" t="s">
        <v>386</v>
      </c>
      <c r="G110" s="16"/>
    </row>
    <row r="111" spans="1:7" x14ac:dyDescent="0.2">
      <c r="A111" s="44">
        <v>94</v>
      </c>
      <c r="B111" s="19" t="s">
        <v>59</v>
      </c>
      <c r="C111" s="45" t="s">
        <v>379</v>
      </c>
      <c r="G111" s="16"/>
    </row>
    <row r="112" spans="1:7" x14ac:dyDescent="0.2">
      <c r="A112" s="44">
        <v>95</v>
      </c>
      <c r="B112" s="19" t="s">
        <v>59</v>
      </c>
      <c r="C112" s="45" t="s">
        <v>379</v>
      </c>
      <c r="G112" s="16"/>
    </row>
    <row r="113" spans="1:7" x14ac:dyDescent="0.2">
      <c r="A113" s="44">
        <v>96</v>
      </c>
      <c r="B113" s="19" t="s">
        <v>59</v>
      </c>
      <c r="C113" s="45" t="s">
        <v>379</v>
      </c>
      <c r="G113" s="16"/>
    </row>
    <row r="114" spans="1:7" x14ac:dyDescent="0.2">
      <c r="A114" s="44">
        <v>97</v>
      </c>
      <c r="B114" s="19" t="s">
        <v>61</v>
      </c>
      <c r="C114" s="45" t="s">
        <v>379</v>
      </c>
      <c r="G114" s="16"/>
    </row>
    <row r="115" spans="1:7" x14ac:dyDescent="0.2">
      <c r="A115" s="44">
        <v>98</v>
      </c>
      <c r="B115" s="19" t="s">
        <v>62</v>
      </c>
      <c r="C115" s="45" t="s">
        <v>379</v>
      </c>
      <c r="G115" s="16"/>
    </row>
    <row r="116" spans="1:7" x14ac:dyDescent="0.2">
      <c r="A116" s="44">
        <v>99</v>
      </c>
      <c r="B116" s="19" t="s">
        <v>63</v>
      </c>
      <c r="C116" s="45" t="s">
        <v>379</v>
      </c>
      <c r="G116" s="16"/>
    </row>
    <row r="117" spans="1:7" x14ac:dyDescent="0.2">
      <c r="A117" s="44">
        <v>100</v>
      </c>
      <c r="B117" s="19" t="s">
        <v>63</v>
      </c>
      <c r="C117" s="45" t="s">
        <v>379</v>
      </c>
      <c r="G117" s="16"/>
    </row>
    <row r="118" spans="1:7" x14ac:dyDescent="0.2">
      <c r="A118" s="44">
        <v>101</v>
      </c>
      <c r="B118" s="19" t="s">
        <v>64</v>
      </c>
      <c r="C118" s="45" t="s">
        <v>379</v>
      </c>
      <c r="G118" s="16"/>
    </row>
    <row r="119" spans="1:7" x14ac:dyDescent="0.2">
      <c r="A119" s="44">
        <v>102</v>
      </c>
      <c r="B119" s="19" t="s">
        <v>64</v>
      </c>
      <c r="C119" s="45" t="s">
        <v>379</v>
      </c>
      <c r="G119" s="16"/>
    </row>
    <row r="120" spans="1:7" x14ac:dyDescent="0.2">
      <c r="A120" s="44">
        <v>103</v>
      </c>
      <c r="B120" s="19" t="s">
        <v>64</v>
      </c>
      <c r="C120" s="45" t="s">
        <v>379</v>
      </c>
      <c r="G120" s="16"/>
    </row>
    <row r="121" spans="1:7" x14ac:dyDescent="0.2">
      <c r="A121" s="44">
        <v>104</v>
      </c>
      <c r="B121" s="19" t="s">
        <v>65</v>
      </c>
      <c r="C121" s="45" t="s">
        <v>379</v>
      </c>
      <c r="G121" s="16"/>
    </row>
    <row r="122" spans="1:7" x14ac:dyDescent="0.2">
      <c r="A122" s="44">
        <v>105</v>
      </c>
      <c r="B122" s="19" t="s">
        <v>65</v>
      </c>
      <c r="C122" s="45" t="s">
        <v>379</v>
      </c>
      <c r="G122" s="16"/>
    </row>
    <row r="123" spans="1:7" x14ac:dyDescent="0.2">
      <c r="A123" s="44">
        <v>106</v>
      </c>
      <c r="B123" s="19" t="s">
        <v>65</v>
      </c>
      <c r="C123" s="45" t="s">
        <v>379</v>
      </c>
      <c r="G123" s="16"/>
    </row>
    <row r="124" spans="1:7" x14ac:dyDescent="0.2">
      <c r="A124" s="44">
        <v>107</v>
      </c>
      <c r="B124" s="19" t="s">
        <v>65</v>
      </c>
      <c r="C124" s="45" t="s">
        <v>379</v>
      </c>
      <c r="G124" s="16"/>
    </row>
    <row r="125" spans="1:7" x14ac:dyDescent="0.2">
      <c r="A125" s="44">
        <v>108</v>
      </c>
      <c r="B125" s="19" t="s">
        <v>65</v>
      </c>
      <c r="C125" s="45" t="s">
        <v>379</v>
      </c>
      <c r="G125" s="16"/>
    </row>
    <row r="126" spans="1:7" x14ac:dyDescent="0.2">
      <c r="A126" s="44">
        <v>109</v>
      </c>
      <c r="B126" s="19" t="s">
        <v>65</v>
      </c>
      <c r="C126" s="45" t="s">
        <v>379</v>
      </c>
      <c r="G126" s="16"/>
    </row>
    <row r="127" spans="1:7" x14ac:dyDescent="0.2">
      <c r="A127" s="44">
        <v>110</v>
      </c>
      <c r="B127" s="19" t="s">
        <v>65</v>
      </c>
      <c r="C127" s="45" t="s">
        <v>379</v>
      </c>
      <c r="G127" s="16"/>
    </row>
    <row r="128" spans="1:7" x14ac:dyDescent="0.2">
      <c r="A128" s="44">
        <v>111</v>
      </c>
      <c r="B128" s="19" t="s">
        <v>66</v>
      </c>
      <c r="C128" s="45" t="s">
        <v>379</v>
      </c>
      <c r="G128" s="16"/>
    </row>
    <row r="129" spans="1:7" x14ac:dyDescent="0.2">
      <c r="A129" s="44">
        <v>112</v>
      </c>
      <c r="B129" s="19" t="s">
        <v>67</v>
      </c>
      <c r="C129" s="45" t="s">
        <v>379</v>
      </c>
      <c r="G129" s="16"/>
    </row>
    <row r="130" spans="1:7" x14ac:dyDescent="0.2">
      <c r="A130" s="44">
        <v>113</v>
      </c>
      <c r="B130" s="19" t="s">
        <v>67</v>
      </c>
      <c r="C130" s="45" t="s">
        <v>379</v>
      </c>
      <c r="G130" s="16"/>
    </row>
    <row r="131" spans="1:7" x14ac:dyDescent="0.2">
      <c r="A131" s="44">
        <v>115</v>
      </c>
      <c r="B131" s="19" t="s">
        <v>67</v>
      </c>
      <c r="C131" s="45" t="s">
        <v>379</v>
      </c>
      <c r="G131" s="16"/>
    </row>
    <row r="132" spans="1:7" x14ac:dyDescent="0.2">
      <c r="A132" s="44">
        <v>116</v>
      </c>
      <c r="B132" s="19" t="s">
        <v>67</v>
      </c>
      <c r="C132" s="45" t="s">
        <v>379</v>
      </c>
      <c r="G132" s="16"/>
    </row>
    <row r="133" spans="1:7" x14ac:dyDescent="0.2">
      <c r="A133" s="44">
        <v>117</v>
      </c>
      <c r="B133" s="19" t="s">
        <v>67</v>
      </c>
      <c r="C133" s="45" t="s">
        <v>379</v>
      </c>
      <c r="G133" s="16"/>
    </row>
    <row r="134" spans="1:7" x14ac:dyDescent="0.2">
      <c r="A134" s="44">
        <v>118</v>
      </c>
      <c r="B134" s="19" t="s">
        <v>68</v>
      </c>
      <c r="C134" s="45" t="s">
        <v>379</v>
      </c>
      <c r="G134" s="16"/>
    </row>
    <row r="135" spans="1:7" x14ac:dyDescent="0.2">
      <c r="A135" s="44">
        <v>119</v>
      </c>
      <c r="B135" s="19" t="s">
        <v>68</v>
      </c>
      <c r="C135" s="45" t="s">
        <v>379</v>
      </c>
      <c r="G135" s="16"/>
    </row>
    <row r="136" spans="1:7" x14ac:dyDescent="0.2">
      <c r="A136" s="44">
        <v>120</v>
      </c>
      <c r="B136" s="19" t="s">
        <v>41</v>
      </c>
      <c r="C136" s="45" t="s">
        <v>379</v>
      </c>
      <c r="G136" s="16"/>
    </row>
    <row r="137" spans="1:7" x14ac:dyDescent="0.2">
      <c r="A137" s="44">
        <v>121</v>
      </c>
      <c r="B137" s="19" t="s">
        <v>69</v>
      </c>
      <c r="C137" s="45" t="s">
        <v>386</v>
      </c>
      <c r="G137" s="16"/>
    </row>
    <row r="138" spans="1:7" x14ac:dyDescent="0.2">
      <c r="A138" s="44">
        <v>122</v>
      </c>
      <c r="B138" s="19" t="s">
        <v>70</v>
      </c>
      <c r="C138" s="45" t="s">
        <v>386</v>
      </c>
      <c r="G138" s="16"/>
    </row>
    <row r="139" spans="1:7" x14ac:dyDescent="0.2">
      <c r="A139" s="44">
        <v>123</v>
      </c>
      <c r="B139" s="19" t="s">
        <v>71</v>
      </c>
      <c r="C139" s="45" t="s">
        <v>386</v>
      </c>
      <c r="G139" s="16"/>
    </row>
    <row r="140" spans="1:7" x14ac:dyDescent="0.2">
      <c r="A140" s="44">
        <v>124</v>
      </c>
      <c r="B140" s="19" t="s">
        <v>71</v>
      </c>
      <c r="C140" s="45" t="s">
        <v>386</v>
      </c>
      <c r="G140" s="16"/>
    </row>
    <row r="141" spans="1:7" x14ac:dyDescent="0.2">
      <c r="A141" s="44">
        <v>125</v>
      </c>
      <c r="B141" s="19" t="s">
        <v>71</v>
      </c>
      <c r="C141" s="45" t="s">
        <v>386</v>
      </c>
      <c r="G141" s="16"/>
    </row>
    <row r="142" spans="1:7" x14ac:dyDescent="0.2">
      <c r="A142" s="44">
        <v>126</v>
      </c>
      <c r="B142" s="19" t="s">
        <v>72</v>
      </c>
      <c r="C142" s="45" t="s">
        <v>386</v>
      </c>
      <c r="G142" s="16"/>
    </row>
    <row r="143" spans="1:7" x14ac:dyDescent="0.2">
      <c r="A143" s="44">
        <v>127</v>
      </c>
      <c r="B143" s="19" t="s">
        <v>73</v>
      </c>
      <c r="C143" s="45" t="s">
        <v>386</v>
      </c>
      <c r="G143" s="16"/>
    </row>
    <row r="144" spans="1:7" x14ac:dyDescent="0.2">
      <c r="A144" s="44">
        <v>128</v>
      </c>
      <c r="B144" s="19" t="s">
        <v>74</v>
      </c>
      <c r="C144" s="45" t="s">
        <v>386</v>
      </c>
      <c r="G144" s="16"/>
    </row>
    <row r="145" spans="1:7" x14ac:dyDescent="0.2">
      <c r="A145" s="44">
        <v>129</v>
      </c>
      <c r="B145" s="19" t="s">
        <v>73</v>
      </c>
      <c r="C145" s="45" t="s">
        <v>386</v>
      </c>
      <c r="G145" s="16"/>
    </row>
    <row r="146" spans="1:7" x14ac:dyDescent="0.2">
      <c r="A146" s="44">
        <v>130</v>
      </c>
      <c r="B146" s="19" t="s">
        <v>75</v>
      </c>
      <c r="C146" s="45" t="s">
        <v>386</v>
      </c>
      <c r="G146" s="16"/>
    </row>
    <row r="147" spans="1:7" x14ac:dyDescent="0.2">
      <c r="A147" s="44">
        <v>131</v>
      </c>
      <c r="B147" s="19" t="s">
        <v>75</v>
      </c>
      <c r="C147" s="45" t="s">
        <v>386</v>
      </c>
      <c r="G147" s="16"/>
    </row>
    <row r="148" spans="1:7" x14ac:dyDescent="0.2">
      <c r="A148" s="44">
        <v>132</v>
      </c>
      <c r="B148" s="19" t="s">
        <v>76</v>
      </c>
      <c r="C148" s="45" t="s">
        <v>386</v>
      </c>
      <c r="G148" s="16"/>
    </row>
    <row r="149" spans="1:7" x14ac:dyDescent="0.2">
      <c r="A149" s="44">
        <v>133</v>
      </c>
      <c r="B149" s="19" t="s">
        <v>76</v>
      </c>
      <c r="C149" s="45" t="s">
        <v>386</v>
      </c>
      <c r="G149" s="16"/>
    </row>
    <row r="150" spans="1:7" x14ac:dyDescent="0.2">
      <c r="A150" s="44">
        <v>134</v>
      </c>
      <c r="B150" s="19" t="s">
        <v>76</v>
      </c>
      <c r="C150" s="45" t="s">
        <v>386</v>
      </c>
      <c r="G150" s="16"/>
    </row>
    <row r="151" spans="1:7" x14ac:dyDescent="0.2">
      <c r="A151" s="44">
        <v>135</v>
      </c>
      <c r="B151" s="19" t="s">
        <v>76</v>
      </c>
      <c r="C151" s="45" t="s">
        <v>386</v>
      </c>
      <c r="G151" s="16"/>
    </row>
    <row r="152" spans="1:7" x14ac:dyDescent="0.2">
      <c r="A152" s="44">
        <v>136</v>
      </c>
      <c r="B152" s="19" t="s">
        <v>76</v>
      </c>
      <c r="C152" s="45" t="s">
        <v>386</v>
      </c>
      <c r="G152" s="16"/>
    </row>
    <row r="153" spans="1:7" x14ac:dyDescent="0.2">
      <c r="A153" s="44">
        <v>137</v>
      </c>
      <c r="B153" s="19" t="s">
        <v>76</v>
      </c>
      <c r="C153" s="45" t="s">
        <v>386</v>
      </c>
      <c r="G153" s="16"/>
    </row>
    <row r="154" spans="1:7" x14ac:dyDescent="0.2">
      <c r="A154" s="44">
        <v>138</v>
      </c>
      <c r="B154" s="19" t="s">
        <v>76</v>
      </c>
      <c r="C154" s="45" t="s">
        <v>386</v>
      </c>
      <c r="G154" s="16"/>
    </row>
    <row r="155" spans="1:7" x14ac:dyDescent="0.2">
      <c r="A155" s="44">
        <v>140</v>
      </c>
      <c r="B155" s="19" t="s">
        <v>60</v>
      </c>
      <c r="C155" s="45" t="s">
        <v>386</v>
      </c>
      <c r="G155" s="16"/>
    </row>
    <row r="156" spans="1:7" x14ac:dyDescent="0.2">
      <c r="A156" s="44">
        <v>141</v>
      </c>
      <c r="B156" s="19" t="s">
        <v>77</v>
      </c>
      <c r="C156" s="45" t="s">
        <v>386</v>
      </c>
      <c r="G156" s="16"/>
    </row>
    <row r="157" spans="1:7" x14ac:dyDescent="0.2">
      <c r="A157" s="44">
        <v>142</v>
      </c>
      <c r="B157" s="19" t="s">
        <v>77</v>
      </c>
      <c r="C157" s="45" t="s">
        <v>386</v>
      </c>
      <c r="G157" s="16"/>
    </row>
    <row r="158" spans="1:7" x14ac:dyDescent="0.2">
      <c r="A158" s="44">
        <v>143</v>
      </c>
      <c r="B158" s="19" t="s">
        <v>63</v>
      </c>
      <c r="C158" s="45" t="s">
        <v>379</v>
      </c>
      <c r="G158" s="16"/>
    </row>
    <row r="159" spans="1:7" x14ac:dyDescent="0.2">
      <c r="A159" s="44">
        <v>144</v>
      </c>
      <c r="B159" s="19" t="s">
        <v>78</v>
      </c>
      <c r="C159" s="45" t="s">
        <v>386</v>
      </c>
      <c r="G159" s="16"/>
    </row>
    <row r="160" spans="1:7" x14ac:dyDescent="0.2">
      <c r="A160" s="44">
        <v>145</v>
      </c>
      <c r="B160" s="19" t="s">
        <v>78</v>
      </c>
      <c r="C160" s="45" t="s">
        <v>386</v>
      </c>
      <c r="G160" s="16"/>
    </row>
    <row r="161" spans="1:7" x14ac:dyDescent="0.2">
      <c r="A161" s="44">
        <v>146</v>
      </c>
      <c r="B161" s="19" t="s">
        <v>78</v>
      </c>
      <c r="C161" s="45" t="s">
        <v>386</v>
      </c>
      <c r="G161" s="16"/>
    </row>
    <row r="162" spans="1:7" x14ac:dyDescent="0.2">
      <c r="A162" s="44">
        <v>147</v>
      </c>
      <c r="B162" s="19" t="s">
        <v>78</v>
      </c>
      <c r="C162" s="45" t="s">
        <v>386</v>
      </c>
      <c r="G162" s="16"/>
    </row>
    <row r="163" spans="1:7" x14ac:dyDescent="0.2">
      <c r="A163" s="44">
        <v>148</v>
      </c>
      <c r="B163" s="19" t="s">
        <v>79</v>
      </c>
      <c r="C163" s="45" t="s">
        <v>379</v>
      </c>
      <c r="G163" s="16"/>
    </row>
    <row r="164" spans="1:7" x14ac:dyDescent="0.2">
      <c r="A164" s="44">
        <v>149</v>
      </c>
      <c r="B164" s="19" t="s">
        <v>80</v>
      </c>
      <c r="C164" s="45" t="s">
        <v>386</v>
      </c>
      <c r="G164" s="16"/>
    </row>
    <row r="165" spans="1:7" x14ac:dyDescent="0.2">
      <c r="A165" s="44">
        <v>150</v>
      </c>
      <c r="B165" s="19" t="s">
        <v>72</v>
      </c>
      <c r="C165" s="45" t="s">
        <v>386</v>
      </c>
      <c r="G165" s="16"/>
    </row>
    <row r="166" spans="1:7" x14ac:dyDescent="0.2">
      <c r="A166" s="44">
        <v>151</v>
      </c>
      <c r="B166" s="19" t="s">
        <v>72</v>
      </c>
      <c r="C166" s="45" t="s">
        <v>386</v>
      </c>
      <c r="G166" s="16"/>
    </row>
    <row r="167" spans="1:7" x14ac:dyDescent="0.2">
      <c r="A167" s="44">
        <v>152</v>
      </c>
      <c r="B167" s="19" t="s">
        <v>72</v>
      </c>
      <c r="C167" s="45" t="s">
        <v>386</v>
      </c>
      <c r="G167" s="16"/>
    </row>
    <row r="168" spans="1:7" x14ac:dyDescent="0.2">
      <c r="A168" s="44">
        <v>153</v>
      </c>
      <c r="B168" s="19" t="s">
        <v>72</v>
      </c>
      <c r="C168" s="45" t="s">
        <v>386</v>
      </c>
      <c r="G168" s="16"/>
    </row>
    <row r="169" spans="1:7" x14ac:dyDescent="0.2">
      <c r="A169" s="44">
        <v>154</v>
      </c>
      <c r="B169" s="19" t="s">
        <v>72</v>
      </c>
      <c r="C169" s="45" t="s">
        <v>386</v>
      </c>
      <c r="G169" s="16"/>
    </row>
    <row r="170" spans="1:7" x14ac:dyDescent="0.2">
      <c r="A170" s="44">
        <v>155</v>
      </c>
      <c r="B170" s="19" t="s">
        <v>60</v>
      </c>
      <c r="C170" s="45" t="s">
        <v>386</v>
      </c>
      <c r="G170" s="16"/>
    </row>
    <row r="171" spans="1:7" x14ac:dyDescent="0.2">
      <c r="A171" s="44">
        <v>156</v>
      </c>
      <c r="B171" s="19" t="s">
        <v>72</v>
      </c>
      <c r="C171" s="45" t="s">
        <v>386</v>
      </c>
      <c r="G171" s="16"/>
    </row>
    <row r="172" spans="1:7" x14ac:dyDescent="0.2">
      <c r="A172" s="44">
        <v>157</v>
      </c>
      <c r="B172" s="19" t="s">
        <v>72</v>
      </c>
      <c r="C172" s="45" t="s">
        <v>386</v>
      </c>
      <c r="G172" s="16"/>
    </row>
    <row r="173" spans="1:7" x14ac:dyDescent="0.2">
      <c r="A173" s="44">
        <v>158</v>
      </c>
      <c r="B173" s="19" t="s">
        <v>72</v>
      </c>
      <c r="C173" s="45" t="s">
        <v>386</v>
      </c>
      <c r="G173" s="16"/>
    </row>
    <row r="174" spans="1:7" x14ac:dyDescent="0.2">
      <c r="A174" s="44">
        <v>159</v>
      </c>
      <c r="B174" s="19" t="s">
        <v>48</v>
      </c>
      <c r="C174" s="45" t="s">
        <v>379</v>
      </c>
      <c r="G174" s="16"/>
    </row>
    <row r="175" spans="1:7" x14ac:dyDescent="0.2">
      <c r="A175" s="44">
        <v>160</v>
      </c>
      <c r="B175" s="19" t="s">
        <v>72</v>
      </c>
      <c r="C175" s="45" t="s">
        <v>386</v>
      </c>
      <c r="G175" s="16"/>
    </row>
    <row r="176" spans="1:7" x14ac:dyDescent="0.2">
      <c r="A176" s="44">
        <v>161</v>
      </c>
      <c r="B176" s="19" t="s">
        <v>72</v>
      </c>
      <c r="C176" s="45" t="s">
        <v>386</v>
      </c>
      <c r="G176" s="16"/>
    </row>
    <row r="177" spans="1:7" x14ac:dyDescent="0.2">
      <c r="A177" s="44">
        <v>162</v>
      </c>
      <c r="B177" s="19" t="s">
        <v>72</v>
      </c>
      <c r="C177" s="45" t="s">
        <v>386</v>
      </c>
      <c r="G177" s="16"/>
    </row>
    <row r="178" spans="1:7" x14ac:dyDescent="0.2">
      <c r="A178" s="44">
        <v>163</v>
      </c>
      <c r="B178" s="19" t="s">
        <v>72</v>
      </c>
      <c r="C178" s="45" t="s">
        <v>386</v>
      </c>
      <c r="G178" s="16"/>
    </row>
    <row r="179" spans="1:7" x14ac:dyDescent="0.2">
      <c r="A179" s="44">
        <v>164</v>
      </c>
      <c r="B179" s="19" t="s">
        <v>72</v>
      </c>
      <c r="C179" s="45" t="s">
        <v>386</v>
      </c>
      <c r="G179" s="16"/>
    </row>
    <row r="180" spans="1:7" x14ac:dyDescent="0.2">
      <c r="A180" s="44">
        <v>165</v>
      </c>
      <c r="B180" s="19" t="s">
        <v>72</v>
      </c>
      <c r="C180" s="45" t="s">
        <v>386</v>
      </c>
      <c r="G180" s="16"/>
    </row>
    <row r="181" spans="1:7" x14ac:dyDescent="0.2">
      <c r="A181" s="44">
        <v>166</v>
      </c>
      <c r="B181" s="19" t="s">
        <v>72</v>
      </c>
      <c r="C181" s="45" t="s">
        <v>386</v>
      </c>
      <c r="G181" s="16"/>
    </row>
    <row r="182" spans="1:7" x14ac:dyDescent="0.2">
      <c r="A182" s="44">
        <v>167</v>
      </c>
      <c r="B182" s="19" t="s">
        <v>72</v>
      </c>
      <c r="C182" s="45" t="s">
        <v>386</v>
      </c>
      <c r="G182" s="16"/>
    </row>
    <row r="183" spans="1:7" x14ac:dyDescent="0.2">
      <c r="A183" s="44">
        <v>168</v>
      </c>
      <c r="B183" s="19" t="s">
        <v>72</v>
      </c>
      <c r="C183" s="45" t="s">
        <v>386</v>
      </c>
      <c r="G183" s="16"/>
    </row>
    <row r="184" spans="1:7" x14ac:dyDescent="0.2">
      <c r="A184" s="44">
        <v>169</v>
      </c>
      <c r="B184" s="19" t="s">
        <v>72</v>
      </c>
      <c r="C184" s="45" t="s">
        <v>386</v>
      </c>
      <c r="G184" s="16"/>
    </row>
    <row r="185" spans="1:7" x14ac:dyDescent="0.2">
      <c r="A185" s="44">
        <v>170</v>
      </c>
      <c r="B185" s="19" t="s">
        <v>72</v>
      </c>
      <c r="C185" s="45" t="s">
        <v>386</v>
      </c>
      <c r="G185" s="16"/>
    </row>
    <row r="186" spans="1:7" x14ac:dyDescent="0.2">
      <c r="A186" s="44">
        <v>171</v>
      </c>
      <c r="B186" s="19" t="s">
        <v>72</v>
      </c>
      <c r="C186" s="45" t="s">
        <v>386</v>
      </c>
      <c r="G186" s="16"/>
    </row>
    <row r="187" spans="1:7" x14ac:dyDescent="0.2">
      <c r="A187" s="44">
        <v>172</v>
      </c>
      <c r="B187" s="19" t="s">
        <v>72</v>
      </c>
      <c r="C187" s="45" t="s">
        <v>386</v>
      </c>
      <c r="G187" s="16"/>
    </row>
    <row r="188" spans="1:7" x14ac:dyDescent="0.2">
      <c r="A188" s="44">
        <v>173</v>
      </c>
      <c r="B188" s="19" t="s">
        <v>72</v>
      </c>
      <c r="C188" s="45" t="s">
        <v>386</v>
      </c>
      <c r="G188" s="16"/>
    </row>
    <row r="189" spans="1:7" x14ac:dyDescent="0.2">
      <c r="A189" s="44">
        <v>174</v>
      </c>
      <c r="B189" s="19" t="s">
        <v>72</v>
      </c>
      <c r="C189" s="45" t="s">
        <v>386</v>
      </c>
      <c r="G189" s="16"/>
    </row>
    <row r="190" spans="1:7" x14ac:dyDescent="0.2">
      <c r="A190" s="44">
        <v>175</v>
      </c>
      <c r="B190" s="19" t="s">
        <v>72</v>
      </c>
      <c r="C190" s="45" t="s">
        <v>386</v>
      </c>
      <c r="G190" s="16"/>
    </row>
    <row r="191" spans="1:7" x14ac:dyDescent="0.2">
      <c r="A191" s="44">
        <v>176</v>
      </c>
      <c r="B191" s="19" t="s">
        <v>72</v>
      </c>
      <c r="C191" s="45" t="s">
        <v>386</v>
      </c>
      <c r="G191" s="16"/>
    </row>
    <row r="192" spans="1:7" x14ac:dyDescent="0.2">
      <c r="A192" s="44">
        <v>177</v>
      </c>
      <c r="B192" s="19" t="s">
        <v>72</v>
      </c>
      <c r="C192" s="45" t="s">
        <v>386</v>
      </c>
      <c r="G192" s="16"/>
    </row>
    <row r="193" spans="1:7" x14ac:dyDescent="0.2">
      <c r="A193" s="44">
        <v>178</v>
      </c>
      <c r="B193" s="19" t="s">
        <v>81</v>
      </c>
      <c r="C193" s="45" t="s">
        <v>386</v>
      </c>
      <c r="G193" s="16"/>
    </row>
    <row r="194" spans="1:7" x14ac:dyDescent="0.2">
      <c r="A194" s="44">
        <v>179</v>
      </c>
      <c r="B194" s="19" t="s">
        <v>72</v>
      </c>
      <c r="C194" s="45" t="s">
        <v>386</v>
      </c>
    </row>
    <row r="195" spans="1:7" x14ac:dyDescent="0.2">
      <c r="A195" s="44">
        <v>180</v>
      </c>
      <c r="B195" s="19" t="s">
        <v>72</v>
      </c>
      <c r="C195" s="45" t="s">
        <v>386</v>
      </c>
    </row>
    <row r="196" spans="1:7" x14ac:dyDescent="0.2">
      <c r="A196" s="44">
        <v>181</v>
      </c>
      <c r="B196" s="19" t="s">
        <v>72</v>
      </c>
      <c r="C196" s="45" t="s">
        <v>386</v>
      </c>
    </row>
    <row r="197" spans="1:7" x14ac:dyDescent="0.2">
      <c r="A197" s="44">
        <v>182</v>
      </c>
      <c r="B197" s="19" t="s">
        <v>72</v>
      </c>
      <c r="C197" s="45" t="s">
        <v>386</v>
      </c>
    </row>
    <row r="198" spans="1:7" x14ac:dyDescent="0.2">
      <c r="A198" s="44">
        <v>183</v>
      </c>
      <c r="B198" s="19" t="s">
        <v>72</v>
      </c>
      <c r="C198" s="45" t="s">
        <v>386</v>
      </c>
    </row>
    <row r="199" spans="1:7" x14ac:dyDescent="0.2">
      <c r="A199" s="44">
        <v>184</v>
      </c>
      <c r="B199" s="19" t="s">
        <v>72</v>
      </c>
      <c r="C199" s="45" t="s">
        <v>386</v>
      </c>
    </row>
    <row r="200" spans="1:7" x14ac:dyDescent="0.2">
      <c r="A200" s="44">
        <v>185</v>
      </c>
      <c r="B200" s="19" t="s">
        <v>72</v>
      </c>
      <c r="C200" s="45" t="s">
        <v>386</v>
      </c>
    </row>
    <row r="201" spans="1:7" x14ac:dyDescent="0.2">
      <c r="A201" s="44">
        <v>186</v>
      </c>
      <c r="B201" s="19" t="s">
        <v>72</v>
      </c>
      <c r="C201" s="45" t="s">
        <v>386</v>
      </c>
    </row>
    <row r="202" spans="1:7" x14ac:dyDescent="0.2">
      <c r="A202" s="44">
        <v>187</v>
      </c>
      <c r="B202" s="19" t="s">
        <v>72</v>
      </c>
      <c r="C202" s="45" t="s">
        <v>386</v>
      </c>
    </row>
    <row r="203" spans="1:7" x14ac:dyDescent="0.2">
      <c r="A203" s="44">
        <v>188</v>
      </c>
      <c r="B203" s="19" t="s">
        <v>72</v>
      </c>
      <c r="C203" s="45" t="s">
        <v>386</v>
      </c>
    </row>
    <row r="204" spans="1:7" x14ac:dyDescent="0.2">
      <c r="A204" s="44">
        <v>189</v>
      </c>
      <c r="B204" s="19" t="s">
        <v>72</v>
      </c>
      <c r="C204" s="45" t="s">
        <v>386</v>
      </c>
    </row>
    <row r="205" spans="1:7" x14ac:dyDescent="0.2">
      <c r="A205" s="44">
        <v>190</v>
      </c>
      <c r="B205" s="19" t="s">
        <v>72</v>
      </c>
      <c r="C205" s="45" t="s">
        <v>386</v>
      </c>
    </row>
    <row r="206" spans="1:7" x14ac:dyDescent="0.2">
      <c r="A206" s="44">
        <v>191</v>
      </c>
      <c r="B206" s="19" t="s">
        <v>72</v>
      </c>
      <c r="C206" s="45" t="s">
        <v>386</v>
      </c>
    </row>
    <row r="207" spans="1:7" x14ac:dyDescent="0.2">
      <c r="A207" s="44">
        <v>192</v>
      </c>
      <c r="B207" s="19" t="s">
        <v>72</v>
      </c>
      <c r="C207" s="45" t="s">
        <v>386</v>
      </c>
    </row>
    <row r="208" spans="1:7" x14ac:dyDescent="0.2">
      <c r="A208" s="44">
        <v>193</v>
      </c>
      <c r="B208" s="19" t="s">
        <v>72</v>
      </c>
      <c r="C208" s="45" t="s">
        <v>386</v>
      </c>
    </row>
    <row r="209" spans="1:3" x14ac:dyDescent="0.2">
      <c r="A209" s="44">
        <v>194</v>
      </c>
      <c r="B209" s="19" t="s">
        <v>72</v>
      </c>
      <c r="C209" s="45" t="s">
        <v>386</v>
      </c>
    </row>
    <row r="210" spans="1:3" x14ac:dyDescent="0.2">
      <c r="A210" s="44">
        <v>195</v>
      </c>
      <c r="B210" s="19" t="s">
        <v>72</v>
      </c>
      <c r="C210" s="45" t="s">
        <v>386</v>
      </c>
    </row>
    <row r="211" spans="1:3" x14ac:dyDescent="0.2">
      <c r="A211" s="44">
        <v>196</v>
      </c>
      <c r="B211" s="19" t="s">
        <v>72</v>
      </c>
      <c r="C211" s="45" t="s">
        <v>386</v>
      </c>
    </row>
    <row r="212" spans="1:3" x14ac:dyDescent="0.2">
      <c r="A212" s="44">
        <v>197</v>
      </c>
      <c r="B212" s="19" t="s">
        <v>72</v>
      </c>
      <c r="C212" s="45" t="s">
        <v>386</v>
      </c>
    </row>
    <row r="213" spans="1:3" x14ac:dyDescent="0.2">
      <c r="A213" s="44">
        <v>198</v>
      </c>
      <c r="B213" s="19" t="s">
        <v>72</v>
      </c>
      <c r="C213" s="45" t="s">
        <v>386</v>
      </c>
    </row>
    <row r="214" spans="1:3" x14ac:dyDescent="0.2">
      <c r="A214" s="44">
        <v>199</v>
      </c>
      <c r="B214" s="19" t="s">
        <v>72</v>
      </c>
      <c r="C214" s="45" t="s">
        <v>386</v>
      </c>
    </row>
    <row r="215" spans="1:3" x14ac:dyDescent="0.2">
      <c r="A215" s="44">
        <v>201</v>
      </c>
      <c r="B215" s="19" t="s">
        <v>72</v>
      </c>
      <c r="C215" s="45" t="s">
        <v>386</v>
      </c>
    </row>
    <row r="216" spans="1:3" x14ac:dyDescent="0.2">
      <c r="A216" s="44">
        <v>202</v>
      </c>
      <c r="B216" s="19" t="s">
        <v>72</v>
      </c>
      <c r="C216" s="45" t="s">
        <v>386</v>
      </c>
    </row>
    <row r="217" spans="1:3" x14ac:dyDescent="0.2">
      <c r="A217" s="44">
        <v>203</v>
      </c>
      <c r="B217" s="19" t="s">
        <v>72</v>
      </c>
      <c r="C217" s="45" t="s">
        <v>386</v>
      </c>
    </row>
    <row r="218" spans="1:3" x14ac:dyDescent="0.2">
      <c r="A218" s="44">
        <v>204</v>
      </c>
      <c r="B218" s="19" t="s">
        <v>72</v>
      </c>
      <c r="C218" s="45" t="s">
        <v>386</v>
      </c>
    </row>
    <row r="219" spans="1:3" x14ac:dyDescent="0.2">
      <c r="A219" s="44">
        <v>205</v>
      </c>
      <c r="B219" s="19" t="s">
        <v>72</v>
      </c>
      <c r="C219" s="45" t="s">
        <v>386</v>
      </c>
    </row>
    <row r="220" spans="1:3" x14ac:dyDescent="0.2">
      <c r="A220" s="44">
        <v>206</v>
      </c>
      <c r="B220" s="19" t="s">
        <v>72</v>
      </c>
      <c r="C220" s="45" t="s">
        <v>386</v>
      </c>
    </row>
    <row r="221" spans="1:3" x14ac:dyDescent="0.2">
      <c r="A221" s="44">
        <v>207</v>
      </c>
      <c r="B221" s="19" t="s">
        <v>72</v>
      </c>
      <c r="C221" s="45" t="s">
        <v>386</v>
      </c>
    </row>
    <row r="222" spans="1:3" x14ac:dyDescent="0.2">
      <c r="A222" s="44">
        <v>208</v>
      </c>
      <c r="B222" s="19" t="s">
        <v>72</v>
      </c>
      <c r="C222" s="45" t="s">
        <v>386</v>
      </c>
    </row>
    <row r="223" spans="1:3" x14ac:dyDescent="0.2">
      <c r="A223" s="44">
        <v>209</v>
      </c>
      <c r="B223" s="19" t="s">
        <v>72</v>
      </c>
      <c r="C223" s="45" t="s">
        <v>386</v>
      </c>
    </row>
    <row r="224" spans="1:3" x14ac:dyDescent="0.2">
      <c r="A224" s="44">
        <v>210</v>
      </c>
      <c r="B224" s="19" t="s">
        <v>72</v>
      </c>
      <c r="C224" s="45" t="s">
        <v>386</v>
      </c>
    </row>
    <row r="225" spans="1:3" x14ac:dyDescent="0.2">
      <c r="A225" s="44">
        <v>211</v>
      </c>
      <c r="B225" s="19" t="s">
        <v>72</v>
      </c>
      <c r="C225" s="45" t="s">
        <v>386</v>
      </c>
    </row>
    <row r="226" spans="1:3" x14ac:dyDescent="0.2">
      <c r="A226" s="44">
        <v>212</v>
      </c>
      <c r="B226" s="19" t="s">
        <v>72</v>
      </c>
      <c r="C226" s="45" t="s">
        <v>386</v>
      </c>
    </row>
    <row r="227" spans="1:3" x14ac:dyDescent="0.2">
      <c r="A227" s="44">
        <v>213</v>
      </c>
      <c r="B227" s="19" t="s">
        <v>72</v>
      </c>
      <c r="C227" s="45" t="s">
        <v>386</v>
      </c>
    </row>
    <row r="228" spans="1:3" x14ac:dyDescent="0.2">
      <c r="A228" s="44">
        <v>214</v>
      </c>
      <c r="B228" s="19" t="s">
        <v>72</v>
      </c>
      <c r="C228" s="45" t="s">
        <v>386</v>
      </c>
    </row>
    <row r="229" spans="1:3" x14ac:dyDescent="0.2">
      <c r="A229" s="44">
        <v>215</v>
      </c>
      <c r="B229" s="19" t="s">
        <v>72</v>
      </c>
      <c r="C229" s="45" t="s">
        <v>386</v>
      </c>
    </row>
    <row r="230" spans="1:3" x14ac:dyDescent="0.2">
      <c r="A230" s="44">
        <v>216</v>
      </c>
      <c r="B230" s="19" t="s">
        <v>72</v>
      </c>
      <c r="C230" s="45" t="s">
        <v>386</v>
      </c>
    </row>
    <row r="231" spans="1:3" x14ac:dyDescent="0.2">
      <c r="A231" s="44">
        <v>217</v>
      </c>
      <c r="B231" s="19" t="s">
        <v>72</v>
      </c>
      <c r="C231" s="45" t="s">
        <v>386</v>
      </c>
    </row>
    <row r="232" spans="1:3" x14ac:dyDescent="0.2">
      <c r="A232" s="44">
        <v>218</v>
      </c>
      <c r="B232" s="19" t="s">
        <v>72</v>
      </c>
      <c r="C232" s="45" t="s">
        <v>386</v>
      </c>
    </row>
    <row r="233" spans="1:3" x14ac:dyDescent="0.2">
      <c r="A233" s="44">
        <v>219</v>
      </c>
      <c r="B233" s="19" t="s">
        <v>72</v>
      </c>
      <c r="C233" s="45" t="s">
        <v>386</v>
      </c>
    </row>
    <row r="234" spans="1:3" x14ac:dyDescent="0.2">
      <c r="A234" s="44">
        <v>220</v>
      </c>
      <c r="B234" s="19" t="s">
        <v>72</v>
      </c>
      <c r="C234" s="45" t="s">
        <v>386</v>
      </c>
    </row>
    <row r="235" spans="1:3" x14ac:dyDescent="0.2">
      <c r="A235" s="44">
        <v>221</v>
      </c>
      <c r="B235" s="19" t="s">
        <v>72</v>
      </c>
      <c r="C235" s="45" t="s">
        <v>386</v>
      </c>
    </row>
    <row r="236" spans="1:3" x14ac:dyDescent="0.2">
      <c r="A236" s="44">
        <v>222</v>
      </c>
      <c r="B236" s="19" t="s">
        <v>72</v>
      </c>
      <c r="C236" s="45" t="s">
        <v>386</v>
      </c>
    </row>
    <row r="237" spans="1:3" x14ac:dyDescent="0.2">
      <c r="A237" s="44">
        <v>223</v>
      </c>
      <c r="B237" s="19" t="s">
        <v>72</v>
      </c>
      <c r="C237" s="45" t="s">
        <v>386</v>
      </c>
    </row>
    <row r="238" spans="1:3" x14ac:dyDescent="0.2">
      <c r="A238" s="44">
        <v>224</v>
      </c>
      <c r="B238" s="19" t="s">
        <v>72</v>
      </c>
      <c r="C238" s="45" t="s">
        <v>386</v>
      </c>
    </row>
    <row r="239" spans="1:3" x14ac:dyDescent="0.2">
      <c r="A239" s="44">
        <v>225</v>
      </c>
      <c r="B239" s="19" t="s">
        <v>72</v>
      </c>
      <c r="C239" s="45" t="s">
        <v>386</v>
      </c>
    </row>
    <row r="240" spans="1:3" x14ac:dyDescent="0.2">
      <c r="A240" s="44">
        <v>226</v>
      </c>
      <c r="B240" s="19" t="s">
        <v>72</v>
      </c>
      <c r="C240" s="45" t="s">
        <v>386</v>
      </c>
    </row>
    <row r="241" spans="1:3" x14ac:dyDescent="0.2">
      <c r="A241" s="44">
        <v>227</v>
      </c>
      <c r="B241" s="19" t="s">
        <v>72</v>
      </c>
      <c r="C241" s="45" t="s">
        <v>386</v>
      </c>
    </row>
    <row r="242" spans="1:3" x14ac:dyDescent="0.2">
      <c r="A242" s="44">
        <v>228</v>
      </c>
      <c r="B242" s="19" t="s">
        <v>82</v>
      </c>
      <c r="C242" s="45" t="s">
        <v>379</v>
      </c>
    </row>
    <row r="243" spans="1:3" x14ac:dyDescent="0.2">
      <c r="A243" s="44">
        <v>229</v>
      </c>
      <c r="B243" s="19" t="s">
        <v>82</v>
      </c>
      <c r="C243" s="45" t="s">
        <v>379</v>
      </c>
    </row>
    <row r="244" spans="1:3" x14ac:dyDescent="0.2">
      <c r="A244" s="44">
        <v>230</v>
      </c>
      <c r="B244" s="19" t="s">
        <v>72</v>
      </c>
      <c r="C244" s="45" t="s">
        <v>379</v>
      </c>
    </row>
    <row r="245" spans="1:3" x14ac:dyDescent="0.2">
      <c r="A245" s="44">
        <v>231</v>
      </c>
      <c r="B245" s="19" t="s">
        <v>60</v>
      </c>
      <c r="C245" s="45" t="s">
        <v>386</v>
      </c>
    </row>
    <row r="246" spans="1:3" x14ac:dyDescent="0.2">
      <c r="A246" s="44">
        <v>233</v>
      </c>
      <c r="B246" s="19" t="s">
        <v>60</v>
      </c>
      <c r="C246" s="45" t="s">
        <v>386</v>
      </c>
    </row>
    <row r="247" spans="1:3" x14ac:dyDescent="0.2">
      <c r="A247" s="44">
        <v>234</v>
      </c>
      <c r="B247" s="19" t="s">
        <v>60</v>
      </c>
      <c r="C247" s="45" t="s">
        <v>386</v>
      </c>
    </row>
    <row r="248" spans="1:3" x14ac:dyDescent="0.2">
      <c r="A248" s="44">
        <v>235</v>
      </c>
      <c r="B248" s="19" t="s">
        <v>60</v>
      </c>
      <c r="C248" s="45" t="s">
        <v>386</v>
      </c>
    </row>
    <row r="249" spans="1:3" x14ac:dyDescent="0.2">
      <c r="A249" s="44">
        <v>236</v>
      </c>
      <c r="B249" s="19" t="s">
        <v>60</v>
      </c>
      <c r="C249" s="45" t="s">
        <v>386</v>
      </c>
    </row>
    <row r="250" spans="1:3" x14ac:dyDescent="0.2">
      <c r="A250" s="44">
        <v>237</v>
      </c>
      <c r="B250" s="19" t="s">
        <v>60</v>
      </c>
      <c r="C250" s="45" t="s">
        <v>386</v>
      </c>
    </row>
    <row r="251" spans="1:3" x14ac:dyDescent="0.2">
      <c r="A251" s="44">
        <v>238</v>
      </c>
      <c r="B251" s="19" t="s">
        <v>72</v>
      </c>
      <c r="C251" s="45" t="s">
        <v>386</v>
      </c>
    </row>
    <row r="252" spans="1:3" x14ac:dyDescent="0.2">
      <c r="A252" s="44">
        <v>241</v>
      </c>
      <c r="B252" s="19" t="s">
        <v>83</v>
      </c>
      <c r="C252" s="45" t="s">
        <v>386</v>
      </c>
    </row>
    <row r="253" spans="1:3" x14ac:dyDescent="0.2">
      <c r="A253" s="44">
        <v>242</v>
      </c>
      <c r="B253" s="19" t="s">
        <v>84</v>
      </c>
      <c r="C253" s="45" t="s">
        <v>386</v>
      </c>
    </row>
    <row r="254" spans="1:3" x14ac:dyDescent="0.2">
      <c r="A254" s="44">
        <v>243</v>
      </c>
      <c r="B254" s="19" t="s">
        <v>85</v>
      </c>
      <c r="C254" s="45" t="s">
        <v>386</v>
      </c>
    </row>
    <row r="255" spans="1:3" x14ac:dyDescent="0.2">
      <c r="A255" s="44">
        <v>244</v>
      </c>
      <c r="B255" s="19" t="s">
        <v>72</v>
      </c>
      <c r="C255" s="45" t="s">
        <v>386</v>
      </c>
    </row>
    <row r="256" spans="1:3" x14ac:dyDescent="0.2">
      <c r="A256" s="44">
        <v>245</v>
      </c>
      <c r="B256" s="19" t="s">
        <v>84</v>
      </c>
      <c r="C256" s="45" t="s">
        <v>386</v>
      </c>
    </row>
    <row r="257" spans="1:3" x14ac:dyDescent="0.2">
      <c r="A257" s="44">
        <v>246</v>
      </c>
      <c r="B257" s="19" t="s">
        <v>86</v>
      </c>
      <c r="C257" s="45" t="s">
        <v>386</v>
      </c>
    </row>
    <row r="258" spans="1:3" x14ac:dyDescent="0.2">
      <c r="A258" s="44">
        <v>247</v>
      </c>
      <c r="B258" s="19" t="s">
        <v>84</v>
      </c>
      <c r="C258" s="45" t="s">
        <v>386</v>
      </c>
    </row>
    <row r="259" spans="1:3" x14ac:dyDescent="0.2">
      <c r="A259" s="44">
        <v>248</v>
      </c>
      <c r="B259" s="19" t="s">
        <v>72</v>
      </c>
      <c r="C259" s="45" t="s">
        <v>386</v>
      </c>
    </row>
    <row r="260" spans="1:3" x14ac:dyDescent="0.2">
      <c r="A260" s="44">
        <v>249</v>
      </c>
      <c r="B260" s="19" t="s">
        <v>84</v>
      </c>
      <c r="C260" s="45" t="s">
        <v>386</v>
      </c>
    </row>
    <row r="261" spans="1:3" x14ac:dyDescent="0.2">
      <c r="A261" s="44">
        <v>250</v>
      </c>
      <c r="B261" s="19" t="s">
        <v>87</v>
      </c>
      <c r="C261" s="45" t="s">
        <v>379</v>
      </c>
    </row>
    <row r="262" spans="1:3" x14ac:dyDescent="0.2">
      <c r="A262" s="44">
        <v>251</v>
      </c>
      <c r="B262" s="19" t="s">
        <v>87</v>
      </c>
      <c r="C262" s="45" t="s">
        <v>379</v>
      </c>
    </row>
    <row r="263" spans="1:3" x14ac:dyDescent="0.2">
      <c r="A263" s="44">
        <v>252</v>
      </c>
      <c r="B263" s="19" t="s">
        <v>87</v>
      </c>
      <c r="C263" s="45" t="s">
        <v>379</v>
      </c>
    </row>
    <row r="264" spans="1:3" x14ac:dyDescent="0.2">
      <c r="A264" s="44">
        <v>253</v>
      </c>
      <c r="B264" s="19" t="s">
        <v>87</v>
      </c>
      <c r="C264" s="45" t="s">
        <v>379</v>
      </c>
    </row>
    <row r="265" spans="1:3" x14ac:dyDescent="0.2">
      <c r="A265" s="44">
        <v>254</v>
      </c>
      <c r="B265" s="19" t="s">
        <v>88</v>
      </c>
      <c r="C265" s="45" t="s">
        <v>386</v>
      </c>
    </row>
    <row r="266" spans="1:3" x14ac:dyDescent="0.2">
      <c r="A266" s="44">
        <v>255</v>
      </c>
      <c r="B266" s="19" t="s">
        <v>89</v>
      </c>
      <c r="C266" s="45" t="s">
        <v>386</v>
      </c>
    </row>
    <row r="267" spans="1:3" x14ac:dyDescent="0.2">
      <c r="A267" s="44">
        <v>257</v>
      </c>
      <c r="B267" s="19" t="s">
        <v>90</v>
      </c>
      <c r="C267" s="45" t="s">
        <v>386</v>
      </c>
    </row>
    <row r="268" spans="1:3" x14ac:dyDescent="0.2">
      <c r="A268" s="44">
        <v>258</v>
      </c>
      <c r="B268" s="19" t="s">
        <v>91</v>
      </c>
      <c r="C268" s="45" t="s">
        <v>386</v>
      </c>
    </row>
    <row r="269" spans="1:3" x14ac:dyDescent="0.2">
      <c r="A269" s="44">
        <v>259</v>
      </c>
      <c r="B269" s="19" t="s">
        <v>92</v>
      </c>
      <c r="C269" s="45" t="s">
        <v>386</v>
      </c>
    </row>
    <row r="270" spans="1:3" x14ac:dyDescent="0.2">
      <c r="A270" s="44">
        <v>260</v>
      </c>
      <c r="B270" s="19" t="s">
        <v>91</v>
      </c>
      <c r="C270" s="45" t="s">
        <v>386</v>
      </c>
    </row>
    <row r="271" spans="1:3" x14ac:dyDescent="0.2">
      <c r="A271" s="44">
        <v>261</v>
      </c>
      <c r="B271" s="19" t="s">
        <v>91</v>
      </c>
      <c r="C271" s="45" t="s">
        <v>386</v>
      </c>
    </row>
    <row r="272" spans="1:3" x14ac:dyDescent="0.2">
      <c r="A272" s="44">
        <v>262</v>
      </c>
      <c r="B272" s="19" t="s">
        <v>91</v>
      </c>
      <c r="C272" s="45" t="s">
        <v>386</v>
      </c>
    </row>
    <row r="273" spans="1:3" x14ac:dyDescent="0.2">
      <c r="A273" s="44">
        <v>263</v>
      </c>
      <c r="B273" s="19" t="s">
        <v>91</v>
      </c>
      <c r="C273" s="45" t="s">
        <v>386</v>
      </c>
    </row>
    <row r="274" spans="1:3" x14ac:dyDescent="0.2">
      <c r="A274" s="44">
        <v>264</v>
      </c>
      <c r="B274" s="19" t="s">
        <v>91</v>
      </c>
      <c r="C274" s="45" t="s">
        <v>386</v>
      </c>
    </row>
    <row r="275" spans="1:3" x14ac:dyDescent="0.2">
      <c r="A275" s="44">
        <v>265</v>
      </c>
      <c r="B275" s="19" t="s">
        <v>93</v>
      </c>
      <c r="C275" s="45" t="s">
        <v>379</v>
      </c>
    </row>
    <row r="276" spans="1:3" x14ac:dyDescent="0.2">
      <c r="A276" s="44">
        <v>266</v>
      </c>
      <c r="B276" s="19" t="s">
        <v>93</v>
      </c>
      <c r="C276" s="45" t="s">
        <v>379</v>
      </c>
    </row>
    <row r="277" spans="1:3" x14ac:dyDescent="0.2">
      <c r="A277" s="44">
        <v>267</v>
      </c>
      <c r="B277" s="19" t="s">
        <v>93</v>
      </c>
      <c r="C277" s="45" t="s">
        <v>379</v>
      </c>
    </row>
    <row r="278" spans="1:3" x14ac:dyDescent="0.2">
      <c r="A278" s="44">
        <v>268</v>
      </c>
      <c r="B278" s="19" t="s">
        <v>93</v>
      </c>
      <c r="C278" s="45" t="s">
        <v>379</v>
      </c>
    </row>
    <row r="279" spans="1:3" x14ac:dyDescent="0.2">
      <c r="A279" s="44">
        <v>269</v>
      </c>
      <c r="B279" s="19" t="s">
        <v>93</v>
      </c>
      <c r="C279" s="45" t="s">
        <v>379</v>
      </c>
    </row>
    <row r="280" spans="1:3" x14ac:dyDescent="0.2">
      <c r="A280" s="44">
        <v>270</v>
      </c>
      <c r="B280" s="19" t="s">
        <v>93</v>
      </c>
      <c r="C280" s="45" t="s">
        <v>379</v>
      </c>
    </row>
    <row r="281" spans="1:3" x14ac:dyDescent="0.2">
      <c r="A281" s="44">
        <v>271</v>
      </c>
      <c r="B281" s="19" t="s">
        <v>93</v>
      </c>
      <c r="C281" s="45" t="s">
        <v>379</v>
      </c>
    </row>
    <row r="282" spans="1:3" x14ac:dyDescent="0.2">
      <c r="A282" s="44">
        <v>272</v>
      </c>
      <c r="B282" s="19" t="s">
        <v>93</v>
      </c>
      <c r="C282" s="45" t="s">
        <v>379</v>
      </c>
    </row>
    <row r="283" spans="1:3" x14ac:dyDescent="0.2">
      <c r="A283" s="44">
        <v>273</v>
      </c>
      <c r="B283" s="19" t="s">
        <v>93</v>
      </c>
      <c r="C283" s="45" t="s">
        <v>379</v>
      </c>
    </row>
    <row r="284" spans="1:3" x14ac:dyDescent="0.2">
      <c r="A284" s="44">
        <v>274</v>
      </c>
      <c r="B284" s="19" t="s">
        <v>93</v>
      </c>
      <c r="C284" s="45" t="s">
        <v>379</v>
      </c>
    </row>
    <row r="285" spans="1:3" x14ac:dyDescent="0.2">
      <c r="A285" s="44">
        <v>276</v>
      </c>
      <c r="B285" s="19" t="s">
        <v>93</v>
      </c>
      <c r="C285" s="45" t="s">
        <v>379</v>
      </c>
    </row>
    <row r="286" spans="1:3" x14ac:dyDescent="0.2">
      <c r="A286" s="44">
        <v>277</v>
      </c>
      <c r="B286" s="19" t="s">
        <v>94</v>
      </c>
      <c r="C286" s="45" t="s">
        <v>379</v>
      </c>
    </row>
    <row r="287" spans="1:3" x14ac:dyDescent="0.2">
      <c r="A287" s="44">
        <v>278</v>
      </c>
      <c r="B287" s="19" t="s">
        <v>95</v>
      </c>
      <c r="C287" s="45" t="s">
        <v>379</v>
      </c>
    </row>
    <row r="288" spans="1:3" x14ac:dyDescent="0.2">
      <c r="A288" s="44">
        <v>279</v>
      </c>
      <c r="B288" s="19" t="s">
        <v>96</v>
      </c>
      <c r="C288" s="45" t="s">
        <v>379</v>
      </c>
    </row>
    <row r="289" spans="1:3" x14ac:dyDescent="0.2">
      <c r="A289" s="44">
        <v>280</v>
      </c>
      <c r="B289" s="19" t="s">
        <v>97</v>
      </c>
      <c r="C289" s="45" t="s">
        <v>379</v>
      </c>
    </row>
    <row r="290" spans="1:3" x14ac:dyDescent="0.2">
      <c r="A290" s="44">
        <v>281</v>
      </c>
      <c r="B290" s="19" t="s">
        <v>98</v>
      </c>
      <c r="C290" s="45" t="s">
        <v>386</v>
      </c>
    </row>
    <row r="291" spans="1:3" x14ac:dyDescent="0.2">
      <c r="A291" s="44">
        <v>283</v>
      </c>
      <c r="B291" s="19" t="s">
        <v>99</v>
      </c>
      <c r="C291" s="45" t="s">
        <v>386</v>
      </c>
    </row>
    <row r="292" spans="1:3" x14ac:dyDescent="0.2">
      <c r="A292" s="44">
        <v>284</v>
      </c>
      <c r="B292" s="19" t="s">
        <v>41</v>
      </c>
      <c r="C292" s="45" t="s">
        <v>379</v>
      </c>
    </row>
    <row r="293" spans="1:3" x14ac:dyDescent="0.2">
      <c r="A293" s="44">
        <v>285</v>
      </c>
      <c r="B293" s="19" t="s">
        <v>41</v>
      </c>
      <c r="C293" s="45" t="s">
        <v>379</v>
      </c>
    </row>
    <row r="294" spans="1:3" x14ac:dyDescent="0.2">
      <c r="A294" s="44">
        <v>286</v>
      </c>
      <c r="B294" s="19" t="s">
        <v>100</v>
      </c>
      <c r="C294" s="45" t="s">
        <v>379</v>
      </c>
    </row>
    <row r="295" spans="1:3" x14ac:dyDescent="0.2">
      <c r="A295" s="44">
        <v>287</v>
      </c>
      <c r="B295" s="19" t="s">
        <v>101</v>
      </c>
      <c r="C295" s="45" t="s">
        <v>379</v>
      </c>
    </row>
    <row r="296" spans="1:3" x14ac:dyDescent="0.2">
      <c r="A296" s="44">
        <v>288</v>
      </c>
      <c r="B296" s="19" t="s">
        <v>102</v>
      </c>
      <c r="C296" s="45" t="s">
        <v>379</v>
      </c>
    </row>
    <row r="297" spans="1:3" x14ac:dyDescent="0.2">
      <c r="A297" s="44">
        <v>289</v>
      </c>
      <c r="B297" s="19" t="s">
        <v>102</v>
      </c>
      <c r="C297" s="45" t="s">
        <v>379</v>
      </c>
    </row>
    <row r="298" spans="1:3" x14ac:dyDescent="0.2">
      <c r="A298" s="44">
        <v>290</v>
      </c>
      <c r="B298" s="19" t="s">
        <v>102</v>
      </c>
      <c r="C298" s="45" t="s">
        <v>379</v>
      </c>
    </row>
    <row r="299" spans="1:3" x14ac:dyDescent="0.2">
      <c r="A299" s="44">
        <v>291</v>
      </c>
      <c r="B299" s="19" t="s">
        <v>102</v>
      </c>
      <c r="C299" s="45" t="s">
        <v>379</v>
      </c>
    </row>
    <row r="300" spans="1:3" x14ac:dyDescent="0.2">
      <c r="A300" s="44">
        <v>292</v>
      </c>
      <c r="B300" s="19" t="s">
        <v>102</v>
      </c>
      <c r="C300" s="45" t="s">
        <v>379</v>
      </c>
    </row>
    <row r="301" spans="1:3" x14ac:dyDescent="0.2">
      <c r="A301" s="44">
        <v>297</v>
      </c>
      <c r="B301" s="19" t="s">
        <v>102</v>
      </c>
      <c r="C301" s="45" t="s">
        <v>379</v>
      </c>
    </row>
    <row r="302" spans="1:3" x14ac:dyDescent="0.2">
      <c r="A302" s="44">
        <v>298</v>
      </c>
      <c r="B302" s="19" t="s">
        <v>102</v>
      </c>
      <c r="C302" s="45" t="s">
        <v>379</v>
      </c>
    </row>
    <row r="303" spans="1:3" x14ac:dyDescent="0.2">
      <c r="A303" s="44">
        <v>299</v>
      </c>
      <c r="B303" s="19" t="s">
        <v>102</v>
      </c>
      <c r="C303" s="45" t="s">
        <v>379</v>
      </c>
    </row>
    <row r="304" spans="1:3" x14ac:dyDescent="0.2">
      <c r="A304" s="44">
        <v>300</v>
      </c>
      <c r="B304" s="19" t="s">
        <v>103</v>
      </c>
      <c r="C304" s="45" t="s">
        <v>386</v>
      </c>
    </row>
    <row r="305" spans="1:3" x14ac:dyDescent="0.2">
      <c r="A305" s="44">
        <v>301</v>
      </c>
      <c r="B305" s="19" t="s">
        <v>104</v>
      </c>
      <c r="C305" s="45" t="s">
        <v>386</v>
      </c>
    </row>
    <row r="306" spans="1:3" x14ac:dyDescent="0.2">
      <c r="A306" s="44">
        <v>302</v>
      </c>
      <c r="B306" s="19" t="s">
        <v>105</v>
      </c>
      <c r="C306" s="45" t="s">
        <v>386</v>
      </c>
    </row>
    <row r="307" spans="1:3" x14ac:dyDescent="0.2">
      <c r="A307" s="44">
        <v>303</v>
      </c>
      <c r="B307" s="19" t="s">
        <v>102</v>
      </c>
      <c r="C307" s="45" t="s">
        <v>379</v>
      </c>
    </row>
    <row r="308" spans="1:3" x14ac:dyDescent="0.2">
      <c r="A308" s="44">
        <v>304</v>
      </c>
      <c r="B308" s="19" t="s">
        <v>102</v>
      </c>
      <c r="C308" s="45" t="s">
        <v>379</v>
      </c>
    </row>
    <row r="309" spans="1:3" x14ac:dyDescent="0.2">
      <c r="A309" s="44">
        <v>305</v>
      </c>
      <c r="B309" s="19" t="s">
        <v>106</v>
      </c>
      <c r="C309" s="45" t="s">
        <v>386</v>
      </c>
    </row>
    <row r="310" spans="1:3" x14ac:dyDescent="0.2">
      <c r="A310" s="44">
        <v>306</v>
      </c>
      <c r="B310" s="19" t="s">
        <v>106</v>
      </c>
      <c r="C310" s="45" t="s">
        <v>386</v>
      </c>
    </row>
    <row r="311" spans="1:3" x14ac:dyDescent="0.2">
      <c r="A311" s="44">
        <v>307</v>
      </c>
      <c r="B311" s="19" t="s">
        <v>106</v>
      </c>
      <c r="C311" s="45" t="s">
        <v>386</v>
      </c>
    </row>
    <row r="312" spans="1:3" x14ac:dyDescent="0.2">
      <c r="A312" s="44">
        <v>308</v>
      </c>
      <c r="B312" s="19" t="s">
        <v>106</v>
      </c>
      <c r="C312" s="45" t="s">
        <v>386</v>
      </c>
    </row>
    <row r="313" spans="1:3" x14ac:dyDescent="0.2">
      <c r="A313" s="44">
        <v>309</v>
      </c>
      <c r="B313" s="19" t="s">
        <v>107</v>
      </c>
      <c r="C313" s="45" t="s">
        <v>386</v>
      </c>
    </row>
    <row r="314" spans="1:3" x14ac:dyDescent="0.2">
      <c r="A314" s="44">
        <v>310</v>
      </c>
      <c r="B314" s="19" t="s">
        <v>108</v>
      </c>
      <c r="C314" s="45" t="s">
        <v>386</v>
      </c>
    </row>
    <row r="315" spans="1:3" x14ac:dyDescent="0.2">
      <c r="A315" s="44">
        <v>312</v>
      </c>
      <c r="B315" s="19" t="s">
        <v>109</v>
      </c>
      <c r="C315" s="45" t="s">
        <v>379</v>
      </c>
    </row>
    <row r="316" spans="1:3" x14ac:dyDescent="0.2">
      <c r="A316" s="44">
        <v>313</v>
      </c>
      <c r="B316" s="19" t="s">
        <v>110</v>
      </c>
      <c r="C316" s="45" t="s">
        <v>379</v>
      </c>
    </row>
    <row r="317" spans="1:3" x14ac:dyDescent="0.2">
      <c r="A317" s="44">
        <v>314</v>
      </c>
      <c r="B317" s="19" t="s">
        <v>111</v>
      </c>
      <c r="C317" s="45" t="s">
        <v>379</v>
      </c>
    </row>
    <row r="318" spans="1:3" x14ac:dyDescent="0.2">
      <c r="A318" s="44">
        <v>315</v>
      </c>
      <c r="B318" s="19" t="s">
        <v>112</v>
      </c>
      <c r="C318" s="45" t="s">
        <v>379</v>
      </c>
    </row>
    <row r="319" spans="1:3" x14ac:dyDescent="0.2">
      <c r="A319" s="44">
        <v>316</v>
      </c>
      <c r="B319" s="19" t="s">
        <v>113</v>
      </c>
      <c r="C319" s="45" t="s">
        <v>386</v>
      </c>
    </row>
    <row r="320" spans="1:3" x14ac:dyDescent="0.2">
      <c r="A320" s="44">
        <v>317</v>
      </c>
      <c r="B320" s="19" t="s">
        <v>113</v>
      </c>
      <c r="C320" s="45" t="s">
        <v>386</v>
      </c>
    </row>
    <row r="321" spans="1:3" x14ac:dyDescent="0.2">
      <c r="A321" s="44">
        <v>318</v>
      </c>
      <c r="B321" s="19" t="s">
        <v>113</v>
      </c>
      <c r="C321" s="45" t="s">
        <v>386</v>
      </c>
    </row>
    <row r="322" spans="1:3" x14ac:dyDescent="0.2">
      <c r="A322" s="44">
        <v>319</v>
      </c>
      <c r="B322" s="19" t="s">
        <v>114</v>
      </c>
      <c r="C322" s="45" t="s">
        <v>386</v>
      </c>
    </row>
    <row r="323" spans="1:3" x14ac:dyDescent="0.2">
      <c r="A323" s="44">
        <v>320</v>
      </c>
      <c r="B323" s="19" t="s">
        <v>113</v>
      </c>
      <c r="C323" s="45" t="s">
        <v>386</v>
      </c>
    </row>
    <row r="324" spans="1:3" x14ac:dyDescent="0.2">
      <c r="A324" s="44">
        <v>321</v>
      </c>
      <c r="B324" s="19" t="s">
        <v>113</v>
      </c>
      <c r="C324" s="45" t="s">
        <v>386</v>
      </c>
    </row>
    <row r="325" spans="1:3" x14ac:dyDescent="0.2">
      <c r="A325" s="44">
        <v>322</v>
      </c>
      <c r="B325" s="19" t="s">
        <v>113</v>
      </c>
      <c r="C325" s="45" t="s">
        <v>386</v>
      </c>
    </row>
    <row r="326" spans="1:3" x14ac:dyDescent="0.2">
      <c r="A326" s="44">
        <v>323</v>
      </c>
      <c r="B326" s="19" t="s">
        <v>113</v>
      </c>
      <c r="C326" s="45" t="s">
        <v>386</v>
      </c>
    </row>
    <row r="327" spans="1:3" x14ac:dyDescent="0.2">
      <c r="A327" s="44">
        <v>324</v>
      </c>
      <c r="B327" s="19" t="s">
        <v>115</v>
      </c>
      <c r="C327" s="45" t="s">
        <v>386</v>
      </c>
    </row>
    <row r="328" spans="1:3" x14ac:dyDescent="0.2">
      <c r="A328" s="44">
        <v>325</v>
      </c>
      <c r="B328" s="19" t="s">
        <v>116</v>
      </c>
      <c r="C328" s="45" t="s">
        <v>386</v>
      </c>
    </row>
    <row r="329" spans="1:3" x14ac:dyDescent="0.2">
      <c r="A329" s="44">
        <v>326</v>
      </c>
      <c r="B329" s="19" t="s">
        <v>116</v>
      </c>
      <c r="C329" s="45" t="s">
        <v>386</v>
      </c>
    </row>
    <row r="330" spans="1:3" x14ac:dyDescent="0.2">
      <c r="A330" s="44">
        <v>327</v>
      </c>
      <c r="B330" s="19" t="s">
        <v>116</v>
      </c>
      <c r="C330" s="45" t="s">
        <v>386</v>
      </c>
    </row>
    <row r="331" spans="1:3" x14ac:dyDescent="0.2">
      <c r="A331" s="44">
        <v>328</v>
      </c>
      <c r="B331" s="19" t="s">
        <v>116</v>
      </c>
      <c r="C331" s="45" t="s">
        <v>386</v>
      </c>
    </row>
    <row r="332" spans="1:3" x14ac:dyDescent="0.2">
      <c r="A332" s="44">
        <v>329</v>
      </c>
      <c r="B332" s="19" t="s">
        <v>116</v>
      </c>
      <c r="C332" s="45" t="s">
        <v>386</v>
      </c>
    </row>
    <row r="333" spans="1:3" x14ac:dyDescent="0.2">
      <c r="A333" s="44">
        <v>330</v>
      </c>
      <c r="B333" s="19" t="s">
        <v>116</v>
      </c>
      <c r="C333" s="45" t="s">
        <v>386</v>
      </c>
    </row>
    <row r="334" spans="1:3" x14ac:dyDescent="0.2">
      <c r="A334" s="44">
        <v>331</v>
      </c>
      <c r="B334" s="19" t="s">
        <v>116</v>
      </c>
      <c r="C334" s="45" t="s">
        <v>386</v>
      </c>
    </row>
    <row r="335" spans="1:3" x14ac:dyDescent="0.2">
      <c r="A335" s="44">
        <v>332</v>
      </c>
      <c r="B335" s="19" t="s">
        <v>116</v>
      </c>
      <c r="C335" s="45" t="s">
        <v>386</v>
      </c>
    </row>
    <row r="336" spans="1:3" x14ac:dyDescent="0.2">
      <c r="A336" s="44">
        <v>334</v>
      </c>
      <c r="B336" s="19" t="s">
        <v>117</v>
      </c>
      <c r="C336" s="45" t="s">
        <v>386</v>
      </c>
    </row>
    <row r="337" spans="1:3" x14ac:dyDescent="0.2">
      <c r="A337" s="44">
        <v>335</v>
      </c>
      <c r="B337" s="19" t="s">
        <v>118</v>
      </c>
      <c r="C337" s="45" t="s">
        <v>386</v>
      </c>
    </row>
    <row r="338" spans="1:3" x14ac:dyDescent="0.2">
      <c r="A338" s="44">
        <v>336</v>
      </c>
      <c r="B338" s="19" t="s">
        <v>119</v>
      </c>
      <c r="C338" s="45" t="s">
        <v>379</v>
      </c>
    </row>
    <row r="339" spans="1:3" x14ac:dyDescent="0.2">
      <c r="A339" s="44">
        <v>337</v>
      </c>
      <c r="B339" s="19" t="s">
        <v>119</v>
      </c>
      <c r="C339" s="45" t="s">
        <v>379</v>
      </c>
    </row>
    <row r="340" spans="1:3" x14ac:dyDescent="0.2">
      <c r="A340" s="44">
        <v>338</v>
      </c>
      <c r="B340" s="19" t="s">
        <v>120</v>
      </c>
      <c r="C340" s="45" t="s">
        <v>386</v>
      </c>
    </row>
    <row r="341" spans="1:3" x14ac:dyDescent="0.2">
      <c r="A341" s="44">
        <v>339</v>
      </c>
      <c r="B341" s="19" t="s">
        <v>121</v>
      </c>
      <c r="C341" s="45" t="s">
        <v>379</v>
      </c>
    </row>
    <row r="342" spans="1:3" x14ac:dyDescent="0.2">
      <c r="A342" s="44">
        <v>340</v>
      </c>
      <c r="B342" s="19" t="s">
        <v>121</v>
      </c>
      <c r="C342" s="45" t="s">
        <v>379</v>
      </c>
    </row>
    <row r="343" spans="1:3" x14ac:dyDescent="0.2">
      <c r="A343" s="44">
        <v>341</v>
      </c>
      <c r="B343" s="19" t="s">
        <v>121</v>
      </c>
      <c r="C343" s="45" t="s">
        <v>379</v>
      </c>
    </row>
    <row r="344" spans="1:3" x14ac:dyDescent="0.2">
      <c r="A344" s="44">
        <v>342</v>
      </c>
      <c r="B344" s="19" t="s">
        <v>122</v>
      </c>
      <c r="C344" s="45" t="s">
        <v>379</v>
      </c>
    </row>
    <row r="345" spans="1:3" x14ac:dyDescent="0.2">
      <c r="A345" s="44">
        <v>343</v>
      </c>
      <c r="B345" s="19" t="s">
        <v>123</v>
      </c>
      <c r="C345" s="45" t="s">
        <v>379</v>
      </c>
    </row>
    <row r="346" spans="1:3" x14ac:dyDescent="0.2">
      <c r="A346" s="44">
        <v>344</v>
      </c>
      <c r="B346" s="19" t="s">
        <v>124</v>
      </c>
      <c r="C346" s="45" t="s">
        <v>386</v>
      </c>
    </row>
    <row r="347" spans="1:3" x14ac:dyDescent="0.2">
      <c r="A347" s="44">
        <v>345</v>
      </c>
      <c r="B347" s="19" t="s">
        <v>125</v>
      </c>
      <c r="C347" s="45" t="s">
        <v>379</v>
      </c>
    </row>
    <row r="348" spans="1:3" x14ac:dyDescent="0.2">
      <c r="A348" s="44">
        <v>346</v>
      </c>
      <c r="B348" s="19" t="s">
        <v>126</v>
      </c>
      <c r="C348" s="45" t="s">
        <v>379</v>
      </c>
    </row>
    <row r="349" spans="1:3" x14ac:dyDescent="0.2">
      <c r="A349" s="44">
        <v>347</v>
      </c>
      <c r="B349" s="19" t="s">
        <v>127</v>
      </c>
      <c r="C349" s="45" t="s">
        <v>379</v>
      </c>
    </row>
    <row r="350" spans="1:3" x14ac:dyDescent="0.2">
      <c r="A350" s="44">
        <v>348</v>
      </c>
      <c r="B350" s="19" t="s">
        <v>127</v>
      </c>
      <c r="C350" s="45" t="s">
        <v>379</v>
      </c>
    </row>
    <row r="351" spans="1:3" x14ac:dyDescent="0.2">
      <c r="A351" s="44">
        <v>349</v>
      </c>
      <c r="B351" s="19" t="s">
        <v>72</v>
      </c>
      <c r="C351" s="45" t="s">
        <v>386</v>
      </c>
    </row>
    <row r="352" spans="1:3" x14ac:dyDescent="0.2">
      <c r="A352" s="44">
        <v>350</v>
      </c>
      <c r="B352" s="19" t="s">
        <v>128</v>
      </c>
      <c r="C352" s="45" t="s">
        <v>379</v>
      </c>
    </row>
    <row r="353" spans="1:3" x14ac:dyDescent="0.2">
      <c r="A353" s="44">
        <v>351</v>
      </c>
      <c r="B353" s="19" t="s">
        <v>129</v>
      </c>
      <c r="C353" s="45" t="s">
        <v>386</v>
      </c>
    </row>
    <row r="354" spans="1:3" x14ac:dyDescent="0.2">
      <c r="A354" s="44">
        <v>352</v>
      </c>
      <c r="B354" s="19" t="s">
        <v>130</v>
      </c>
      <c r="C354" s="45" t="s">
        <v>386</v>
      </c>
    </row>
    <row r="355" spans="1:3" x14ac:dyDescent="0.2">
      <c r="A355" s="44">
        <v>353</v>
      </c>
      <c r="B355" s="19" t="s">
        <v>131</v>
      </c>
      <c r="C355" s="45" t="s">
        <v>386</v>
      </c>
    </row>
    <row r="356" spans="1:3" x14ac:dyDescent="0.2">
      <c r="A356" s="44">
        <v>354</v>
      </c>
      <c r="B356" s="19" t="s">
        <v>48</v>
      </c>
      <c r="C356" s="45" t="s">
        <v>379</v>
      </c>
    </row>
    <row r="357" spans="1:3" x14ac:dyDescent="0.2">
      <c r="A357" s="44">
        <v>355</v>
      </c>
      <c r="B357" s="19" t="s">
        <v>132</v>
      </c>
      <c r="C357" s="45" t="s">
        <v>386</v>
      </c>
    </row>
    <row r="358" spans="1:3" x14ac:dyDescent="0.2">
      <c r="A358" s="44">
        <v>357</v>
      </c>
      <c r="B358" s="19" t="s">
        <v>133</v>
      </c>
      <c r="C358" s="45" t="s">
        <v>379</v>
      </c>
    </row>
    <row r="359" spans="1:3" x14ac:dyDescent="0.2">
      <c r="A359" s="44">
        <v>358</v>
      </c>
      <c r="B359" s="19" t="s">
        <v>133</v>
      </c>
      <c r="C359" s="45" t="s">
        <v>379</v>
      </c>
    </row>
    <row r="360" spans="1:3" x14ac:dyDescent="0.2">
      <c r="A360" s="44">
        <v>359</v>
      </c>
      <c r="B360" s="19" t="s">
        <v>133</v>
      </c>
      <c r="C360" s="45" t="s">
        <v>379</v>
      </c>
    </row>
    <row r="361" spans="1:3" x14ac:dyDescent="0.2">
      <c r="A361" s="44">
        <v>360</v>
      </c>
      <c r="B361" s="19" t="s">
        <v>133</v>
      </c>
      <c r="C361" s="45" t="s">
        <v>379</v>
      </c>
    </row>
    <row r="362" spans="1:3" x14ac:dyDescent="0.2">
      <c r="A362" s="44">
        <v>361</v>
      </c>
      <c r="B362" s="19" t="s">
        <v>133</v>
      </c>
      <c r="C362" s="45" t="s">
        <v>379</v>
      </c>
    </row>
    <row r="363" spans="1:3" x14ac:dyDescent="0.2">
      <c r="A363" s="44">
        <v>362</v>
      </c>
      <c r="B363" s="19" t="s">
        <v>133</v>
      </c>
      <c r="C363" s="45" t="s">
        <v>379</v>
      </c>
    </row>
    <row r="364" spans="1:3" x14ac:dyDescent="0.2">
      <c r="A364" s="44">
        <v>363</v>
      </c>
      <c r="B364" s="19" t="s">
        <v>133</v>
      </c>
      <c r="C364" s="45" t="s">
        <v>379</v>
      </c>
    </row>
    <row r="365" spans="1:3" x14ac:dyDescent="0.2">
      <c r="A365" s="44">
        <v>364</v>
      </c>
      <c r="B365" s="19" t="s">
        <v>133</v>
      </c>
      <c r="C365" s="45" t="s">
        <v>379</v>
      </c>
    </row>
    <row r="366" spans="1:3" x14ac:dyDescent="0.2">
      <c r="A366" s="44">
        <v>365</v>
      </c>
      <c r="B366" s="19" t="s">
        <v>133</v>
      </c>
      <c r="C366" s="45" t="s">
        <v>379</v>
      </c>
    </row>
    <row r="367" spans="1:3" x14ac:dyDescent="0.2">
      <c r="A367" s="44">
        <v>366</v>
      </c>
      <c r="B367" s="19" t="s">
        <v>133</v>
      </c>
      <c r="C367" s="45" t="s">
        <v>379</v>
      </c>
    </row>
    <row r="368" spans="1:3" x14ac:dyDescent="0.2">
      <c r="A368" s="44">
        <v>367</v>
      </c>
      <c r="B368" s="19" t="s">
        <v>133</v>
      </c>
      <c r="C368" s="45" t="s">
        <v>379</v>
      </c>
    </row>
    <row r="369" spans="1:3" x14ac:dyDescent="0.2">
      <c r="A369" s="44">
        <v>368</v>
      </c>
      <c r="B369" s="19" t="s">
        <v>133</v>
      </c>
      <c r="C369" s="45" t="s">
        <v>379</v>
      </c>
    </row>
    <row r="370" spans="1:3" x14ac:dyDescent="0.2">
      <c r="A370" s="44">
        <v>369</v>
      </c>
      <c r="B370" s="19" t="s">
        <v>133</v>
      </c>
      <c r="C370" s="45" t="s">
        <v>379</v>
      </c>
    </row>
    <row r="371" spans="1:3" x14ac:dyDescent="0.2">
      <c r="A371" s="44">
        <v>370</v>
      </c>
      <c r="B371" s="19" t="s">
        <v>133</v>
      </c>
      <c r="C371" s="45" t="s">
        <v>379</v>
      </c>
    </row>
    <row r="372" spans="1:3" x14ac:dyDescent="0.2">
      <c r="A372" s="44">
        <v>371</v>
      </c>
      <c r="B372" s="19" t="s">
        <v>133</v>
      </c>
      <c r="C372" s="45" t="s">
        <v>379</v>
      </c>
    </row>
    <row r="373" spans="1:3" x14ac:dyDescent="0.2">
      <c r="A373" s="44">
        <v>372</v>
      </c>
      <c r="B373" s="19" t="s">
        <v>113</v>
      </c>
      <c r="C373" s="45" t="s">
        <v>386</v>
      </c>
    </row>
    <row r="374" spans="1:3" x14ac:dyDescent="0.2">
      <c r="A374" s="44">
        <v>373</v>
      </c>
      <c r="B374" s="19" t="s">
        <v>60</v>
      </c>
      <c r="C374" s="45" t="s">
        <v>386</v>
      </c>
    </row>
    <row r="375" spans="1:3" x14ac:dyDescent="0.2">
      <c r="A375" s="44">
        <v>374</v>
      </c>
      <c r="B375" s="19" t="s">
        <v>60</v>
      </c>
      <c r="C375" s="45" t="s">
        <v>386</v>
      </c>
    </row>
    <row r="376" spans="1:3" x14ac:dyDescent="0.2">
      <c r="A376" s="44">
        <v>375</v>
      </c>
      <c r="B376" s="19" t="s">
        <v>60</v>
      </c>
      <c r="C376" s="45" t="s">
        <v>386</v>
      </c>
    </row>
    <row r="377" spans="1:3" x14ac:dyDescent="0.2">
      <c r="A377" s="44">
        <v>376</v>
      </c>
      <c r="B377" s="19" t="s">
        <v>60</v>
      </c>
      <c r="C377" s="45" t="s">
        <v>386</v>
      </c>
    </row>
    <row r="378" spans="1:3" x14ac:dyDescent="0.2">
      <c r="A378" s="44">
        <v>377</v>
      </c>
      <c r="B378" s="19" t="s">
        <v>60</v>
      </c>
      <c r="C378" s="45" t="s">
        <v>386</v>
      </c>
    </row>
    <row r="379" spans="1:3" x14ac:dyDescent="0.2">
      <c r="A379" s="44">
        <v>378</v>
      </c>
      <c r="B379" s="19" t="s">
        <v>60</v>
      </c>
      <c r="C379" s="45" t="s">
        <v>386</v>
      </c>
    </row>
    <row r="380" spans="1:3" x14ac:dyDescent="0.2">
      <c r="A380" s="44">
        <v>380</v>
      </c>
      <c r="B380" s="19" t="s">
        <v>60</v>
      </c>
      <c r="C380" s="45" t="s">
        <v>386</v>
      </c>
    </row>
    <row r="381" spans="1:3" x14ac:dyDescent="0.2">
      <c r="A381" s="44">
        <v>381</v>
      </c>
      <c r="B381" s="19" t="s">
        <v>60</v>
      </c>
      <c r="C381" s="45" t="s">
        <v>386</v>
      </c>
    </row>
    <row r="382" spans="1:3" x14ac:dyDescent="0.2">
      <c r="A382" s="44">
        <v>382</v>
      </c>
      <c r="B382" s="19" t="s">
        <v>60</v>
      </c>
      <c r="C382" s="45" t="s">
        <v>386</v>
      </c>
    </row>
    <row r="383" spans="1:3" x14ac:dyDescent="0.2">
      <c r="A383" s="44">
        <v>384</v>
      </c>
      <c r="B383" s="19" t="s">
        <v>72</v>
      </c>
      <c r="C383" s="45" t="s">
        <v>386</v>
      </c>
    </row>
    <row r="384" spans="1:3" x14ac:dyDescent="0.2">
      <c r="A384" s="44">
        <v>385</v>
      </c>
      <c r="B384" s="19" t="s">
        <v>60</v>
      </c>
      <c r="C384" s="45" t="s">
        <v>386</v>
      </c>
    </row>
    <row r="385" spans="1:3" x14ac:dyDescent="0.2">
      <c r="A385" s="44">
        <v>386</v>
      </c>
      <c r="B385" s="19" t="s">
        <v>41</v>
      </c>
      <c r="C385" s="45" t="s">
        <v>379</v>
      </c>
    </row>
    <row r="386" spans="1:3" x14ac:dyDescent="0.2">
      <c r="A386" s="44">
        <v>387</v>
      </c>
      <c r="B386" s="19" t="s">
        <v>65</v>
      </c>
      <c r="C386" s="45" t="s">
        <v>379</v>
      </c>
    </row>
    <row r="387" spans="1:3" x14ac:dyDescent="0.2">
      <c r="A387" s="44">
        <v>388</v>
      </c>
      <c r="B387" s="19" t="s">
        <v>60</v>
      </c>
      <c r="C387" s="45" t="s">
        <v>386</v>
      </c>
    </row>
    <row r="388" spans="1:3" x14ac:dyDescent="0.2">
      <c r="A388" s="44">
        <v>389</v>
      </c>
      <c r="B388" s="19" t="s">
        <v>51</v>
      </c>
      <c r="C388" s="45" t="s">
        <v>379</v>
      </c>
    </row>
    <row r="389" spans="1:3" x14ac:dyDescent="0.2">
      <c r="A389" s="44">
        <v>390</v>
      </c>
      <c r="B389" s="19" t="s">
        <v>60</v>
      </c>
      <c r="C389" s="45" t="s">
        <v>386</v>
      </c>
    </row>
    <row r="390" spans="1:3" x14ac:dyDescent="0.2">
      <c r="A390" s="44">
        <v>391</v>
      </c>
      <c r="B390" s="19" t="s">
        <v>134</v>
      </c>
      <c r="C390" s="45" t="s">
        <v>379</v>
      </c>
    </row>
    <row r="391" spans="1:3" x14ac:dyDescent="0.2">
      <c r="A391" s="44">
        <v>392</v>
      </c>
      <c r="B391" s="19" t="s">
        <v>135</v>
      </c>
      <c r="C391" s="45" t="s">
        <v>386</v>
      </c>
    </row>
    <row r="392" spans="1:3" x14ac:dyDescent="0.2">
      <c r="A392" s="44">
        <v>393</v>
      </c>
      <c r="B392" s="19" t="s">
        <v>136</v>
      </c>
      <c r="C392" s="45" t="s">
        <v>386</v>
      </c>
    </row>
    <row r="393" spans="1:3" x14ac:dyDescent="0.2">
      <c r="A393" s="44">
        <v>394</v>
      </c>
      <c r="B393" s="19" t="s">
        <v>92</v>
      </c>
      <c r="C393" s="45" t="s">
        <v>386</v>
      </c>
    </row>
    <row r="394" spans="1:3" x14ac:dyDescent="0.2">
      <c r="A394" s="44">
        <v>395</v>
      </c>
      <c r="B394" s="19" t="s">
        <v>137</v>
      </c>
      <c r="C394" s="45" t="s">
        <v>386</v>
      </c>
    </row>
    <row r="395" spans="1:3" x14ac:dyDescent="0.2">
      <c r="A395" s="44">
        <v>396</v>
      </c>
      <c r="B395" s="19" t="s">
        <v>70</v>
      </c>
      <c r="C395" s="45" t="s">
        <v>386</v>
      </c>
    </row>
    <row r="396" spans="1:3" x14ac:dyDescent="0.2">
      <c r="A396" s="44">
        <v>397</v>
      </c>
      <c r="B396" s="19" t="s">
        <v>138</v>
      </c>
      <c r="C396" s="45" t="s">
        <v>386</v>
      </c>
    </row>
    <row r="397" spans="1:3" x14ac:dyDescent="0.2">
      <c r="A397" s="44">
        <v>398</v>
      </c>
      <c r="B397" s="19" t="s">
        <v>139</v>
      </c>
      <c r="C397" s="45" t="s">
        <v>386</v>
      </c>
    </row>
    <row r="398" spans="1:3" x14ac:dyDescent="0.2">
      <c r="A398" s="44">
        <v>399</v>
      </c>
      <c r="B398" s="19" t="s">
        <v>140</v>
      </c>
      <c r="C398" s="45" t="s">
        <v>379</v>
      </c>
    </row>
    <row r="399" spans="1:3" x14ac:dyDescent="0.2">
      <c r="A399" s="44">
        <v>400</v>
      </c>
      <c r="B399" s="19" t="s">
        <v>91</v>
      </c>
      <c r="C399" s="45" t="s">
        <v>386</v>
      </c>
    </row>
    <row r="400" spans="1:3" x14ac:dyDescent="0.2">
      <c r="A400" s="44">
        <v>401</v>
      </c>
      <c r="B400" s="19" t="s">
        <v>141</v>
      </c>
      <c r="C400" s="45" t="s">
        <v>379</v>
      </c>
    </row>
    <row r="401" spans="1:3" x14ac:dyDescent="0.2">
      <c r="A401" s="44">
        <v>403</v>
      </c>
      <c r="B401" s="19" t="s">
        <v>47</v>
      </c>
      <c r="C401" s="45" t="s">
        <v>386</v>
      </c>
    </row>
    <row r="402" spans="1:3" x14ac:dyDescent="0.2">
      <c r="A402" s="44">
        <v>404</v>
      </c>
      <c r="B402" s="19" t="s">
        <v>142</v>
      </c>
      <c r="C402" s="45" t="s">
        <v>386</v>
      </c>
    </row>
    <row r="403" spans="1:3" x14ac:dyDescent="0.2">
      <c r="A403" s="44">
        <v>405</v>
      </c>
      <c r="B403" s="19" t="s">
        <v>143</v>
      </c>
      <c r="C403" s="45" t="s">
        <v>379</v>
      </c>
    </row>
    <row r="404" spans="1:3" x14ac:dyDescent="0.2">
      <c r="A404" s="44">
        <v>406</v>
      </c>
      <c r="B404" s="19" t="s">
        <v>144</v>
      </c>
      <c r="C404" s="45" t="s">
        <v>379</v>
      </c>
    </row>
    <row r="405" spans="1:3" x14ac:dyDescent="0.2">
      <c r="A405" s="44">
        <v>407</v>
      </c>
      <c r="B405" s="19" t="s">
        <v>145</v>
      </c>
      <c r="C405" s="45" t="s">
        <v>379</v>
      </c>
    </row>
    <row r="406" spans="1:3" x14ac:dyDescent="0.2">
      <c r="A406" s="44">
        <v>408</v>
      </c>
      <c r="B406" s="19" t="s">
        <v>146</v>
      </c>
      <c r="C406" s="45" t="s">
        <v>379</v>
      </c>
    </row>
    <row r="407" spans="1:3" x14ac:dyDescent="0.2">
      <c r="A407" s="44">
        <v>409</v>
      </c>
      <c r="B407" s="19" t="s">
        <v>147</v>
      </c>
      <c r="C407" s="45" t="s">
        <v>379</v>
      </c>
    </row>
    <row r="408" spans="1:3" x14ac:dyDescent="0.2">
      <c r="A408" s="44">
        <v>410</v>
      </c>
      <c r="B408" s="19" t="s">
        <v>148</v>
      </c>
      <c r="C408" s="45" t="s">
        <v>379</v>
      </c>
    </row>
    <row r="409" spans="1:3" x14ac:dyDescent="0.2">
      <c r="A409" s="44">
        <v>411</v>
      </c>
      <c r="B409" s="19" t="s">
        <v>149</v>
      </c>
      <c r="C409" s="45" t="s">
        <v>379</v>
      </c>
    </row>
    <row r="410" spans="1:3" x14ac:dyDescent="0.2">
      <c r="A410" s="44">
        <v>412</v>
      </c>
      <c r="B410" s="19" t="s">
        <v>150</v>
      </c>
      <c r="C410" s="45" t="s">
        <v>379</v>
      </c>
    </row>
    <row r="411" spans="1:3" x14ac:dyDescent="0.2">
      <c r="A411" s="44">
        <v>413</v>
      </c>
      <c r="B411" s="19" t="s">
        <v>151</v>
      </c>
      <c r="C411" s="45" t="s">
        <v>379</v>
      </c>
    </row>
    <row r="412" spans="1:3" x14ac:dyDescent="0.2">
      <c r="A412" s="44">
        <v>414</v>
      </c>
      <c r="B412" s="19" t="s">
        <v>152</v>
      </c>
      <c r="C412" s="45" t="s">
        <v>379</v>
      </c>
    </row>
    <row r="413" spans="1:3" x14ac:dyDescent="0.2">
      <c r="A413" s="44">
        <v>415</v>
      </c>
      <c r="B413" s="19" t="s">
        <v>153</v>
      </c>
      <c r="C413" s="45" t="s">
        <v>379</v>
      </c>
    </row>
    <row r="414" spans="1:3" x14ac:dyDescent="0.2">
      <c r="A414" s="44">
        <v>416</v>
      </c>
      <c r="B414" s="19" t="s">
        <v>154</v>
      </c>
      <c r="C414" s="45" t="s">
        <v>379</v>
      </c>
    </row>
    <row r="415" spans="1:3" x14ac:dyDescent="0.2">
      <c r="A415" s="44">
        <v>417</v>
      </c>
      <c r="B415" s="19" t="s">
        <v>155</v>
      </c>
      <c r="C415" s="45" t="s">
        <v>379</v>
      </c>
    </row>
    <row r="416" spans="1:3" x14ac:dyDescent="0.2">
      <c r="A416" s="44">
        <v>418</v>
      </c>
      <c r="B416" s="19" t="s">
        <v>156</v>
      </c>
      <c r="C416" s="45" t="s">
        <v>379</v>
      </c>
    </row>
    <row r="417" spans="1:3" x14ac:dyDescent="0.2">
      <c r="A417" s="44">
        <v>419</v>
      </c>
      <c r="B417" s="19" t="s">
        <v>157</v>
      </c>
      <c r="C417" s="45" t="s">
        <v>379</v>
      </c>
    </row>
    <row r="418" spans="1:3" x14ac:dyDescent="0.2">
      <c r="A418" s="44">
        <v>420</v>
      </c>
      <c r="B418" s="19" t="s">
        <v>158</v>
      </c>
      <c r="C418" s="45" t="s">
        <v>379</v>
      </c>
    </row>
    <row r="419" spans="1:3" x14ac:dyDescent="0.2">
      <c r="A419" s="44">
        <v>421</v>
      </c>
      <c r="B419" s="19" t="s">
        <v>159</v>
      </c>
      <c r="C419" s="45" t="s">
        <v>379</v>
      </c>
    </row>
    <row r="420" spans="1:3" x14ac:dyDescent="0.2">
      <c r="A420" s="44">
        <v>422</v>
      </c>
      <c r="B420" s="19" t="s">
        <v>160</v>
      </c>
      <c r="C420" s="45" t="s">
        <v>379</v>
      </c>
    </row>
    <row r="421" spans="1:3" x14ac:dyDescent="0.2">
      <c r="A421" s="44">
        <v>423</v>
      </c>
      <c r="B421" s="19" t="s">
        <v>161</v>
      </c>
      <c r="C421" s="45" t="s">
        <v>379</v>
      </c>
    </row>
    <row r="422" spans="1:3" x14ac:dyDescent="0.2">
      <c r="A422" s="44">
        <v>424</v>
      </c>
      <c r="B422" s="19" t="s">
        <v>162</v>
      </c>
      <c r="C422" s="45" t="s">
        <v>379</v>
      </c>
    </row>
    <row r="423" spans="1:3" x14ac:dyDescent="0.2">
      <c r="A423" s="44">
        <v>425</v>
      </c>
      <c r="B423" s="19" t="s">
        <v>163</v>
      </c>
      <c r="C423" s="45" t="s">
        <v>386</v>
      </c>
    </row>
    <row r="424" spans="1:3" x14ac:dyDescent="0.2">
      <c r="A424" s="44">
        <v>426</v>
      </c>
      <c r="B424" s="19" t="s">
        <v>72</v>
      </c>
      <c r="C424" s="45" t="s">
        <v>386</v>
      </c>
    </row>
    <row r="425" spans="1:3" x14ac:dyDescent="0.2">
      <c r="A425" s="44">
        <v>427</v>
      </c>
      <c r="B425" s="19" t="s">
        <v>164</v>
      </c>
      <c r="C425" s="45" t="s">
        <v>386</v>
      </c>
    </row>
    <row r="426" spans="1:3" x14ac:dyDescent="0.2">
      <c r="A426" s="44">
        <v>428</v>
      </c>
      <c r="B426" s="19" t="s">
        <v>165</v>
      </c>
      <c r="C426" s="45" t="s">
        <v>166</v>
      </c>
    </row>
    <row r="427" spans="1:3" x14ac:dyDescent="0.2">
      <c r="A427" s="44">
        <v>429</v>
      </c>
      <c r="B427" s="19" t="s">
        <v>167</v>
      </c>
      <c r="C427" s="45" t="s">
        <v>166</v>
      </c>
    </row>
    <row r="428" spans="1:3" x14ac:dyDescent="0.2">
      <c r="A428" s="44">
        <v>430</v>
      </c>
      <c r="B428" s="19" t="s">
        <v>168</v>
      </c>
      <c r="C428" s="45" t="s">
        <v>166</v>
      </c>
    </row>
    <row r="429" spans="1:3" x14ac:dyDescent="0.2">
      <c r="A429" s="44">
        <v>431</v>
      </c>
      <c r="B429" s="19" t="s">
        <v>169</v>
      </c>
      <c r="C429" s="45" t="s">
        <v>166</v>
      </c>
    </row>
    <row r="430" spans="1:3" x14ac:dyDescent="0.2">
      <c r="A430" s="44">
        <v>432</v>
      </c>
      <c r="B430" s="19" t="s">
        <v>72</v>
      </c>
      <c r="C430" s="45" t="s">
        <v>386</v>
      </c>
    </row>
    <row r="431" spans="1:3" x14ac:dyDescent="0.2">
      <c r="A431" s="44">
        <v>434</v>
      </c>
      <c r="B431" s="19" t="s">
        <v>170</v>
      </c>
      <c r="C431" s="45" t="s">
        <v>379</v>
      </c>
    </row>
    <row r="432" spans="1:3" x14ac:dyDescent="0.2">
      <c r="A432" s="44">
        <v>435</v>
      </c>
      <c r="B432" s="19" t="s">
        <v>171</v>
      </c>
      <c r="C432" s="45" t="s">
        <v>386</v>
      </c>
    </row>
    <row r="433" spans="1:3" x14ac:dyDescent="0.2">
      <c r="A433" s="44">
        <v>436</v>
      </c>
      <c r="B433" s="19" t="s">
        <v>172</v>
      </c>
      <c r="C433" s="45" t="s">
        <v>386</v>
      </c>
    </row>
    <row r="434" spans="1:3" x14ac:dyDescent="0.2">
      <c r="A434" s="44">
        <v>437</v>
      </c>
      <c r="B434" s="19" t="s">
        <v>173</v>
      </c>
      <c r="C434" s="45" t="s">
        <v>386</v>
      </c>
    </row>
    <row r="435" spans="1:3" x14ac:dyDescent="0.2">
      <c r="A435" s="44">
        <v>439</v>
      </c>
      <c r="B435" s="19" t="s">
        <v>174</v>
      </c>
      <c r="C435" s="45" t="s">
        <v>386</v>
      </c>
    </row>
    <row r="436" spans="1:3" x14ac:dyDescent="0.2">
      <c r="A436" s="44">
        <v>440</v>
      </c>
      <c r="B436" s="19" t="s">
        <v>175</v>
      </c>
      <c r="C436" s="45" t="s">
        <v>386</v>
      </c>
    </row>
    <row r="437" spans="1:3" x14ac:dyDescent="0.2">
      <c r="A437" s="44">
        <v>441</v>
      </c>
      <c r="B437" s="19" t="s">
        <v>76</v>
      </c>
      <c r="C437" s="45" t="s">
        <v>386</v>
      </c>
    </row>
    <row r="438" spans="1:3" x14ac:dyDescent="0.2">
      <c r="A438" s="44">
        <v>442</v>
      </c>
      <c r="B438" s="19" t="s">
        <v>72</v>
      </c>
      <c r="C438" s="45" t="s">
        <v>386</v>
      </c>
    </row>
    <row r="439" spans="1:3" x14ac:dyDescent="0.2">
      <c r="A439" s="44">
        <v>443</v>
      </c>
      <c r="B439" s="19" t="s">
        <v>113</v>
      </c>
      <c r="C439" s="45" t="s">
        <v>386</v>
      </c>
    </row>
    <row r="440" spans="1:3" x14ac:dyDescent="0.2">
      <c r="A440" s="44">
        <v>444</v>
      </c>
      <c r="B440" s="19" t="s">
        <v>116</v>
      </c>
      <c r="C440" s="45" t="s">
        <v>386</v>
      </c>
    </row>
    <row r="441" spans="1:3" x14ac:dyDescent="0.2">
      <c r="A441" s="44">
        <v>444</v>
      </c>
      <c r="B441" s="19" t="s">
        <v>116</v>
      </c>
      <c r="C441" s="45" t="s">
        <v>386</v>
      </c>
    </row>
    <row r="442" spans="1:3" x14ac:dyDescent="0.2">
      <c r="A442" s="44">
        <v>445</v>
      </c>
      <c r="B442" s="19" t="s">
        <v>176</v>
      </c>
      <c r="C442" s="45" t="s">
        <v>386</v>
      </c>
    </row>
    <row r="443" spans="1:3" x14ac:dyDescent="0.2">
      <c r="A443" s="44">
        <v>446</v>
      </c>
      <c r="B443" s="19" t="s">
        <v>176</v>
      </c>
      <c r="C443" s="45" t="s">
        <v>386</v>
      </c>
    </row>
    <row r="444" spans="1:3" x14ac:dyDescent="0.2">
      <c r="A444" s="44">
        <v>447</v>
      </c>
      <c r="B444" s="19" t="s">
        <v>87</v>
      </c>
      <c r="C444" s="45" t="s">
        <v>386</v>
      </c>
    </row>
    <row r="445" spans="1:3" x14ac:dyDescent="0.2">
      <c r="A445" s="44">
        <v>448</v>
      </c>
      <c r="B445" s="19" t="s">
        <v>87</v>
      </c>
      <c r="C445" s="45" t="s">
        <v>386</v>
      </c>
    </row>
    <row r="446" spans="1:3" x14ac:dyDescent="0.2">
      <c r="A446" s="44">
        <v>449</v>
      </c>
      <c r="B446" s="19" t="s">
        <v>87</v>
      </c>
      <c r="C446" s="45" t="s">
        <v>386</v>
      </c>
    </row>
    <row r="447" spans="1:3" x14ac:dyDescent="0.2">
      <c r="A447" s="44">
        <v>450</v>
      </c>
      <c r="B447" s="19" t="s">
        <v>87</v>
      </c>
      <c r="C447" s="45" t="s">
        <v>386</v>
      </c>
    </row>
    <row r="448" spans="1:3" x14ac:dyDescent="0.2">
      <c r="A448" s="44">
        <v>451</v>
      </c>
      <c r="B448" s="19" t="s">
        <v>87</v>
      </c>
      <c r="C448" s="45" t="s">
        <v>386</v>
      </c>
    </row>
    <row r="449" spans="1:3" x14ac:dyDescent="0.2">
      <c r="A449" s="44">
        <v>452</v>
      </c>
      <c r="B449" s="19" t="s">
        <v>87</v>
      </c>
      <c r="C449" s="45" t="s">
        <v>386</v>
      </c>
    </row>
    <row r="450" spans="1:3" x14ac:dyDescent="0.2">
      <c r="A450" s="44">
        <v>453</v>
      </c>
      <c r="B450" s="19" t="s">
        <v>87</v>
      </c>
      <c r="C450" s="45" t="s">
        <v>386</v>
      </c>
    </row>
    <row r="451" spans="1:3" x14ac:dyDescent="0.2">
      <c r="A451" s="44">
        <v>454</v>
      </c>
      <c r="B451" s="19" t="s">
        <v>87</v>
      </c>
      <c r="C451" s="45" t="s">
        <v>386</v>
      </c>
    </row>
    <row r="452" spans="1:3" x14ac:dyDescent="0.2">
      <c r="A452" s="44">
        <v>455</v>
      </c>
      <c r="B452" s="19" t="s">
        <v>87</v>
      </c>
      <c r="C452" s="45" t="s">
        <v>386</v>
      </c>
    </row>
    <row r="453" spans="1:3" x14ac:dyDescent="0.2">
      <c r="A453" s="44">
        <v>456</v>
      </c>
      <c r="B453" s="19" t="s">
        <v>87</v>
      </c>
      <c r="C453" s="45" t="s">
        <v>386</v>
      </c>
    </row>
    <row r="454" spans="1:3" x14ac:dyDescent="0.2">
      <c r="A454" s="44">
        <v>459</v>
      </c>
      <c r="B454" s="19" t="s">
        <v>87</v>
      </c>
      <c r="C454" s="45" t="s">
        <v>386</v>
      </c>
    </row>
    <row r="455" spans="1:3" x14ac:dyDescent="0.2">
      <c r="A455" s="44">
        <v>460</v>
      </c>
      <c r="B455" s="19" t="s">
        <v>177</v>
      </c>
      <c r="C455" s="45" t="s">
        <v>379</v>
      </c>
    </row>
    <row r="456" spans="1:3" x14ac:dyDescent="0.2">
      <c r="A456" s="44">
        <v>461</v>
      </c>
      <c r="B456" s="19" t="s">
        <v>177</v>
      </c>
      <c r="C456" s="45" t="s">
        <v>379</v>
      </c>
    </row>
    <row r="457" spans="1:3" x14ac:dyDescent="0.2">
      <c r="A457" s="44">
        <v>462</v>
      </c>
      <c r="B457" s="19" t="s">
        <v>178</v>
      </c>
      <c r="C457" s="45" t="s">
        <v>379</v>
      </c>
    </row>
    <row r="458" spans="1:3" x14ac:dyDescent="0.2">
      <c r="A458" s="44">
        <v>463</v>
      </c>
      <c r="B458" s="19" t="s">
        <v>179</v>
      </c>
      <c r="C458" s="45" t="s">
        <v>379</v>
      </c>
    </row>
    <row r="459" spans="1:3" x14ac:dyDescent="0.2">
      <c r="A459" s="44">
        <v>464</v>
      </c>
      <c r="B459" s="19" t="s">
        <v>180</v>
      </c>
      <c r="C459" s="45" t="s">
        <v>386</v>
      </c>
    </row>
    <row r="460" spans="1:3" x14ac:dyDescent="0.2">
      <c r="A460" s="44">
        <v>465</v>
      </c>
      <c r="B460" s="19" t="s">
        <v>181</v>
      </c>
      <c r="C460" s="45" t="s">
        <v>386</v>
      </c>
    </row>
    <row r="461" spans="1:3" x14ac:dyDescent="0.2">
      <c r="A461" s="44">
        <v>466</v>
      </c>
      <c r="B461" s="19" t="s">
        <v>182</v>
      </c>
      <c r="C461" s="45" t="s">
        <v>386</v>
      </c>
    </row>
    <row r="462" spans="1:3" x14ac:dyDescent="0.2">
      <c r="A462" s="44">
        <v>467</v>
      </c>
      <c r="B462" s="19" t="s">
        <v>182</v>
      </c>
      <c r="C462" s="45" t="s">
        <v>386</v>
      </c>
    </row>
    <row r="463" spans="1:3" x14ac:dyDescent="0.2">
      <c r="A463" s="44">
        <v>468</v>
      </c>
      <c r="B463" s="19" t="s">
        <v>182</v>
      </c>
      <c r="C463" s="45" t="s">
        <v>386</v>
      </c>
    </row>
    <row r="464" spans="1:3" x14ac:dyDescent="0.2">
      <c r="A464" s="44">
        <v>469</v>
      </c>
      <c r="B464" s="19" t="s">
        <v>182</v>
      </c>
      <c r="C464" s="45" t="s">
        <v>386</v>
      </c>
    </row>
    <row r="465" spans="1:3" x14ac:dyDescent="0.2">
      <c r="A465" s="44">
        <v>470</v>
      </c>
      <c r="B465" s="19" t="s">
        <v>182</v>
      </c>
      <c r="C465" s="45" t="s">
        <v>386</v>
      </c>
    </row>
    <row r="466" spans="1:3" x14ac:dyDescent="0.2">
      <c r="A466" s="44">
        <v>473</v>
      </c>
      <c r="B466" s="19" t="s">
        <v>183</v>
      </c>
      <c r="C466" s="45" t="s">
        <v>386</v>
      </c>
    </row>
    <row r="467" spans="1:3" x14ac:dyDescent="0.2">
      <c r="A467" s="44">
        <v>474</v>
      </c>
      <c r="B467" s="19" t="s">
        <v>184</v>
      </c>
      <c r="C467" s="45" t="s">
        <v>379</v>
      </c>
    </row>
    <row r="468" spans="1:3" x14ac:dyDescent="0.2">
      <c r="A468" s="44">
        <v>475</v>
      </c>
      <c r="B468" s="19" t="s">
        <v>185</v>
      </c>
      <c r="C468" s="45" t="s">
        <v>386</v>
      </c>
    </row>
    <row r="469" spans="1:3" x14ac:dyDescent="0.2">
      <c r="A469" s="44">
        <v>476</v>
      </c>
      <c r="B469" s="19" t="s">
        <v>186</v>
      </c>
      <c r="C469" s="45" t="s">
        <v>379</v>
      </c>
    </row>
    <row r="470" spans="1:3" x14ac:dyDescent="0.2">
      <c r="A470" s="44">
        <v>477</v>
      </c>
      <c r="B470" s="19" t="s">
        <v>186</v>
      </c>
      <c r="C470" s="45" t="s">
        <v>379</v>
      </c>
    </row>
    <row r="471" spans="1:3" x14ac:dyDescent="0.2">
      <c r="A471" s="44">
        <v>478</v>
      </c>
      <c r="B471" s="19" t="s">
        <v>116</v>
      </c>
      <c r="C471" s="45" t="s">
        <v>386</v>
      </c>
    </row>
    <row r="472" spans="1:3" x14ac:dyDescent="0.2">
      <c r="A472" s="44">
        <v>479</v>
      </c>
      <c r="B472" s="19" t="s">
        <v>174</v>
      </c>
      <c r="C472" s="45" t="s">
        <v>386</v>
      </c>
    </row>
    <row r="473" spans="1:3" x14ac:dyDescent="0.2">
      <c r="A473" s="44">
        <v>480</v>
      </c>
      <c r="B473" s="19" t="s">
        <v>174</v>
      </c>
      <c r="C473" s="45" t="s">
        <v>386</v>
      </c>
    </row>
    <row r="474" spans="1:3" x14ac:dyDescent="0.2">
      <c r="A474" s="44">
        <v>481</v>
      </c>
      <c r="B474" s="19" t="s">
        <v>174</v>
      </c>
      <c r="C474" s="45" t="s">
        <v>386</v>
      </c>
    </row>
    <row r="475" spans="1:3" x14ac:dyDescent="0.2">
      <c r="A475" s="44">
        <v>482</v>
      </c>
      <c r="B475" s="19" t="s">
        <v>187</v>
      </c>
      <c r="C475" s="45" t="s">
        <v>188</v>
      </c>
    </row>
    <row r="476" spans="1:3" x14ac:dyDescent="0.2">
      <c r="A476" s="44">
        <v>483</v>
      </c>
      <c r="B476" s="19" t="s">
        <v>189</v>
      </c>
      <c r="C476" s="45" t="s">
        <v>188</v>
      </c>
    </row>
    <row r="477" spans="1:3" x14ac:dyDescent="0.2">
      <c r="A477" s="44">
        <v>484</v>
      </c>
      <c r="B477" s="19" t="s">
        <v>190</v>
      </c>
      <c r="C477" s="45" t="s">
        <v>188</v>
      </c>
    </row>
    <row r="478" spans="1:3" x14ac:dyDescent="0.2">
      <c r="A478" s="44">
        <v>485</v>
      </c>
      <c r="B478" s="19" t="s">
        <v>191</v>
      </c>
      <c r="C478" s="45" t="s">
        <v>188</v>
      </c>
    </row>
    <row r="479" spans="1:3" x14ac:dyDescent="0.2">
      <c r="A479" s="44">
        <v>486</v>
      </c>
      <c r="B479" s="19" t="s">
        <v>192</v>
      </c>
      <c r="C479" s="45" t="s">
        <v>188</v>
      </c>
    </row>
    <row r="480" spans="1:3" x14ac:dyDescent="0.2">
      <c r="A480" s="44">
        <v>487</v>
      </c>
      <c r="B480" s="19" t="s">
        <v>193</v>
      </c>
      <c r="C480" s="45" t="s">
        <v>188</v>
      </c>
    </row>
    <row r="481" spans="1:3" x14ac:dyDescent="0.2">
      <c r="A481" s="44">
        <v>488</v>
      </c>
      <c r="B481" s="19" t="s">
        <v>194</v>
      </c>
      <c r="C481" s="45" t="s">
        <v>188</v>
      </c>
    </row>
    <row r="482" spans="1:3" x14ac:dyDescent="0.2">
      <c r="A482" s="44">
        <v>489</v>
      </c>
      <c r="B482" s="19" t="s">
        <v>195</v>
      </c>
      <c r="C482" s="45" t="s">
        <v>188</v>
      </c>
    </row>
    <row r="483" spans="1:3" x14ac:dyDescent="0.2">
      <c r="A483" s="44">
        <v>490</v>
      </c>
      <c r="B483" s="19" t="s">
        <v>196</v>
      </c>
      <c r="C483" s="45" t="s">
        <v>188</v>
      </c>
    </row>
    <row r="484" spans="1:3" x14ac:dyDescent="0.2">
      <c r="A484" s="44">
        <v>491</v>
      </c>
      <c r="B484" s="19" t="s">
        <v>197</v>
      </c>
      <c r="C484" s="45" t="s">
        <v>188</v>
      </c>
    </row>
    <row r="485" spans="1:3" x14ac:dyDescent="0.2">
      <c r="A485" s="44">
        <v>492</v>
      </c>
      <c r="B485" s="19" t="s">
        <v>198</v>
      </c>
      <c r="C485" s="45" t="s">
        <v>188</v>
      </c>
    </row>
    <row r="486" spans="1:3" x14ac:dyDescent="0.2">
      <c r="A486" s="44">
        <v>493</v>
      </c>
      <c r="B486" s="19" t="s">
        <v>199</v>
      </c>
      <c r="C486" s="45" t="s">
        <v>188</v>
      </c>
    </row>
    <row r="487" spans="1:3" x14ac:dyDescent="0.2">
      <c r="A487" s="44">
        <v>494</v>
      </c>
      <c r="B487" s="19" t="s">
        <v>200</v>
      </c>
      <c r="C487" s="45" t="s">
        <v>188</v>
      </c>
    </row>
    <row r="488" spans="1:3" x14ac:dyDescent="0.2">
      <c r="A488" s="44">
        <v>495</v>
      </c>
      <c r="B488" s="19" t="s">
        <v>201</v>
      </c>
      <c r="C488" s="45" t="s">
        <v>188</v>
      </c>
    </row>
    <row r="489" spans="1:3" x14ac:dyDescent="0.2">
      <c r="A489" s="44">
        <v>496</v>
      </c>
      <c r="B489" s="19" t="s">
        <v>202</v>
      </c>
      <c r="C489" s="45" t="s">
        <v>188</v>
      </c>
    </row>
    <row r="490" spans="1:3" x14ac:dyDescent="0.2">
      <c r="A490" s="44">
        <v>497</v>
      </c>
      <c r="B490" s="19" t="s">
        <v>203</v>
      </c>
      <c r="C490" s="45" t="s">
        <v>188</v>
      </c>
    </row>
    <row r="491" spans="1:3" x14ac:dyDescent="0.2">
      <c r="A491" s="44">
        <v>498</v>
      </c>
      <c r="B491" s="19" t="s">
        <v>204</v>
      </c>
      <c r="C491" s="45" t="s">
        <v>188</v>
      </c>
    </row>
    <row r="492" spans="1:3" x14ac:dyDescent="0.2">
      <c r="A492" s="44">
        <v>701</v>
      </c>
      <c r="B492" s="19" t="s">
        <v>205</v>
      </c>
      <c r="C492" s="45" t="s">
        <v>379</v>
      </c>
    </row>
    <row r="493" spans="1:3" x14ac:dyDescent="0.2">
      <c r="A493" s="44">
        <v>702</v>
      </c>
      <c r="B493" s="19" t="s">
        <v>205</v>
      </c>
      <c r="C493" s="45" t="s">
        <v>379</v>
      </c>
    </row>
    <row r="494" spans="1:3" x14ac:dyDescent="0.2">
      <c r="A494" s="44">
        <v>703</v>
      </c>
      <c r="B494" s="19" t="s">
        <v>139</v>
      </c>
      <c r="C494" s="45" t="s">
        <v>379</v>
      </c>
    </row>
    <row r="495" spans="1:3" x14ac:dyDescent="0.2">
      <c r="A495" s="44">
        <v>704</v>
      </c>
      <c r="B495" s="19" t="s">
        <v>139</v>
      </c>
      <c r="C495" s="45" t="s">
        <v>379</v>
      </c>
    </row>
    <row r="496" spans="1:3" x14ac:dyDescent="0.2">
      <c r="A496" s="44">
        <v>705</v>
      </c>
      <c r="B496" s="19" t="s">
        <v>139</v>
      </c>
      <c r="C496" s="45" t="s">
        <v>379</v>
      </c>
    </row>
    <row r="497" spans="1:3" x14ac:dyDescent="0.2">
      <c r="A497" s="44">
        <v>706</v>
      </c>
      <c r="B497" s="19" t="s">
        <v>139</v>
      </c>
      <c r="C497" s="45" t="s">
        <v>379</v>
      </c>
    </row>
    <row r="498" spans="1:3" x14ac:dyDescent="0.2">
      <c r="A498" s="44">
        <v>707</v>
      </c>
      <c r="B498" s="19" t="s">
        <v>139</v>
      </c>
      <c r="C498" s="45" t="s">
        <v>379</v>
      </c>
    </row>
    <row r="499" spans="1:3" x14ac:dyDescent="0.2">
      <c r="A499" s="44">
        <v>708</v>
      </c>
      <c r="B499" s="19" t="s">
        <v>139</v>
      </c>
      <c r="C499" s="45" t="s">
        <v>379</v>
      </c>
    </row>
    <row r="500" spans="1:3" x14ac:dyDescent="0.2">
      <c r="A500" s="44">
        <v>709</v>
      </c>
      <c r="B500" s="19" t="s">
        <v>139</v>
      </c>
      <c r="C500" s="45" t="s">
        <v>379</v>
      </c>
    </row>
    <row r="501" spans="1:3" x14ac:dyDescent="0.2">
      <c r="A501" s="44">
        <v>710</v>
      </c>
      <c r="B501" s="19" t="s">
        <v>139</v>
      </c>
      <c r="C501" s="45" t="s">
        <v>379</v>
      </c>
    </row>
    <row r="502" spans="1:3" x14ac:dyDescent="0.2">
      <c r="A502" s="44">
        <v>711</v>
      </c>
      <c r="B502" s="19" t="s">
        <v>139</v>
      </c>
      <c r="C502" s="45" t="s">
        <v>379</v>
      </c>
    </row>
    <row r="503" spans="1:3" x14ac:dyDescent="0.2">
      <c r="A503" s="44">
        <v>712</v>
      </c>
      <c r="B503" s="19" t="s">
        <v>206</v>
      </c>
      <c r="C503" s="45" t="s">
        <v>379</v>
      </c>
    </row>
    <row r="504" spans="1:3" x14ac:dyDescent="0.2">
      <c r="A504" s="44">
        <v>713</v>
      </c>
      <c r="B504" s="19" t="s">
        <v>206</v>
      </c>
      <c r="C504" s="45" t="s">
        <v>379</v>
      </c>
    </row>
    <row r="505" spans="1:3" x14ac:dyDescent="0.2">
      <c r="A505" s="44">
        <v>714</v>
      </c>
      <c r="B505" s="19" t="s">
        <v>206</v>
      </c>
      <c r="C505" s="45" t="s">
        <v>379</v>
      </c>
    </row>
    <row r="506" spans="1:3" x14ac:dyDescent="0.2">
      <c r="A506" s="44">
        <v>715</v>
      </c>
      <c r="B506" s="19" t="s">
        <v>206</v>
      </c>
      <c r="C506" s="45" t="s">
        <v>379</v>
      </c>
    </row>
    <row r="507" spans="1:3" x14ac:dyDescent="0.2">
      <c r="A507" s="44">
        <v>716</v>
      </c>
      <c r="B507" s="19" t="s">
        <v>207</v>
      </c>
      <c r="C507" s="45" t="s">
        <v>379</v>
      </c>
    </row>
    <row r="508" spans="1:3" x14ac:dyDescent="0.2">
      <c r="A508" s="44">
        <v>717</v>
      </c>
      <c r="B508" s="19" t="s">
        <v>207</v>
      </c>
      <c r="C508" s="45" t="s">
        <v>379</v>
      </c>
    </row>
    <row r="509" spans="1:3" x14ac:dyDescent="0.2">
      <c r="A509" s="44">
        <v>718</v>
      </c>
      <c r="B509" s="19" t="s">
        <v>208</v>
      </c>
      <c r="C509" s="45" t="s">
        <v>379</v>
      </c>
    </row>
    <row r="510" spans="1:3" x14ac:dyDescent="0.2">
      <c r="A510" s="44">
        <v>719</v>
      </c>
      <c r="B510" s="19" t="s">
        <v>208</v>
      </c>
      <c r="C510" s="45" t="s">
        <v>379</v>
      </c>
    </row>
    <row r="511" spans="1:3" x14ac:dyDescent="0.2">
      <c r="A511" s="44">
        <v>720</v>
      </c>
      <c r="B511" s="19" t="s">
        <v>73</v>
      </c>
      <c r="C511" s="45" t="s">
        <v>386</v>
      </c>
    </row>
    <row r="512" spans="1:3" x14ac:dyDescent="0.2">
      <c r="A512" s="44">
        <v>721</v>
      </c>
      <c r="B512" s="19" t="s">
        <v>209</v>
      </c>
      <c r="C512" s="45" t="s">
        <v>386</v>
      </c>
    </row>
    <row r="513" spans="1:3" x14ac:dyDescent="0.2">
      <c r="A513" s="44">
        <v>722</v>
      </c>
      <c r="B513" s="19" t="s">
        <v>209</v>
      </c>
      <c r="C513" s="45" t="s">
        <v>386</v>
      </c>
    </row>
    <row r="514" spans="1:3" x14ac:dyDescent="0.2">
      <c r="A514" s="44">
        <v>723</v>
      </c>
      <c r="B514" s="19" t="s">
        <v>209</v>
      </c>
      <c r="C514" s="45" t="s">
        <v>386</v>
      </c>
    </row>
    <row r="515" spans="1:3" x14ac:dyDescent="0.2">
      <c r="A515" s="44">
        <v>724</v>
      </c>
      <c r="B515" s="19" t="s">
        <v>209</v>
      </c>
      <c r="C515" s="45" t="s">
        <v>386</v>
      </c>
    </row>
    <row r="516" spans="1:3" x14ac:dyDescent="0.2">
      <c r="A516" s="44">
        <v>725</v>
      </c>
      <c r="B516" s="19" t="s">
        <v>209</v>
      </c>
      <c r="C516" s="45" t="s">
        <v>386</v>
      </c>
    </row>
    <row r="517" spans="1:3" x14ac:dyDescent="0.2">
      <c r="A517" s="44">
        <v>726</v>
      </c>
      <c r="B517" s="19" t="s">
        <v>209</v>
      </c>
      <c r="C517" s="45" t="s">
        <v>386</v>
      </c>
    </row>
    <row r="518" spans="1:3" x14ac:dyDescent="0.2">
      <c r="A518" s="44">
        <v>727</v>
      </c>
      <c r="B518" s="19" t="s">
        <v>209</v>
      </c>
      <c r="C518" s="45" t="s">
        <v>386</v>
      </c>
    </row>
    <row r="519" spans="1:3" x14ac:dyDescent="0.2">
      <c r="A519" s="44">
        <v>728</v>
      </c>
      <c r="B519" s="19" t="s">
        <v>210</v>
      </c>
      <c r="C519" s="45" t="s">
        <v>386</v>
      </c>
    </row>
    <row r="520" spans="1:3" x14ac:dyDescent="0.2">
      <c r="A520" s="44">
        <v>729</v>
      </c>
      <c r="B520" s="19" t="s">
        <v>209</v>
      </c>
      <c r="C520" s="45" t="s">
        <v>386</v>
      </c>
    </row>
    <row r="521" spans="1:3" x14ac:dyDescent="0.2">
      <c r="A521" s="44">
        <v>730</v>
      </c>
      <c r="B521" s="19" t="s">
        <v>210</v>
      </c>
      <c r="C521" s="45" t="s">
        <v>386</v>
      </c>
    </row>
    <row r="522" spans="1:3" x14ac:dyDescent="0.2">
      <c r="A522" s="44">
        <v>731</v>
      </c>
      <c r="B522" s="19" t="s">
        <v>209</v>
      </c>
      <c r="C522" s="45" t="s">
        <v>386</v>
      </c>
    </row>
    <row r="523" spans="1:3" x14ac:dyDescent="0.2">
      <c r="A523" s="44">
        <v>732</v>
      </c>
      <c r="B523" s="19" t="s">
        <v>210</v>
      </c>
      <c r="C523" s="45" t="s">
        <v>386</v>
      </c>
    </row>
    <row r="524" spans="1:3" x14ac:dyDescent="0.2">
      <c r="A524" s="44">
        <v>733</v>
      </c>
      <c r="B524" s="19" t="s">
        <v>209</v>
      </c>
      <c r="C524" s="45" t="s">
        <v>386</v>
      </c>
    </row>
    <row r="525" spans="1:3" x14ac:dyDescent="0.2">
      <c r="A525" s="44">
        <v>734</v>
      </c>
      <c r="B525" s="19" t="s">
        <v>210</v>
      </c>
      <c r="C525" s="45" t="s">
        <v>386</v>
      </c>
    </row>
    <row r="526" spans="1:3" x14ac:dyDescent="0.2">
      <c r="A526" s="44">
        <v>735</v>
      </c>
      <c r="B526" s="19" t="s">
        <v>209</v>
      </c>
      <c r="C526" s="45" t="s">
        <v>386</v>
      </c>
    </row>
    <row r="527" spans="1:3" x14ac:dyDescent="0.2">
      <c r="A527" s="44">
        <v>736</v>
      </c>
      <c r="B527" s="19" t="s">
        <v>210</v>
      </c>
      <c r="C527" s="45" t="s">
        <v>386</v>
      </c>
    </row>
    <row r="528" spans="1:3" x14ac:dyDescent="0.2">
      <c r="A528" s="44">
        <v>737</v>
      </c>
      <c r="B528" s="19" t="s">
        <v>209</v>
      </c>
      <c r="C528" s="45" t="s">
        <v>386</v>
      </c>
    </row>
    <row r="529" spans="1:3" x14ac:dyDescent="0.2">
      <c r="A529" s="44">
        <v>738</v>
      </c>
      <c r="B529" s="19" t="s">
        <v>210</v>
      </c>
      <c r="C529" s="45" t="s">
        <v>386</v>
      </c>
    </row>
    <row r="530" spans="1:3" x14ac:dyDescent="0.2">
      <c r="A530" s="44">
        <v>739</v>
      </c>
      <c r="B530" s="19" t="s">
        <v>209</v>
      </c>
      <c r="C530" s="45" t="s">
        <v>386</v>
      </c>
    </row>
    <row r="531" spans="1:3" x14ac:dyDescent="0.2">
      <c r="A531" s="44">
        <v>740</v>
      </c>
      <c r="B531" s="19" t="s">
        <v>210</v>
      </c>
      <c r="C531" s="45" t="s">
        <v>386</v>
      </c>
    </row>
    <row r="532" spans="1:3" x14ac:dyDescent="0.2">
      <c r="A532" s="44">
        <v>741</v>
      </c>
      <c r="B532" s="19" t="s">
        <v>209</v>
      </c>
      <c r="C532" s="45" t="s">
        <v>386</v>
      </c>
    </row>
    <row r="533" spans="1:3" x14ac:dyDescent="0.2">
      <c r="A533" s="44">
        <v>742</v>
      </c>
      <c r="B533" s="19" t="s">
        <v>210</v>
      </c>
      <c r="C533" s="45" t="s">
        <v>386</v>
      </c>
    </row>
    <row r="534" spans="1:3" x14ac:dyDescent="0.2">
      <c r="A534" s="44">
        <v>743</v>
      </c>
      <c r="B534" s="19" t="s">
        <v>209</v>
      </c>
      <c r="C534" s="45" t="s">
        <v>386</v>
      </c>
    </row>
    <row r="535" spans="1:3" x14ac:dyDescent="0.2">
      <c r="A535" s="44">
        <v>744</v>
      </c>
      <c r="B535" s="19" t="s">
        <v>210</v>
      </c>
      <c r="C535" s="45" t="s">
        <v>386</v>
      </c>
    </row>
    <row r="536" spans="1:3" x14ac:dyDescent="0.2">
      <c r="A536" s="44">
        <v>745</v>
      </c>
      <c r="B536" s="19" t="s">
        <v>209</v>
      </c>
      <c r="C536" s="45" t="s">
        <v>386</v>
      </c>
    </row>
    <row r="537" spans="1:3" x14ac:dyDescent="0.2">
      <c r="A537" s="44">
        <v>746</v>
      </c>
      <c r="B537" s="19" t="s">
        <v>210</v>
      </c>
      <c r="C537" s="45" t="s">
        <v>386</v>
      </c>
    </row>
    <row r="538" spans="1:3" x14ac:dyDescent="0.2">
      <c r="A538" s="44">
        <v>747</v>
      </c>
      <c r="B538" s="19" t="s">
        <v>209</v>
      </c>
      <c r="C538" s="45" t="s">
        <v>386</v>
      </c>
    </row>
    <row r="539" spans="1:3" x14ac:dyDescent="0.2">
      <c r="A539" s="44">
        <v>748</v>
      </c>
      <c r="B539" s="19" t="s">
        <v>209</v>
      </c>
      <c r="C539" s="45" t="s">
        <v>386</v>
      </c>
    </row>
    <row r="540" spans="1:3" x14ac:dyDescent="0.2">
      <c r="A540" s="44">
        <v>749</v>
      </c>
      <c r="B540" s="19" t="s">
        <v>210</v>
      </c>
      <c r="C540" s="45" t="s">
        <v>386</v>
      </c>
    </row>
    <row r="541" spans="1:3" x14ac:dyDescent="0.2">
      <c r="A541" s="44">
        <v>752</v>
      </c>
      <c r="B541" s="19" t="s">
        <v>209</v>
      </c>
      <c r="C541" s="45" t="s">
        <v>386</v>
      </c>
    </row>
    <row r="542" spans="1:3" x14ac:dyDescent="0.2">
      <c r="A542" s="44">
        <v>753</v>
      </c>
      <c r="B542" s="19" t="s">
        <v>211</v>
      </c>
      <c r="C542" s="45" t="s">
        <v>386</v>
      </c>
    </row>
    <row r="543" spans="1:3" x14ac:dyDescent="0.2">
      <c r="A543" s="44">
        <v>754</v>
      </c>
      <c r="B543" s="19" t="s">
        <v>209</v>
      </c>
      <c r="C543" s="45" t="s">
        <v>386</v>
      </c>
    </row>
    <row r="544" spans="1:3" x14ac:dyDescent="0.2">
      <c r="A544" s="44">
        <v>755</v>
      </c>
      <c r="B544" s="19" t="s">
        <v>211</v>
      </c>
      <c r="C544" s="45" t="s">
        <v>386</v>
      </c>
    </row>
    <row r="545" spans="1:3" x14ac:dyDescent="0.2">
      <c r="A545" s="44">
        <v>756</v>
      </c>
      <c r="B545" s="19" t="s">
        <v>209</v>
      </c>
      <c r="C545" s="45" t="s">
        <v>386</v>
      </c>
    </row>
    <row r="546" spans="1:3" x14ac:dyDescent="0.2">
      <c r="A546" s="44">
        <v>757</v>
      </c>
      <c r="B546" s="19" t="s">
        <v>211</v>
      </c>
      <c r="C546" s="45" t="s">
        <v>386</v>
      </c>
    </row>
    <row r="547" spans="1:3" x14ac:dyDescent="0.2">
      <c r="A547" s="44">
        <v>758</v>
      </c>
      <c r="B547" s="19" t="s">
        <v>209</v>
      </c>
      <c r="C547" s="45" t="s">
        <v>386</v>
      </c>
    </row>
    <row r="548" spans="1:3" x14ac:dyDescent="0.2">
      <c r="A548" s="44">
        <v>759</v>
      </c>
      <c r="B548" s="19" t="s">
        <v>211</v>
      </c>
      <c r="C548" s="45" t="s">
        <v>386</v>
      </c>
    </row>
    <row r="549" spans="1:3" x14ac:dyDescent="0.2">
      <c r="A549" s="44">
        <v>760</v>
      </c>
      <c r="B549" s="19" t="s">
        <v>209</v>
      </c>
      <c r="C549" s="45" t="s">
        <v>386</v>
      </c>
    </row>
    <row r="550" spans="1:3" x14ac:dyDescent="0.2">
      <c r="A550" s="44">
        <v>761</v>
      </c>
      <c r="B550" s="19" t="s">
        <v>211</v>
      </c>
      <c r="C550" s="45" t="s">
        <v>386</v>
      </c>
    </row>
    <row r="551" spans="1:3" x14ac:dyDescent="0.2">
      <c r="A551" s="44">
        <v>762</v>
      </c>
      <c r="B551" s="19" t="s">
        <v>209</v>
      </c>
      <c r="C551" s="45" t="s">
        <v>386</v>
      </c>
    </row>
    <row r="552" spans="1:3" x14ac:dyDescent="0.2">
      <c r="A552" s="44">
        <v>763</v>
      </c>
      <c r="B552" s="19" t="s">
        <v>211</v>
      </c>
      <c r="C552" s="45" t="s">
        <v>386</v>
      </c>
    </row>
    <row r="553" spans="1:3" x14ac:dyDescent="0.2">
      <c r="A553" s="44">
        <v>764</v>
      </c>
      <c r="B553" s="19" t="s">
        <v>209</v>
      </c>
      <c r="C553" s="45" t="s">
        <v>386</v>
      </c>
    </row>
    <row r="554" spans="1:3" x14ac:dyDescent="0.2">
      <c r="A554" s="44">
        <v>765</v>
      </c>
      <c r="B554" s="19" t="s">
        <v>211</v>
      </c>
      <c r="C554" s="45" t="s">
        <v>386</v>
      </c>
    </row>
    <row r="555" spans="1:3" x14ac:dyDescent="0.2">
      <c r="A555" s="44">
        <v>766</v>
      </c>
      <c r="B555" s="19" t="s">
        <v>209</v>
      </c>
      <c r="C555" s="45" t="s">
        <v>386</v>
      </c>
    </row>
    <row r="556" spans="1:3" x14ac:dyDescent="0.2">
      <c r="A556" s="44">
        <v>767</v>
      </c>
      <c r="B556" s="19" t="s">
        <v>211</v>
      </c>
      <c r="C556" s="45" t="s">
        <v>386</v>
      </c>
    </row>
    <row r="557" spans="1:3" x14ac:dyDescent="0.2">
      <c r="A557" s="44">
        <v>768</v>
      </c>
      <c r="B557" s="19" t="s">
        <v>209</v>
      </c>
      <c r="C557" s="45" t="s">
        <v>386</v>
      </c>
    </row>
    <row r="558" spans="1:3" x14ac:dyDescent="0.2">
      <c r="A558" s="44">
        <v>769</v>
      </c>
      <c r="B558" s="19" t="s">
        <v>211</v>
      </c>
      <c r="C558" s="45" t="s">
        <v>386</v>
      </c>
    </row>
    <row r="559" spans="1:3" x14ac:dyDescent="0.2">
      <c r="A559" s="44">
        <v>770</v>
      </c>
      <c r="B559" s="19" t="s">
        <v>212</v>
      </c>
      <c r="C559" s="45" t="s">
        <v>386</v>
      </c>
    </row>
    <row r="560" spans="1:3" x14ac:dyDescent="0.2">
      <c r="A560" s="44">
        <v>775</v>
      </c>
      <c r="B560" s="19" t="s">
        <v>213</v>
      </c>
      <c r="C560" s="45" t="s">
        <v>379</v>
      </c>
    </row>
    <row r="561" spans="1:3" x14ac:dyDescent="0.2">
      <c r="A561" s="44">
        <v>776</v>
      </c>
      <c r="B561" s="19" t="s">
        <v>213</v>
      </c>
      <c r="C561" s="45" t="s">
        <v>379</v>
      </c>
    </row>
    <row r="562" spans="1:3" x14ac:dyDescent="0.2">
      <c r="A562" s="44">
        <v>781</v>
      </c>
      <c r="B562" s="19" t="s">
        <v>209</v>
      </c>
      <c r="C562" s="45" t="s">
        <v>379</v>
      </c>
    </row>
    <row r="563" spans="1:3" x14ac:dyDescent="0.2">
      <c r="A563" s="44">
        <v>782</v>
      </c>
      <c r="B563" s="19" t="s">
        <v>209</v>
      </c>
      <c r="C563" s="45" t="s">
        <v>386</v>
      </c>
    </row>
    <row r="564" spans="1:3" x14ac:dyDescent="0.2">
      <c r="A564" s="44">
        <v>783</v>
      </c>
      <c r="B564" s="19" t="s">
        <v>209</v>
      </c>
      <c r="C564" s="45" t="s">
        <v>386</v>
      </c>
    </row>
    <row r="565" spans="1:3" x14ac:dyDescent="0.2">
      <c r="A565" s="44">
        <v>784</v>
      </c>
      <c r="B565" s="19" t="s">
        <v>209</v>
      </c>
      <c r="C565" s="45" t="s">
        <v>386</v>
      </c>
    </row>
    <row r="566" spans="1:3" x14ac:dyDescent="0.2">
      <c r="A566" s="44">
        <v>785</v>
      </c>
      <c r="B566" s="19" t="s">
        <v>209</v>
      </c>
      <c r="C566" s="45" t="s">
        <v>386</v>
      </c>
    </row>
    <row r="567" spans="1:3" x14ac:dyDescent="0.2">
      <c r="A567" s="44">
        <v>786</v>
      </c>
      <c r="B567" s="19" t="s">
        <v>209</v>
      </c>
      <c r="C567" s="45" t="s">
        <v>386</v>
      </c>
    </row>
    <row r="568" spans="1:3" x14ac:dyDescent="0.2">
      <c r="A568" s="44">
        <v>787</v>
      </c>
      <c r="B568" s="19" t="s">
        <v>214</v>
      </c>
      <c r="C568" s="45" t="s">
        <v>386</v>
      </c>
    </row>
    <row r="569" spans="1:3" x14ac:dyDescent="0.2">
      <c r="A569" s="44">
        <v>788</v>
      </c>
      <c r="B569" s="19" t="s">
        <v>215</v>
      </c>
      <c r="C569" s="45" t="s">
        <v>386</v>
      </c>
    </row>
    <row r="570" spans="1:3" x14ac:dyDescent="0.2">
      <c r="A570" s="44">
        <v>789</v>
      </c>
      <c r="B570" s="19" t="s">
        <v>216</v>
      </c>
      <c r="C570" s="45" t="s">
        <v>386</v>
      </c>
    </row>
    <row r="571" spans="1:3" x14ac:dyDescent="0.2">
      <c r="A571" s="44">
        <v>790</v>
      </c>
      <c r="B571" s="19" t="s">
        <v>217</v>
      </c>
      <c r="C571" s="45" t="s">
        <v>386</v>
      </c>
    </row>
    <row r="572" spans="1:3" x14ac:dyDescent="0.2">
      <c r="A572" s="44">
        <v>791</v>
      </c>
      <c r="B572" s="19" t="s">
        <v>218</v>
      </c>
      <c r="C572" s="45" t="s">
        <v>386</v>
      </c>
    </row>
    <row r="573" spans="1:3" x14ac:dyDescent="0.2">
      <c r="A573" s="44">
        <v>792</v>
      </c>
      <c r="B573" s="19" t="s">
        <v>219</v>
      </c>
      <c r="C573" s="45" t="s">
        <v>386</v>
      </c>
    </row>
    <row r="574" spans="1:3" x14ac:dyDescent="0.2">
      <c r="A574" s="44">
        <v>793</v>
      </c>
      <c r="B574" s="19" t="s">
        <v>209</v>
      </c>
      <c r="C574" s="45" t="s">
        <v>386</v>
      </c>
    </row>
    <row r="575" spans="1:3" x14ac:dyDescent="0.2">
      <c r="A575" s="44">
        <v>794</v>
      </c>
      <c r="B575" s="19" t="s">
        <v>210</v>
      </c>
      <c r="C575" s="45" t="s">
        <v>386</v>
      </c>
    </row>
    <row r="576" spans="1:3" x14ac:dyDescent="0.2">
      <c r="A576" s="44">
        <v>801</v>
      </c>
      <c r="B576" s="19" t="s">
        <v>136</v>
      </c>
      <c r="C576" s="45" t="s">
        <v>386</v>
      </c>
    </row>
    <row r="577" spans="1:3" x14ac:dyDescent="0.2">
      <c r="A577" s="44">
        <v>802</v>
      </c>
      <c r="B577" s="19" t="s">
        <v>220</v>
      </c>
      <c r="C577" s="45" t="s">
        <v>386</v>
      </c>
    </row>
    <row r="578" spans="1:3" x14ac:dyDescent="0.2">
      <c r="A578" s="44">
        <v>803</v>
      </c>
      <c r="B578" s="19" t="s">
        <v>221</v>
      </c>
      <c r="C578" s="45" t="s">
        <v>379</v>
      </c>
    </row>
    <row r="579" spans="1:3" x14ac:dyDescent="0.2">
      <c r="A579" s="44">
        <v>804</v>
      </c>
      <c r="B579" s="19" t="s">
        <v>220</v>
      </c>
      <c r="C579" s="45" t="s">
        <v>386</v>
      </c>
    </row>
    <row r="580" spans="1:3" x14ac:dyDescent="0.2">
      <c r="A580" s="44">
        <v>805</v>
      </c>
      <c r="B580" s="19" t="s">
        <v>221</v>
      </c>
      <c r="C580" s="45" t="s">
        <v>379</v>
      </c>
    </row>
    <row r="581" spans="1:3" x14ac:dyDescent="0.2">
      <c r="A581" s="44">
        <v>806</v>
      </c>
      <c r="B581" s="19" t="s">
        <v>220</v>
      </c>
      <c r="C581" s="45" t="s">
        <v>386</v>
      </c>
    </row>
    <row r="582" spans="1:3" x14ac:dyDescent="0.2">
      <c r="A582" s="44">
        <v>807</v>
      </c>
      <c r="B582" s="19" t="s">
        <v>221</v>
      </c>
      <c r="C582" s="45" t="s">
        <v>379</v>
      </c>
    </row>
    <row r="583" spans="1:3" x14ac:dyDescent="0.2">
      <c r="A583" s="44">
        <v>808</v>
      </c>
      <c r="B583" s="19" t="s">
        <v>220</v>
      </c>
      <c r="C583" s="45" t="s">
        <v>386</v>
      </c>
    </row>
    <row r="584" spans="1:3" x14ac:dyDescent="0.2">
      <c r="A584" s="44">
        <v>809</v>
      </c>
      <c r="B584" s="19" t="s">
        <v>221</v>
      </c>
      <c r="C584" s="45" t="s">
        <v>379</v>
      </c>
    </row>
    <row r="585" spans="1:3" x14ac:dyDescent="0.2">
      <c r="A585" s="44">
        <v>810</v>
      </c>
      <c r="B585" s="19" t="s">
        <v>220</v>
      </c>
      <c r="C585" s="45" t="s">
        <v>386</v>
      </c>
    </row>
    <row r="586" spans="1:3" x14ac:dyDescent="0.2">
      <c r="A586" s="44">
        <v>811</v>
      </c>
      <c r="B586" s="19" t="s">
        <v>221</v>
      </c>
      <c r="C586" s="45" t="s">
        <v>379</v>
      </c>
    </row>
    <row r="587" spans="1:3" x14ac:dyDescent="0.2">
      <c r="A587" s="44">
        <v>812</v>
      </c>
      <c r="B587" s="19" t="s">
        <v>220</v>
      </c>
      <c r="C587" s="45" t="s">
        <v>386</v>
      </c>
    </row>
    <row r="588" spans="1:3" x14ac:dyDescent="0.2">
      <c r="A588" s="44">
        <v>813</v>
      </c>
      <c r="B588" s="19" t="s">
        <v>221</v>
      </c>
      <c r="C588" s="45" t="s">
        <v>379</v>
      </c>
    </row>
    <row r="589" spans="1:3" x14ac:dyDescent="0.2">
      <c r="A589" s="44">
        <v>814</v>
      </c>
      <c r="B589" s="19" t="s">
        <v>220</v>
      </c>
      <c r="C589" s="45" t="s">
        <v>386</v>
      </c>
    </row>
    <row r="590" spans="1:3" x14ac:dyDescent="0.2">
      <c r="A590" s="44">
        <v>815</v>
      </c>
      <c r="B590" s="19" t="s">
        <v>221</v>
      </c>
      <c r="C590" s="45" t="s">
        <v>379</v>
      </c>
    </row>
    <row r="591" spans="1:3" x14ac:dyDescent="0.2">
      <c r="A591" s="44">
        <v>816</v>
      </c>
      <c r="B591" s="19" t="s">
        <v>220</v>
      </c>
      <c r="C591" s="45" t="s">
        <v>386</v>
      </c>
    </row>
    <row r="592" spans="1:3" x14ac:dyDescent="0.2">
      <c r="A592" s="44">
        <v>817</v>
      </c>
      <c r="B592" s="19" t="s">
        <v>221</v>
      </c>
      <c r="C592" s="45" t="s">
        <v>379</v>
      </c>
    </row>
    <row r="593" spans="1:3" x14ac:dyDescent="0.2">
      <c r="A593" s="44">
        <v>818</v>
      </c>
      <c r="B593" s="19" t="s">
        <v>220</v>
      </c>
      <c r="C593" s="45" t="s">
        <v>386</v>
      </c>
    </row>
    <row r="594" spans="1:3" x14ac:dyDescent="0.2">
      <c r="A594" s="44">
        <v>819</v>
      </c>
      <c r="B594" s="19" t="s">
        <v>221</v>
      </c>
      <c r="C594" s="45" t="s">
        <v>379</v>
      </c>
    </row>
    <row r="595" spans="1:3" x14ac:dyDescent="0.2">
      <c r="A595" s="44">
        <v>820</v>
      </c>
      <c r="B595" s="19" t="s">
        <v>220</v>
      </c>
      <c r="C595" s="45" t="s">
        <v>386</v>
      </c>
    </row>
    <row r="596" spans="1:3" x14ac:dyDescent="0.2">
      <c r="A596" s="44">
        <v>821</v>
      </c>
      <c r="B596" s="19" t="s">
        <v>221</v>
      </c>
      <c r="C596" s="45" t="s">
        <v>379</v>
      </c>
    </row>
    <row r="597" spans="1:3" x14ac:dyDescent="0.2">
      <c r="A597" s="44">
        <v>822</v>
      </c>
      <c r="B597" s="19" t="s">
        <v>220</v>
      </c>
      <c r="C597" s="45" t="s">
        <v>386</v>
      </c>
    </row>
    <row r="598" spans="1:3" x14ac:dyDescent="0.2">
      <c r="A598" s="44">
        <v>823</v>
      </c>
      <c r="B598" s="19" t="s">
        <v>221</v>
      </c>
      <c r="C598" s="45" t="s">
        <v>379</v>
      </c>
    </row>
    <row r="599" spans="1:3" x14ac:dyDescent="0.2">
      <c r="A599" s="44">
        <v>824</v>
      </c>
      <c r="B599" s="19" t="s">
        <v>220</v>
      </c>
      <c r="C599" s="45" t="s">
        <v>386</v>
      </c>
    </row>
    <row r="600" spans="1:3" x14ac:dyDescent="0.2">
      <c r="A600" s="44">
        <v>825</v>
      </c>
      <c r="B600" s="19" t="s">
        <v>221</v>
      </c>
      <c r="C600" s="45" t="s">
        <v>379</v>
      </c>
    </row>
    <row r="601" spans="1:3" x14ac:dyDescent="0.2">
      <c r="A601" s="44">
        <v>826</v>
      </c>
      <c r="B601" s="19" t="s">
        <v>220</v>
      </c>
      <c r="C601" s="45" t="s">
        <v>386</v>
      </c>
    </row>
    <row r="602" spans="1:3" x14ac:dyDescent="0.2">
      <c r="A602" s="44">
        <v>827</v>
      </c>
      <c r="B602" s="19" t="s">
        <v>221</v>
      </c>
      <c r="C602" s="45" t="s">
        <v>379</v>
      </c>
    </row>
    <row r="603" spans="1:3" x14ac:dyDescent="0.2">
      <c r="A603" s="44">
        <v>828</v>
      </c>
      <c r="B603" s="19" t="s">
        <v>220</v>
      </c>
      <c r="C603" s="45" t="s">
        <v>386</v>
      </c>
    </row>
    <row r="604" spans="1:3" x14ac:dyDescent="0.2">
      <c r="A604" s="44">
        <v>829</v>
      </c>
      <c r="B604" s="19" t="s">
        <v>221</v>
      </c>
      <c r="C604" s="45" t="s">
        <v>379</v>
      </c>
    </row>
    <row r="605" spans="1:3" x14ac:dyDescent="0.2">
      <c r="A605" s="44">
        <v>830</v>
      </c>
      <c r="B605" s="19" t="s">
        <v>220</v>
      </c>
      <c r="C605" s="45" t="s">
        <v>386</v>
      </c>
    </row>
    <row r="606" spans="1:3" x14ac:dyDescent="0.2">
      <c r="A606" s="44">
        <v>831</v>
      </c>
      <c r="B606" s="19" t="s">
        <v>221</v>
      </c>
      <c r="C606" s="45" t="s">
        <v>379</v>
      </c>
    </row>
    <row r="607" spans="1:3" x14ac:dyDescent="0.2">
      <c r="A607" s="44">
        <v>832</v>
      </c>
      <c r="B607" s="19" t="s">
        <v>220</v>
      </c>
      <c r="C607" s="45" t="s">
        <v>386</v>
      </c>
    </row>
    <row r="608" spans="1:3" x14ac:dyDescent="0.2">
      <c r="A608" s="44">
        <v>833</v>
      </c>
      <c r="B608" s="19" t="s">
        <v>221</v>
      </c>
      <c r="C608" s="45" t="s">
        <v>379</v>
      </c>
    </row>
    <row r="609" spans="1:3" x14ac:dyDescent="0.2">
      <c r="A609" s="44">
        <v>834</v>
      </c>
      <c r="B609" s="19" t="s">
        <v>220</v>
      </c>
      <c r="C609" s="45" t="s">
        <v>386</v>
      </c>
    </row>
    <row r="610" spans="1:3" x14ac:dyDescent="0.2">
      <c r="A610" s="44">
        <v>835</v>
      </c>
      <c r="B610" s="19" t="s">
        <v>221</v>
      </c>
      <c r="C610" s="45" t="s">
        <v>379</v>
      </c>
    </row>
    <row r="611" spans="1:3" x14ac:dyDescent="0.2">
      <c r="A611" s="44">
        <v>836</v>
      </c>
      <c r="B611" s="19" t="s">
        <v>220</v>
      </c>
      <c r="C611" s="45" t="s">
        <v>386</v>
      </c>
    </row>
    <row r="612" spans="1:3" x14ac:dyDescent="0.2">
      <c r="A612" s="44">
        <v>837</v>
      </c>
      <c r="B612" s="19" t="s">
        <v>221</v>
      </c>
      <c r="C612" s="45" t="s">
        <v>379</v>
      </c>
    </row>
    <row r="613" spans="1:3" x14ac:dyDescent="0.2">
      <c r="A613" s="44">
        <v>838</v>
      </c>
      <c r="B613" s="19" t="s">
        <v>220</v>
      </c>
      <c r="C613" s="45" t="s">
        <v>386</v>
      </c>
    </row>
    <row r="614" spans="1:3" x14ac:dyDescent="0.2">
      <c r="A614" s="44">
        <v>839</v>
      </c>
      <c r="B614" s="19" t="s">
        <v>221</v>
      </c>
      <c r="C614" s="45" t="s">
        <v>379</v>
      </c>
    </row>
    <row r="615" spans="1:3" x14ac:dyDescent="0.2">
      <c r="A615" s="44">
        <v>840</v>
      </c>
      <c r="B615" s="19" t="s">
        <v>220</v>
      </c>
      <c r="C615" s="45" t="s">
        <v>386</v>
      </c>
    </row>
    <row r="616" spans="1:3" x14ac:dyDescent="0.2">
      <c r="A616" s="44">
        <v>841</v>
      </c>
      <c r="B616" s="19" t="s">
        <v>221</v>
      </c>
      <c r="C616" s="45" t="s">
        <v>379</v>
      </c>
    </row>
    <row r="617" spans="1:3" x14ac:dyDescent="0.2">
      <c r="A617" s="44">
        <v>842</v>
      </c>
      <c r="B617" s="19" t="s">
        <v>220</v>
      </c>
      <c r="C617" s="45" t="s">
        <v>386</v>
      </c>
    </row>
    <row r="618" spans="1:3" x14ac:dyDescent="0.2">
      <c r="A618" s="44">
        <v>843</v>
      </c>
      <c r="B618" s="19" t="s">
        <v>221</v>
      </c>
      <c r="C618" s="45" t="s">
        <v>379</v>
      </c>
    </row>
    <row r="619" spans="1:3" x14ac:dyDescent="0.2">
      <c r="A619" s="44">
        <v>844</v>
      </c>
      <c r="B619" s="19" t="s">
        <v>220</v>
      </c>
      <c r="C619" s="45" t="s">
        <v>386</v>
      </c>
    </row>
    <row r="620" spans="1:3" x14ac:dyDescent="0.2">
      <c r="A620" s="44">
        <v>845</v>
      </c>
      <c r="B620" s="19" t="s">
        <v>221</v>
      </c>
      <c r="C620" s="45" t="s">
        <v>379</v>
      </c>
    </row>
    <row r="621" spans="1:3" x14ac:dyDescent="0.2">
      <c r="A621" s="44">
        <v>846</v>
      </c>
      <c r="B621" s="19" t="s">
        <v>220</v>
      </c>
      <c r="C621" s="45" t="s">
        <v>386</v>
      </c>
    </row>
    <row r="622" spans="1:3" x14ac:dyDescent="0.2">
      <c r="A622" s="44">
        <v>847</v>
      </c>
      <c r="B622" s="19" t="s">
        <v>221</v>
      </c>
      <c r="C622" s="45" t="s">
        <v>379</v>
      </c>
    </row>
    <row r="623" spans="1:3" x14ac:dyDescent="0.2">
      <c r="A623" s="44">
        <v>848</v>
      </c>
      <c r="B623" s="19" t="s">
        <v>220</v>
      </c>
      <c r="C623" s="45" t="s">
        <v>386</v>
      </c>
    </row>
    <row r="624" spans="1:3" x14ac:dyDescent="0.2">
      <c r="A624" s="44">
        <v>849</v>
      </c>
      <c r="B624" s="19" t="s">
        <v>221</v>
      </c>
      <c r="C624" s="45" t="s">
        <v>379</v>
      </c>
    </row>
    <row r="625" spans="1:3" x14ac:dyDescent="0.2">
      <c r="A625" s="44">
        <v>850</v>
      </c>
      <c r="B625" s="19" t="s">
        <v>221</v>
      </c>
      <c r="C625" s="45" t="s">
        <v>379</v>
      </c>
    </row>
    <row r="626" spans="1:3" x14ac:dyDescent="0.2">
      <c r="A626" s="44">
        <v>851</v>
      </c>
      <c r="B626" s="19" t="s">
        <v>221</v>
      </c>
      <c r="C626" s="45" t="s">
        <v>379</v>
      </c>
    </row>
    <row r="627" spans="1:3" x14ac:dyDescent="0.2">
      <c r="A627" s="44">
        <v>852</v>
      </c>
      <c r="B627" s="19" t="s">
        <v>220</v>
      </c>
      <c r="C627" s="45" t="s">
        <v>386</v>
      </c>
    </row>
    <row r="628" spans="1:3" x14ac:dyDescent="0.2">
      <c r="A628" s="44">
        <v>853</v>
      </c>
      <c r="B628" s="19" t="s">
        <v>220</v>
      </c>
      <c r="C628" s="45" t="s">
        <v>386</v>
      </c>
    </row>
    <row r="629" spans="1:3" x14ac:dyDescent="0.2">
      <c r="A629" s="44">
        <v>854</v>
      </c>
      <c r="B629" s="19" t="s">
        <v>220</v>
      </c>
      <c r="C629" s="45" t="s">
        <v>386</v>
      </c>
    </row>
    <row r="630" spans="1:3" x14ac:dyDescent="0.2">
      <c r="A630" s="44">
        <v>855</v>
      </c>
      <c r="B630" s="19" t="s">
        <v>220</v>
      </c>
      <c r="C630" s="45" t="s">
        <v>386</v>
      </c>
    </row>
    <row r="631" spans="1:3" x14ac:dyDescent="0.2">
      <c r="A631" s="44">
        <v>856</v>
      </c>
      <c r="B631" s="19" t="s">
        <v>220</v>
      </c>
      <c r="C631" s="45" t="s">
        <v>386</v>
      </c>
    </row>
    <row r="632" spans="1:3" x14ac:dyDescent="0.2">
      <c r="A632" s="44">
        <v>857</v>
      </c>
      <c r="B632" s="19" t="s">
        <v>220</v>
      </c>
      <c r="C632" s="45" t="s">
        <v>386</v>
      </c>
    </row>
    <row r="633" spans="1:3" x14ac:dyDescent="0.2">
      <c r="A633" s="44">
        <v>858</v>
      </c>
      <c r="B633" s="19" t="s">
        <v>220</v>
      </c>
      <c r="C633" s="45" t="s">
        <v>386</v>
      </c>
    </row>
    <row r="634" spans="1:3" x14ac:dyDescent="0.2">
      <c r="A634" s="44">
        <v>859</v>
      </c>
      <c r="B634" s="19" t="s">
        <v>220</v>
      </c>
      <c r="C634" s="45" t="s">
        <v>386</v>
      </c>
    </row>
    <row r="635" spans="1:3" x14ac:dyDescent="0.2">
      <c r="A635" s="44">
        <v>860</v>
      </c>
      <c r="B635" s="19" t="s">
        <v>220</v>
      </c>
      <c r="C635" s="45" t="s">
        <v>386</v>
      </c>
    </row>
    <row r="636" spans="1:3" x14ac:dyDescent="0.2">
      <c r="A636" s="44">
        <v>861</v>
      </c>
      <c r="B636" s="19" t="s">
        <v>220</v>
      </c>
      <c r="C636" s="45" t="s">
        <v>386</v>
      </c>
    </row>
    <row r="637" spans="1:3" x14ac:dyDescent="0.2">
      <c r="A637" s="44">
        <v>862</v>
      </c>
      <c r="B637" s="19" t="s">
        <v>220</v>
      </c>
      <c r="C637" s="45" t="s">
        <v>386</v>
      </c>
    </row>
    <row r="638" spans="1:3" x14ac:dyDescent="0.2">
      <c r="A638" s="44">
        <v>863</v>
      </c>
      <c r="B638" s="19" t="s">
        <v>220</v>
      </c>
      <c r="C638" s="45" t="s">
        <v>386</v>
      </c>
    </row>
    <row r="639" spans="1:3" x14ac:dyDescent="0.2">
      <c r="A639" s="44">
        <v>864</v>
      </c>
      <c r="B639" s="19" t="s">
        <v>220</v>
      </c>
      <c r="C639" s="45" t="s">
        <v>386</v>
      </c>
    </row>
    <row r="640" spans="1:3" x14ac:dyDescent="0.2">
      <c r="A640" s="44">
        <v>865</v>
      </c>
      <c r="B640" s="19" t="s">
        <v>220</v>
      </c>
      <c r="C640" s="45" t="s">
        <v>386</v>
      </c>
    </row>
    <row r="641" spans="1:3" x14ac:dyDescent="0.2">
      <c r="A641" s="44">
        <v>866</v>
      </c>
      <c r="B641" s="19" t="s">
        <v>221</v>
      </c>
      <c r="C641" s="45" t="s">
        <v>379</v>
      </c>
    </row>
    <row r="642" spans="1:3" x14ac:dyDescent="0.2">
      <c r="A642" s="44">
        <v>867</v>
      </c>
      <c r="B642" s="19" t="s">
        <v>220</v>
      </c>
      <c r="C642" s="45" t="s">
        <v>386</v>
      </c>
    </row>
    <row r="643" spans="1:3" x14ac:dyDescent="0.2">
      <c r="A643" s="44">
        <v>868</v>
      </c>
      <c r="B643" s="19" t="s">
        <v>221</v>
      </c>
      <c r="C643" s="45" t="s">
        <v>379</v>
      </c>
    </row>
    <row r="644" spans="1:3" x14ac:dyDescent="0.2">
      <c r="A644" s="44">
        <v>869</v>
      </c>
      <c r="B644" s="19" t="s">
        <v>220</v>
      </c>
      <c r="C644" s="45" t="s">
        <v>386</v>
      </c>
    </row>
    <row r="645" spans="1:3" x14ac:dyDescent="0.2">
      <c r="A645" s="44">
        <v>870</v>
      </c>
      <c r="B645" s="19" t="s">
        <v>221</v>
      </c>
      <c r="C645" s="45" t="s">
        <v>379</v>
      </c>
    </row>
    <row r="646" spans="1:3" x14ac:dyDescent="0.2">
      <c r="A646" s="44">
        <v>871</v>
      </c>
      <c r="B646" s="19" t="s">
        <v>220</v>
      </c>
      <c r="C646" s="45" t="s">
        <v>386</v>
      </c>
    </row>
    <row r="647" spans="1:3" x14ac:dyDescent="0.2">
      <c r="A647" s="44">
        <v>872</v>
      </c>
      <c r="B647" s="19" t="s">
        <v>221</v>
      </c>
      <c r="C647" s="45" t="s">
        <v>379</v>
      </c>
    </row>
    <row r="648" spans="1:3" x14ac:dyDescent="0.2">
      <c r="A648" s="44">
        <v>873</v>
      </c>
      <c r="B648" s="19" t="s">
        <v>220</v>
      </c>
      <c r="C648" s="45" t="s">
        <v>386</v>
      </c>
    </row>
    <row r="649" spans="1:3" x14ac:dyDescent="0.2">
      <c r="A649" s="44">
        <v>874</v>
      </c>
      <c r="B649" s="19" t="s">
        <v>221</v>
      </c>
      <c r="C649" s="45" t="s">
        <v>379</v>
      </c>
    </row>
    <row r="650" spans="1:3" x14ac:dyDescent="0.2">
      <c r="A650" s="44">
        <v>875</v>
      </c>
      <c r="B650" s="19" t="s">
        <v>220</v>
      </c>
      <c r="C650" s="45" t="s">
        <v>386</v>
      </c>
    </row>
    <row r="651" spans="1:3" x14ac:dyDescent="0.2">
      <c r="A651" s="44">
        <v>876</v>
      </c>
      <c r="B651" s="19" t="s">
        <v>221</v>
      </c>
      <c r="C651" s="45" t="s">
        <v>379</v>
      </c>
    </row>
    <row r="652" spans="1:3" x14ac:dyDescent="0.2">
      <c r="A652" s="44">
        <v>877</v>
      </c>
      <c r="B652" s="19" t="s">
        <v>220</v>
      </c>
      <c r="C652" s="45" t="s">
        <v>386</v>
      </c>
    </row>
    <row r="653" spans="1:3" x14ac:dyDescent="0.2">
      <c r="A653" s="44">
        <v>878</v>
      </c>
      <c r="B653" s="19" t="s">
        <v>221</v>
      </c>
      <c r="C653" s="45" t="s">
        <v>379</v>
      </c>
    </row>
    <row r="654" spans="1:3" x14ac:dyDescent="0.2">
      <c r="A654" s="44">
        <v>879</v>
      </c>
      <c r="B654" s="19" t="s">
        <v>220</v>
      </c>
      <c r="C654" s="45" t="s">
        <v>386</v>
      </c>
    </row>
    <row r="655" spans="1:3" x14ac:dyDescent="0.2">
      <c r="A655" s="44">
        <v>880</v>
      </c>
      <c r="B655" s="19" t="s">
        <v>221</v>
      </c>
      <c r="C655" s="45" t="s">
        <v>379</v>
      </c>
    </row>
    <row r="656" spans="1:3" x14ac:dyDescent="0.2">
      <c r="A656" s="44">
        <v>881</v>
      </c>
      <c r="B656" s="19" t="s">
        <v>220</v>
      </c>
      <c r="C656" s="45" t="s">
        <v>386</v>
      </c>
    </row>
    <row r="657" spans="1:3" x14ac:dyDescent="0.2">
      <c r="A657" s="44">
        <v>882</v>
      </c>
      <c r="B657" s="19" t="s">
        <v>221</v>
      </c>
      <c r="C657" s="45" t="s">
        <v>379</v>
      </c>
    </row>
    <row r="658" spans="1:3" x14ac:dyDescent="0.2">
      <c r="A658" s="44">
        <v>883</v>
      </c>
      <c r="B658" s="19" t="s">
        <v>220</v>
      </c>
      <c r="C658" s="45" t="s">
        <v>386</v>
      </c>
    </row>
    <row r="659" spans="1:3" x14ac:dyDescent="0.2">
      <c r="A659" s="44">
        <v>884</v>
      </c>
      <c r="B659" s="19" t="s">
        <v>221</v>
      </c>
      <c r="C659" s="45" t="s">
        <v>379</v>
      </c>
    </row>
    <row r="660" spans="1:3" x14ac:dyDescent="0.2">
      <c r="A660" s="44">
        <v>885</v>
      </c>
      <c r="B660" s="19" t="s">
        <v>220</v>
      </c>
      <c r="C660" s="45" t="s">
        <v>386</v>
      </c>
    </row>
    <row r="661" spans="1:3" x14ac:dyDescent="0.2">
      <c r="A661" s="44">
        <v>886</v>
      </c>
      <c r="B661" s="19" t="s">
        <v>221</v>
      </c>
      <c r="C661" s="45" t="s">
        <v>379</v>
      </c>
    </row>
    <row r="662" spans="1:3" x14ac:dyDescent="0.2">
      <c r="A662" s="44">
        <v>887</v>
      </c>
      <c r="B662" s="19" t="s">
        <v>220</v>
      </c>
      <c r="C662" s="45" t="s">
        <v>386</v>
      </c>
    </row>
    <row r="663" spans="1:3" x14ac:dyDescent="0.2">
      <c r="A663" s="44">
        <v>888</v>
      </c>
      <c r="B663" s="19" t="s">
        <v>221</v>
      </c>
      <c r="C663" s="45" t="s">
        <v>379</v>
      </c>
    </row>
    <row r="664" spans="1:3" x14ac:dyDescent="0.2">
      <c r="A664" s="44">
        <v>889</v>
      </c>
      <c r="B664" s="19" t="s">
        <v>220</v>
      </c>
      <c r="C664" s="45" t="s">
        <v>386</v>
      </c>
    </row>
    <row r="665" spans="1:3" x14ac:dyDescent="0.2">
      <c r="A665" s="44">
        <v>890</v>
      </c>
      <c r="B665" s="19" t="s">
        <v>221</v>
      </c>
      <c r="C665" s="45" t="s">
        <v>379</v>
      </c>
    </row>
    <row r="666" spans="1:3" x14ac:dyDescent="0.2">
      <c r="A666" s="44">
        <v>891</v>
      </c>
      <c r="B666" s="19" t="s">
        <v>221</v>
      </c>
      <c r="C666" s="45" t="s">
        <v>379</v>
      </c>
    </row>
    <row r="667" spans="1:3" x14ac:dyDescent="0.2">
      <c r="A667" s="44">
        <v>892</v>
      </c>
      <c r="B667" s="19" t="s">
        <v>221</v>
      </c>
      <c r="C667" s="45" t="s">
        <v>379</v>
      </c>
    </row>
    <row r="668" spans="1:3" x14ac:dyDescent="0.2">
      <c r="A668" s="44">
        <v>893</v>
      </c>
      <c r="B668" s="19" t="s">
        <v>221</v>
      </c>
      <c r="C668" s="45" t="s">
        <v>379</v>
      </c>
    </row>
    <row r="669" spans="1:3" x14ac:dyDescent="0.2">
      <c r="A669" s="44">
        <v>894</v>
      </c>
      <c r="B669" s="19" t="s">
        <v>178</v>
      </c>
      <c r="C669" s="45" t="s">
        <v>379</v>
      </c>
    </row>
    <row r="670" spans="1:3" x14ac:dyDescent="0.2">
      <c r="A670" s="44">
        <v>895</v>
      </c>
      <c r="B670" s="19" t="s">
        <v>178</v>
      </c>
      <c r="C670" s="45" t="s">
        <v>379</v>
      </c>
    </row>
    <row r="671" spans="1:3" x14ac:dyDescent="0.2">
      <c r="A671" s="44">
        <v>896</v>
      </c>
      <c r="B671" s="19" t="s">
        <v>178</v>
      </c>
      <c r="C671" s="45" t="s">
        <v>379</v>
      </c>
    </row>
    <row r="672" spans="1:3" x14ac:dyDescent="0.2">
      <c r="A672" s="44">
        <v>897</v>
      </c>
      <c r="B672" s="19" t="s">
        <v>221</v>
      </c>
      <c r="C672" s="45" t="s">
        <v>379</v>
      </c>
    </row>
    <row r="673" spans="1:3" x14ac:dyDescent="0.2">
      <c r="A673" s="44">
        <v>898</v>
      </c>
      <c r="B673" s="19" t="s">
        <v>221</v>
      </c>
      <c r="C673" s="45" t="s">
        <v>379</v>
      </c>
    </row>
    <row r="674" spans="1:3" x14ac:dyDescent="0.2">
      <c r="A674" s="44">
        <v>899</v>
      </c>
      <c r="B674" s="19" t="s">
        <v>222</v>
      </c>
      <c r="C674" s="45" t="s">
        <v>379</v>
      </c>
    </row>
    <row r="675" spans="1:3" x14ac:dyDescent="0.2">
      <c r="A675" s="44">
        <v>900</v>
      </c>
      <c r="B675" s="19" t="s">
        <v>222</v>
      </c>
      <c r="C675" s="45" t="s">
        <v>379</v>
      </c>
    </row>
    <row r="676" spans="1:3" x14ac:dyDescent="0.2">
      <c r="A676" s="44">
        <v>901</v>
      </c>
      <c r="B676" s="19" t="s">
        <v>222</v>
      </c>
      <c r="C676" s="45" t="s">
        <v>379</v>
      </c>
    </row>
    <row r="677" spans="1:3" x14ac:dyDescent="0.2">
      <c r="A677" s="44">
        <v>902</v>
      </c>
      <c r="B677" s="19" t="s">
        <v>222</v>
      </c>
      <c r="C677" s="45" t="s">
        <v>379</v>
      </c>
    </row>
    <row r="678" spans="1:3" x14ac:dyDescent="0.2">
      <c r="A678" s="44">
        <v>903</v>
      </c>
      <c r="B678" s="19" t="s">
        <v>222</v>
      </c>
      <c r="C678" s="45" t="s">
        <v>379</v>
      </c>
    </row>
    <row r="679" spans="1:3" x14ac:dyDescent="0.2">
      <c r="A679" s="44">
        <v>904</v>
      </c>
      <c r="B679" s="19" t="s">
        <v>223</v>
      </c>
      <c r="C679" s="45" t="s">
        <v>379</v>
      </c>
    </row>
    <row r="680" spans="1:3" x14ac:dyDescent="0.2">
      <c r="A680" s="44">
        <v>905</v>
      </c>
      <c r="B680" s="19" t="s">
        <v>223</v>
      </c>
      <c r="C680" s="45" t="s">
        <v>379</v>
      </c>
    </row>
    <row r="681" spans="1:3" x14ac:dyDescent="0.2">
      <c r="A681" s="44">
        <v>906</v>
      </c>
      <c r="B681" s="19" t="s">
        <v>223</v>
      </c>
      <c r="C681" s="45" t="s">
        <v>379</v>
      </c>
    </row>
    <row r="682" spans="1:3" x14ac:dyDescent="0.2">
      <c r="A682" s="44">
        <v>907</v>
      </c>
      <c r="B682" s="19" t="s">
        <v>224</v>
      </c>
      <c r="C682" s="45" t="s">
        <v>379</v>
      </c>
    </row>
    <row r="683" spans="1:3" x14ac:dyDescent="0.2">
      <c r="A683" s="44">
        <v>908</v>
      </c>
      <c r="B683" s="19" t="s">
        <v>224</v>
      </c>
      <c r="C683" s="45" t="s">
        <v>379</v>
      </c>
    </row>
    <row r="684" spans="1:3" x14ac:dyDescent="0.2">
      <c r="A684" s="44">
        <v>909</v>
      </c>
      <c r="B684" s="19" t="s">
        <v>224</v>
      </c>
      <c r="C684" s="45" t="s">
        <v>379</v>
      </c>
    </row>
    <row r="685" spans="1:3" x14ac:dyDescent="0.2">
      <c r="A685" s="44">
        <v>910</v>
      </c>
      <c r="B685" s="19" t="s">
        <v>224</v>
      </c>
      <c r="C685" s="45" t="s">
        <v>379</v>
      </c>
    </row>
    <row r="686" spans="1:3" x14ac:dyDescent="0.2">
      <c r="A686" s="44">
        <v>911</v>
      </c>
      <c r="B686" s="19" t="s">
        <v>224</v>
      </c>
      <c r="C686" s="45" t="s">
        <v>379</v>
      </c>
    </row>
    <row r="687" spans="1:3" x14ac:dyDescent="0.2">
      <c r="A687" s="44">
        <v>912</v>
      </c>
      <c r="B687" s="19" t="s">
        <v>224</v>
      </c>
      <c r="C687" s="45" t="s">
        <v>379</v>
      </c>
    </row>
    <row r="688" spans="1:3" x14ac:dyDescent="0.2">
      <c r="A688" s="44">
        <v>913</v>
      </c>
      <c r="B688" s="19" t="s">
        <v>224</v>
      </c>
      <c r="C688" s="45" t="s">
        <v>379</v>
      </c>
    </row>
    <row r="689" spans="1:3" x14ac:dyDescent="0.2">
      <c r="A689" s="44">
        <v>914</v>
      </c>
      <c r="B689" s="19" t="s">
        <v>225</v>
      </c>
      <c r="C689" s="45" t="s">
        <v>386</v>
      </c>
    </row>
    <row r="690" spans="1:3" x14ac:dyDescent="0.2">
      <c r="A690" s="44">
        <v>915</v>
      </c>
      <c r="B690" s="19" t="s">
        <v>178</v>
      </c>
      <c r="C690" s="45" t="s">
        <v>386</v>
      </c>
    </row>
    <row r="691" spans="1:3" x14ac:dyDescent="0.2">
      <c r="A691" s="44">
        <v>916</v>
      </c>
      <c r="B691" s="19" t="s">
        <v>178</v>
      </c>
      <c r="C691" s="45" t="s">
        <v>386</v>
      </c>
    </row>
    <row r="692" spans="1:3" x14ac:dyDescent="0.2">
      <c r="A692" s="44">
        <v>917</v>
      </c>
      <c r="B692" s="19" t="s">
        <v>178</v>
      </c>
      <c r="C692" s="45" t="s">
        <v>386</v>
      </c>
    </row>
    <row r="693" spans="1:3" x14ac:dyDescent="0.2">
      <c r="A693" s="44">
        <v>918</v>
      </c>
      <c r="B693" s="19" t="s">
        <v>113</v>
      </c>
      <c r="C693" s="45" t="s">
        <v>386</v>
      </c>
    </row>
    <row r="694" spans="1:3" x14ac:dyDescent="0.2">
      <c r="A694" s="44">
        <v>919</v>
      </c>
      <c r="B694" s="19" t="s">
        <v>226</v>
      </c>
      <c r="C694" s="45" t="s">
        <v>386</v>
      </c>
    </row>
    <row r="695" spans="1:3" x14ac:dyDescent="0.2">
      <c r="A695" s="44">
        <v>920</v>
      </c>
      <c r="B695" s="19" t="s">
        <v>226</v>
      </c>
      <c r="C695" s="45" t="s">
        <v>386</v>
      </c>
    </row>
    <row r="696" spans="1:3" x14ac:dyDescent="0.2">
      <c r="A696" s="44">
        <v>922</v>
      </c>
      <c r="B696" s="19" t="s">
        <v>136</v>
      </c>
      <c r="C696" s="45" t="s">
        <v>386</v>
      </c>
    </row>
    <row r="697" spans="1:3" x14ac:dyDescent="0.2">
      <c r="A697" s="44">
        <v>923</v>
      </c>
      <c r="B697" s="19" t="s">
        <v>136</v>
      </c>
      <c r="C697" s="45" t="s">
        <v>386</v>
      </c>
    </row>
    <row r="698" spans="1:3" x14ac:dyDescent="0.2">
      <c r="A698" s="44">
        <v>924</v>
      </c>
      <c r="B698" s="19" t="s">
        <v>136</v>
      </c>
      <c r="C698" s="45" t="s">
        <v>386</v>
      </c>
    </row>
    <row r="699" spans="1:3" x14ac:dyDescent="0.2">
      <c r="A699" s="44">
        <v>925</v>
      </c>
      <c r="B699" s="19" t="s">
        <v>227</v>
      </c>
      <c r="C699" s="45" t="s">
        <v>166</v>
      </c>
    </row>
    <row r="700" spans="1:3" x14ac:dyDescent="0.2">
      <c r="A700" s="44">
        <v>926</v>
      </c>
      <c r="B700" s="19" t="s">
        <v>167</v>
      </c>
      <c r="C700" s="45" t="s">
        <v>166</v>
      </c>
    </row>
    <row r="701" spans="1:3" x14ac:dyDescent="0.2">
      <c r="A701" s="44">
        <v>927</v>
      </c>
      <c r="B701" s="19" t="s">
        <v>169</v>
      </c>
      <c r="C701" s="45" t="s">
        <v>166</v>
      </c>
    </row>
    <row r="702" spans="1:3" x14ac:dyDescent="0.2">
      <c r="A702" s="44">
        <v>928</v>
      </c>
      <c r="B702" s="19" t="s">
        <v>168</v>
      </c>
      <c r="C702" s="45" t="s">
        <v>166</v>
      </c>
    </row>
    <row r="703" spans="1:3" x14ac:dyDescent="0.2">
      <c r="A703" s="44">
        <v>929</v>
      </c>
      <c r="B703" s="19" t="s">
        <v>222</v>
      </c>
      <c r="C703" s="45" t="s">
        <v>379</v>
      </c>
    </row>
    <row r="704" spans="1:3" x14ac:dyDescent="0.2">
      <c r="A704" s="44">
        <v>930</v>
      </c>
      <c r="B704" s="19" t="s">
        <v>222</v>
      </c>
      <c r="C704" s="45" t="s">
        <v>379</v>
      </c>
    </row>
    <row r="705" spans="1:3" x14ac:dyDescent="0.2">
      <c r="A705" s="44">
        <v>931</v>
      </c>
      <c r="B705" s="19" t="s">
        <v>222</v>
      </c>
      <c r="C705" s="45" t="s">
        <v>379</v>
      </c>
    </row>
    <row r="706" spans="1:3" x14ac:dyDescent="0.2">
      <c r="A706" s="44">
        <v>932</v>
      </c>
      <c r="B706" s="19" t="s">
        <v>228</v>
      </c>
      <c r="C706" s="45" t="s">
        <v>386</v>
      </c>
    </row>
    <row r="707" spans="1:3" x14ac:dyDescent="0.2">
      <c r="A707" s="44">
        <v>933</v>
      </c>
      <c r="B707" s="19" t="s">
        <v>220</v>
      </c>
      <c r="C707" s="45" t="s">
        <v>386</v>
      </c>
    </row>
    <row r="708" spans="1:3" x14ac:dyDescent="0.2">
      <c r="A708" s="44">
        <v>934</v>
      </c>
      <c r="B708" s="19" t="s">
        <v>221</v>
      </c>
      <c r="C708" s="45" t="s">
        <v>379</v>
      </c>
    </row>
    <row r="709" spans="1:3" x14ac:dyDescent="0.2">
      <c r="A709" s="44">
        <v>935</v>
      </c>
      <c r="B709" s="19" t="s">
        <v>229</v>
      </c>
      <c r="C709" s="45" t="s">
        <v>386</v>
      </c>
    </row>
    <row r="710" spans="1:3" x14ac:dyDescent="0.2">
      <c r="A710" s="44">
        <v>936</v>
      </c>
      <c r="B710" s="19" t="s">
        <v>229</v>
      </c>
      <c r="C710" s="45" t="s">
        <v>386</v>
      </c>
    </row>
    <row r="711" spans="1:3" x14ac:dyDescent="0.2">
      <c r="A711" s="44">
        <v>937</v>
      </c>
      <c r="B711" s="19" t="s">
        <v>229</v>
      </c>
      <c r="C711" s="45" t="s">
        <v>386</v>
      </c>
    </row>
    <row r="712" spans="1:3" x14ac:dyDescent="0.2">
      <c r="A712" s="44">
        <v>938</v>
      </c>
      <c r="B712" s="19" t="s">
        <v>229</v>
      </c>
      <c r="C712" s="45" t="s">
        <v>386</v>
      </c>
    </row>
    <row r="713" spans="1:3" x14ac:dyDescent="0.2">
      <c r="A713" s="44">
        <v>939</v>
      </c>
      <c r="B713" s="19" t="s">
        <v>229</v>
      </c>
      <c r="C713" s="45" t="s">
        <v>386</v>
      </c>
    </row>
    <row r="714" spans="1:3" x14ac:dyDescent="0.2">
      <c r="A714" s="44">
        <v>940</v>
      </c>
      <c r="B714" s="19" t="s">
        <v>230</v>
      </c>
      <c r="C714" s="45" t="s">
        <v>188</v>
      </c>
    </row>
    <row r="715" spans="1:3" x14ac:dyDescent="0.2">
      <c r="A715" s="44">
        <v>941</v>
      </c>
      <c r="B715" s="19" t="s">
        <v>231</v>
      </c>
      <c r="C715" s="45" t="s">
        <v>188</v>
      </c>
    </row>
    <row r="716" spans="1:3" x14ac:dyDescent="0.2">
      <c r="A716" s="44">
        <v>942</v>
      </c>
      <c r="B716" s="19" t="s">
        <v>81</v>
      </c>
      <c r="C716" s="45" t="s">
        <v>386</v>
      </c>
    </row>
    <row r="717" spans="1:3" x14ac:dyDescent="0.2">
      <c r="A717" s="44">
        <v>943</v>
      </c>
      <c r="B717" s="19" t="s">
        <v>72</v>
      </c>
      <c r="C717" s="45" t="s">
        <v>386</v>
      </c>
    </row>
    <row r="718" spans="1:3" x14ac:dyDescent="0.2">
      <c r="A718" s="44">
        <v>944</v>
      </c>
      <c r="B718" s="19" t="s">
        <v>72</v>
      </c>
      <c r="C718" s="45" t="s">
        <v>386</v>
      </c>
    </row>
    <row r="719" spans="1:3" x14ac:dyDescent="0.2">
      <c r="A719" s="44">
        <v>945</v>
      </c>
      <c r="B719" s="19" t="s">
        <v>72</v>
      </c>
      <c r="C719" s="45" t="s">
        <v>386</v>
      </c>
    </row>
    <row r="720" spans="1:3" x14ac:dyDescent="0.2">
      <c r="A720" s="44">
        <v>946</v>
      </c>
      <c r="B720" s="19" t="s">
        <v>72</v>
      </c>
      <c r="C720" s="45" t="s">
        <v>386</v>
      </c>
    </row>
    <row r="721" spans="1:3" x14ac:dyDescent="0.2">
      <c r="A721" s="44">
        <v>947</v>
      </c>
      <c r="B721" s="19" t="s">
        <v>232</v>
      </c>
      <c r="C721" s="45" t="s">
        <v>386</v>
      </c>
    </row>
    <row r="722" spans="1:3" x14ac:dyDescent="0.2">
      <c r="A722" s="44">
        <v>948</v>
      </c>
      <c r="B722" s="19" t="s">
        <v>233</v>
      </c>
      <c r="C722" s="45" t="s">
        <v>386</v>
      </c>
    </row>
    <row r="723" spans="1:3" x14ac:dyDescent="0.2">
      <c r="A723" s="44">
        <v>949</v>
      </c>
      <c r="B723" s="19" t="s">
        <v>281</v>
      </c>
      <c r="C723" s="45" t="s">
        <v>386</v>
      </c>
    </row>
    <row r="724" spans="1:3" x14ac:dyDescent="0.2">
      <c r="A724" s="44">
        <v>950</v>
      </c>
      <c r="B724" s="19" t="s">
        <v>282</v>
      </c>
      <c r="C724" s="45" t="s">
        <v>379</v>
      </c>
    </row>
    <row r="725" spans="1:3" x14ac:dyDescent="0.2">
      <c r="A725" s="44">
        <v>951</v>
      </c>
      <c r="B725" s="19" t="s">
        <v>283</v>
      </c>
      <c r="C725" s="45" t="s">
        <v>379</v>
      </c>
    </row>
    <row r="726" spans="1:3" x14ac:dyDescent="0.2">
      <c r="A726" s="44">
        <v>952</v>
      </c>
      <c r="B726" s="19" t="s">
        <v>284</v>
      </c>
      <c r="C726" s="45" t="s">
        <v>386</v>
      </c>
    </row>
    <row r="727" spans="1:3" x14ac:dyDescent="0.2">
      <c r="A727" s="44">
        <v>953</v>
      </c>
      <c r="B727" s="19" t="s">
        <v>234</v>
      </c>
      <c r="C727" s="45" t="s">
        <v>386</v>
      </c>
    </row>
    <row r="728" spans="1:3" x14ac:dyDescent="0.2">
      <c r="A728" s="44">
        <v>954</v>
      </c>
      <c r="B728" s="19" t="s">
        <v>235</v>
      </c>
      <c r="C728" s="45" t="s">
        <v>386</v>
      </c>
    </row>
    <row r="729" spans="1:3" x14ac:dyDescent="0.2">
      <c r="A729" s="44">
        <v>955</v>
      </c>
      <c r="B729" s="19" t="s">
        <v>236</v>
      </c>
      <c r="C729" s="45" t="s">
        <v>386</v>
      </c>
    </row>
    <row r="730" spans="1:3" x14ac:dyDescent="0.2">
      <c r="A730" s="44">
        <v>956</v>
      </c>
      <c r="B730" s="19" t="s">
        <v>237</v>
      </c>
      <c r="C730" s="45" t="s">
        <v>386</v>
      </c>
    </row>
    <row r="731" spans="1:3" x14ac:dyDescent="0.2">
      <c r="A731" s="44">
        <v>957</v>
      </c>
      <c r="B731" s="19" t="s">
        <v>238</v>
      </c>
      <c r="C731" s="45" t="s">
        <v>386</v>
      </c>
    </row>
    <row r="732" spans="1:3" x14ac:dyDescent="0.2">
      <c r="A732" s="44">
        <v>958</v>
      </c>
      <c r="B732" s="19" t="s">
        <v>239</v>
      </c>
      <c r="C732" s="45" t="s">
        <v>386</v>
      </c>
    </row>
    <row r="733" spans="1:3" x14ac:dyDescent="0.2">
      <c r="A733" s="44">
        <v>959</v>
      </c>
      <c r="B733" s="19" t="s">
        <v>240</v>
      </c>
      <c r="C733" s="45" t="s">
        <v>386</v>
      </c>
    </row>
    <row r="734" spans="1:3" x14ac:dyDescent="0.2">
      <c r="A734" s="44">
        <v>960</v>
      </c>
      <c r="B734" s="19" t="s">
        <v>241</v>
      </c>
      <c r="C734" s="45" t="s">
        <v>386</v>
      </c>
    </row>
    <row r="735" spans="1:3" x14ac:dyDescent="0.2">
      <c r="A735" s="44">
        <v>961</v>
      </c>
      <c r="B735" s="19" t="s">
        <v>242</v>
      </c>
      <c r="C735" s="45" t="s">
        <v>386</v>
      </c>
    </row>
    <row r="736" spans="1:3" x14ac:dyDescent="0.2">
      <c r="A736" s="44">
        <v>962</v>
      </c>
      <c r="B736" s="19" t="s">
        <v>243</v>
      </c>
      <c r="C736" s="45" t="s">
        <v>386</v>
      </c>
    </row>
    <row r="737" spans="1:3" x14ac:dyDescent="0.2">
      <c r="A737" s="44">
        <v>963</v>
      </c>
      <c r="B737" s="19" t="s">
        <v>244</v>
      </c>
      <c r="C737" s="45" t="s">
        <v>386</v>
      </c>
    </row>
    <row r="738" spans="1:3" x14ac:dyDescent="0.2">
      <c r="A738" s="44">
        <v>964</v>
      </c>
      <c r="B738" s="19" t="s">
        <v>245</v>
      </c>
      <c r="C738" s="45" t="s">
        <v>386</v>
      </c>
    </row>
    <row r="739" spans="1:3" x14ac:dyDescent="0.2">
      <c r="A739" s="44">
        <v>965</v>
      </c>
      <c r="B739" s="19" t="s">
        <v>246</v>
      </c>
      <c r="C739" s="45" t="s">
        <v>386</v>
      </c>
    </row>
    <row r="740" spans="1:3" x14ac:dyDescent="0.2">
      <c r="A740" s="44">
        <v>966</v>
      </c>
      <c r="B740" s="19" t="s">
        <v>93</v>
      </c>
      <c r="C740" s="45" t="s">
        <v>379</v>
      </c>
    </row>
    <row r="741" spans="1:3" x14ac:dyDescent="0.2">
      <c r="A741" s="44">
        <v>967</v>
      </c>
      <c r="B741" s="19" t="s">
        <v>105</v>
      </c>
      <c r="C741" s="45" t="s">
        <v>386</v>
      </c>
    </row>
    <row r="742" spans="1:3" x14ac:dyDescent="0.2">
      <c r="A742" s="44">
        <v>968</v>
      </c>
      <c r="B742" s="19" t="s">
        <v>105</v>
      </c>
      <c r="C742" s="45" t="s">
        <v>386</v>
      </c>
    </row>
    <row r="743" spans="1:3" x14ac:dyDescent="0.2">
      <c r="A743" s="44">
        <v>969</v>
      </c>
      <c r="B743" s="19" t="s">
        <v>246</v>
      </c>
      <c r="C743" s="45" t="s">
        <v>386</v>
      </c>
    </row>
    <row r="744" spans="1:3" x14ac:dyDescent="0.2">
      <c r="A744" s="44">
        <v>970</v>
      </c>
      <c r="B744" s="19" t="s">
        <v>60</v>
      </c>
      <c r="C744" s="45" t="s">
        <v>386</v>
      </c>
    </row>
    <row r="745" spans="1:3" x14ac:dyDescent="0.2">
      <c r="A745" s="44">
        <v>971</v>
      </c>
      <c r="B745" s="19" t="s">
        <v>247</v>
      </c>
      <c r="C745" s="45" t="s">
        <v>386</v>
      </c>
    </row>
    <row r="746" spans="1:3" x14ac:dyDescent="0.2">
      <c r="A746" s="44">
        <v>972</v>
      </c>
      <c r="B746" s="19" t="s">
        <v>258</v>
      </c>
      <c r="C746" s="45" t="s">
        <v>386</v>
      </c>
    </row>
    <row r="747" spans="1:3" x14ac:dyDescent="0.2">
      <c r="A747" s="44">
        <v>973</v>
      </c>
      <c r="B747" s="19" t="s">
        <v>103</v>
      </c>
      <c r="C747" s="45" t="s">
        <v>386</v>
      </c>
    </row>
    <row r="748" spans="1:3" x14ac:dyDescent="0.2">
      <c r="A748" s="44">
        <v>974</v>
      </c>
      <c r="B748" s="19" t="s">
        <v>129</v>
      </c>
      <c r="C748" s="45" t="s">
        <v>386</v>
      </c>
    </row>
    <row r="749" spans="1:3" x14ac:dyDescent="0.2">
      <c r="A749" s="44">
        <v>975</v>
      </c>
      <c r="B749" s="19" t="s">
        <v>285</v>
      </c>
      <c r="C749" s="45" t="s">
        <v>386</v>
      </c>
    </row>
    <row r="750" spans="1:3" x14ac:dyDescent="0.2">
      <c r="A750" s="44">
        <v>976</v>
      </c>
      <c r="B750" s="19" t="s">
        <v>286</v>
      </c>
      <c r="C750" s="45" t="s">
        <v>386</v>
      </c>
    </row>
    <row r="751" spans="1:3" x14ac:dyDescent="0.2">
      <c r="A751" s="44">
        <v>978</v>
      </c>
      <c r="B751" s="19" t="s">
        <v>87</v>
      </c>
      <c r="C751" s="45" t="s">
        <v>379</v>
      </c>
    </row>
    <row r="752" spans="1:3" x14ac:dyDescent="0.2">
      <c r="A752" s="44">
        <v>979</v>
      </c>
      <c r="B752" s="19" t="s">
        <v>126</v>
      </c>
      <c r="C752" s="45" t="s">
        <v>379</v>
      </c>
    </row>
    <row r="753" spans="1:3" x14ac:dyDescent="0.2">
      <c r="A753" s="44">
        <v>980</v>
      </c>
      <c r="B753" s="19" t="s">
        <v>248</v>
      </c>
      <c r="C753" s="45" t="s">
        <v>386</v>
      </c>
    </row>
    <row r="754" spans="1:3" x14ac:dyDescent="0.2">
      <c r="A754" s="44">
        <v>981</v>
      </c>
      <c r="B754" s="19" t="s">
        <v>249</v>
      </c>
      <c r="C754" s="45" t="s">
        <v>379</v>
      </c>
    </row>
    <row r="755" spans="1:3" x14ac:dyDescent="0.2">
      <c r="A755" s="44">
        <v>982</v>
      </c>
      <c r="B755" s="19" t="s">
        <v>287</v>
      </c>
      <c r="C755" s="45" t="s">
        <v>386</v>
      </c>
    </row>
    <row r="756" spans="1:3" x14ac:dyDescent="0.2">
      <c r="A756" s="44">
        <v>983</v>
      </c>
      <c r="B756" s="19" t="s">
        <v>288</v>
      </c>
      <c r="C756" s="45" t="s">
        <v>386</v>
      </c>
    </row>
    <row r="757" spans="1:3" x14ac:dyDescent="0.2">
      <c r="A757" s="44">
        <v>984</v>
      </c>
      <c r="B757" s="19" t="s">
        <v>330</v>
      </c>
      <c r="C757" s="45" t="s">
        <v>386</v>
      </c>
    </row>
    <row r="758" spans="1:3" x14ac:dyDescent="0.2">
      <c r="A758" s="44">
        <v>985</v>
      </c>
      <c r="B758" s="19" t="s">
        <v>331</v>
      </c>
      <c r="C758" s="45" t="s">
        <v>386</v>
      </c>
    </row>
    <row r="759" spans="1:3" x14ac:dyDescent="0.2">
      <c r="A759" s="44">
        <v>989</v>
      </c>
      <c r="B759" s="19" t="s">
        <v>142</v>
      </c>
      <c r="C759" s="45" t="s">
        <v>386</v>
      </c>
    </row>
    <row r="760" spans="1:3" x14ac:dyDescent="0.2">
      <c r="A760" s="44">
        <v>990</v>
      </c>
      <c r="B760" s="19" t="s">
        <v>143</v>
      </c>
      <c r="C760" s="45" t="s">
        <v>379</v>
      </c>
    </row>
    <row r="761" spans="1:3" x14ac:dyDescent="0.2">
      <c r="A761" s="44">
        <v>991</v>
      </c>
      <c r="B761" s="19" t="s">
        <v>93</v>
      </c>
      <c r="C761" s="45" t="s">
        <v>379</v>
      </c>
    </row>
    <row r="762" spans="1:3" x14ac:dyDescent="0.2">
      <c r="A762" s="44">
        <v>996</v>
      </c>
      <c r="B762" s="19" t="s">
        <v>173</v>
      </c>
      <c r="C762" s="45" t="s">
        <v>386</v>
      </c>
    </row>
    <row r="763" spans="1:3" x14ac:dyDescent="0.2">
      <c r="A763" s="44">
        <v>997</v>
      </c>
      <c r="B763" s="19" t="s">
        <v>250</v>
      </c>
      <c r="C763" s="45" t="s">
        <v>386</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&amp;C_x000D_&amp;1#&amp;"Aptos"&amp;12&amp;K008000 Internal Use</oddFooter>
    <firstHeader>&amp;LSSC TPP Unit Rate Lookup Table</firstHeader>
    <firstFooter>&amp;C_x000D_&amp;1#&amp;"Aptos"&amp;12&amp;K008000 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 workbookViewId="1"/>
  </sheetViews>
  <sheetFormatPr defaultColWidth="27.7109375" defaultRowHeight="15" x14ac:dyDescent="0.3"/>
  <cols>
    <col min="1" max="1" width="41.42578125" style="122" customWidth="1"/>
    <col min="2" max="6" width="17.5703125" style="122" customWidth="1"/>
    <col min="7" max="16384" width="27.7109375" style="122"/>
  </cols>
  <sheetData>
    <row r="1" spans="1:6" x14ac:dyDescent="0.3">
      <c r="A1" s="172" t="s">
        <v>17</v>
      </c>
      <c r="B1" s="172"/>
    </row>
    <row r="2" spans="1:6" ht="36.75" customHeight="1" x14ac:dyDescent="0.3">
      <c r="A2" s="233" t="str">
        <f>Overview!B4&amp; " - Effective from "&amp;Overview!C4&amp;" - "&amp;Overview!E4&amp;" Residual Charging Bands"</f>
        <v>Electricity North West Limited - Effective from 2026/27 - Final Residual Charging Bands</v>
      </c>
      <c r="B2" s="234"/>
      <c r="C2" s="234"/>
      <c r="D2" s="234"/>
      <c r="E2" s="234"/>
      <c r="F2" s="235"/>
    </row>
    <row r="4" spans="1:6" ht="45" x14ac:dyDescent="0.3">
      <c r="A4" s="173" t="s">
        <v>410</v>
      </c>
      <c r="B4" s="173" t="s">
        <v>411</v>
      </c>
      <c r="C4" s="173" t="s">
        <v>412</v>
      </c>
      <c r="D4" s="173" t="s">
        <v>413</v>
      </c>
      <c r="E4" s="173" t="s">
        <v>414</v>
      </c>
      <c r="F4" s="143" t="s">
        <v>415</v>
      </c>
    </row>
    <row r="5" spans="1:6" ht="27" customHeight="1" x14ac:dyDescent="0.3">
      <c r="A5" s="174" t="s">
        <v>363</v>
      </c>
      <c r="B5" s="175" t="s">
        <v>416</v>
      </c>
      <c r="C5" s="175" t="s">
        <v>417</v>
      </c>
      <c r="D5" s="176" t="s">
        <v>417</v>
      </c>
      <c r="E5" s="176" t="s">
        <v>417</v>
      </c>
      <c r="F5" s="177">
        <v>-22.341728906403738</v>
      </c>
    </row>
    <row r="6" spans="1:6" ht="27" customHeight="1" x14ac:dyDescent="0.3">
      <c r="A6" s="263" t="s">
        <v>418</v>
      </c>
      <c r="B6" s="175">
        <v>1</v>
      </c>
      <c r="C6" s="175" t="s">
        <v>419</v>
      </c>
      <c r="D6" s="178">
        <v>0</v>
      </c>
      <c r="E6" s="178">
        <v>3986</v>
      </c>
      <c r="F6" s="177">
        <v>-32.872467125508699</v>
      </c>
    </row>
    <row r="7" spans="1:6" ht="27" customHeight="1" x14ac:dyDescent="0.3">
      <c r="A7" s="264"/>
      <c r="B7" s="175">
        <v>2</v>
      </c>
      <c r="C7" s="175" t="s">
        <v>419</v>
      </c>
      <c r="D7" s="178">
        <v>3986</v>
      </c>
      <c r="E7" s="178">
        <v>13677</v>
      </c>
      <c r="F7" s="177">
        <v>-51.821860220046531</v>
      </c>
    </row>
    <row r="8" spans="1:6" ht="27" customHeight="1" x14ac:dyDescent="0.3">
      <c r="A8" s="264"/>
      <c r="B8" s="175">
        <v>3</v>
      </c>
      <c r="C8" s="175" t="s">
        <v>419</v>
      </c>
      <c r="D8" s="178">
        <v>13677</v>
      </c>
      <c r="E8" s="178">
        <v>27543</v>
      </c>
      <c r="F8" s="177">
        <v>-110.52030373323848</v>
      </c>
    </row>
    <row r="9" spans="1:6" ht="27" customHeight="1" x14ac:dyDescent="0.3">
      <c r="A9" s="265"/>
      <c r="B9" s="175">
        <v>4</v>
      </c>
      <c r="C9" s="175" t="s">
        <v>419</v>
      </c>
      <c r="D9" s="178">
        <v>27543</v>
      </c>
      <c r="E9" s="178" t="s">
        <v>477</v>
      </c>
      <c r="F9" s="177">
        <v>-304.71821216247656</v>
      </c>
    </row>
    <row r="10" spans="1:6" ht="27" customHeight="1" x14ac:dyDescent="0.3">
      <c r="A10" s="263" t="s">
        <v>420</v>
      </c>
      <c r="B10" s="175">
        <v>1</v>
      </c>
      <c r="C10" s="175" t="s">
        <v>421</v>
      </c>
      <c r="D10" s="178">
        <v>0</v>
      </c>
      <c r="E10" s="178">
        <v>90</v>
      </c>
      <c r="F10" s="177">
        <v>-576.23592892574197</v>
      </c>
    </row>
    <row r="11" spans="1:6" ht="27" customHeight="1" x14ac:dyDescent="0.3">
      <c r="A11" s="264"/>
      <c r="B11" s="175">
        <v>2</v>
      </c>
      <c r="C11" s="175" t="s">
        <v>421</v>
      </c>
      <c r="D11" s="178">
        <v>90</v>
      </c>
      <c r="E11" s="178">
        <v>150</v>
      </c>
      <c r="F11" s="177">
        <v>-1023.4108555057973</v>
      </c>
    </row>
    <row r="12" spans="1:6" ht="27" customHeight="1" x14ac:dyDescent="0.3">
      <c r="A12" s="264"/>
      <c r="B12" s="175">
        <v>3</v>
      </c>
      <c r="C12" s="175" t="s">
        <v>421</v>
      </c>
      <c r="D12" s="178">
        <v>150</v>
      </c>
      <c r="E12" s="178">
        <v>250</v>
      </c>
      <c r="F12" s="177">
        <v>-1688.4817276056506</v>
      </c>
    </row>
    <row r="13" spans="1:6" ht="27" customHeight="1" x14ac:dyDescent="0.3">
      <c r="A13" s="265"/>
      <c r="B13" s="175">
        <v>4</v>
      </c>
      <c r="C13" s="175" t="s">
        <v>421</v>
      </c>
      <c r="D13" s="178">
        <v>250</v>
      </c>
      <c r="E13" s="178" t="s">
        <v>477</v>
      </c>
      <c r="F13" s="177">
        <v>-3684.1333522805958</v>
      </c>
    </row>
    <row r="14" spans="1:6" ht="27" customHeight="1" x14ac:dyDescent="0.3">
      <c r="A14" s="263" t="s">
        <v>422</v>
      </c>
      <c r="B14" s="175">
        <v>1</v>
      </c>
      <c r="C14" s="175" t="s">
        <v>421</v>
      </c>
      <c r="D14" s="178">
        <v>0</v>
      </c>
      <c r="E14" s="178">
        <v>500</v>
      </c>
      <c r="F14" s="177">
        <v>-3055.4381198060651</v>
      </c>
    </row>
    <row r="15" spans="1:6" ht="27" customHeight="1" x14ac:dyDescent="0.3">
      <c r="A15" s="264"/>
      <c r="B15" s="175">
        <v>2</v>
      </c>
      <c r="C15" s="175" t="s">
        <v>421</v>
      </c>
      <c r="D15" s="178">
        <v>500</v>
      </c>
      <c r="E15" s="178">
        <v>1100</v>
      </c>
      <c r="F15" s="177">
        <v>-9210.263494170631</v>
      </c>
    </row>
    <row r="16" spans="1:6" ht="27" customHeight="1" x14ac:dyDescent="0.3">
      <c r="A16" s="264"/>
      <c r="B16" s="175">
        <v>3</v>
      </c>
      <c r="C16" s="175" t="s">
        <v>421</v>
      </c>
      <c r="D16" s="178">
        <v>1100</v>
      </c>
      <c r="E16" s="178">
        <v>2000</v>
      </c>
      <c r="F16" s="177">
        <v>-19327.693775359516</v>
      </c>
    </row>
    <row r="17" spans="1:6" ht="27" customHeight="1" x14ac:dyDescent="0.3">
      <c r="A17" s="265"/>
      <c r="B17" s="175">
        <v>4</v>
      </c>
      <c r="C17" s="175" t="s">
        <v>421</v>
      </c>
      <c r="D17" s="178">
        <v>2000</v>
      </c>
      <c r="E17" s="178" t="s">
        <v>477</v>
      </c>
      <c r="F17" s="177">
        <v>-48559.439036822812</v>
      </c>
    </row>
    <row r="18" spans="1:6" ht="27" customHeight="1" x14ac:dyDescent="0.3">
      <c r="A18" s="266" t="s">
        <v>423</v>
      </c>
      <c r="B18" s="175">
        <v>1</v>
      </c>
      <c r="C18" s="175" t="s">
        <v>421</v>
      </c>
      <c r="D18" s="178">
        <v>0</v>
      </c>
      <c r="E18" s="178">
        <v>3500</v>
      </c>
      <c r="F18" s="177">
        <v>630.87030274620508</v>
      </c>
    </row>
    <row r="19" spans="1:6" ht="27" customHeight="1" x14ac:dyDescent="0.3">
      <c r="A19" s="267"/>
      <c r="B19" s="175">
        <v>2</v>
      </c>
      <c r="C19" s="175" t="s">
        <v>421</v>
      </c>
      <c r="D19" s="178">
        <v>3500</v>
      </c>
      <c r="E19" s="178">
        <v>11000</v>
      </c>
      <c r="F19" s="177">
        <v>5419.4704425659447</v>
      </c>
    </row>
    <row r="20" spans="1:6" ht="27" customHeight="1" x14ac:dyDescent="0.3">
      <c r="A20" s="267"/>
      <c r="B20" s="175">
        <v>3</v>
      </c>
      <c r="C20" s="175" t="s">
        <v>421</v>
      </c>
      <c r="D20" s="178">
        <v>11000</v>
      </c>
      <c r="E20" s="178">
        <v>20000</v>
      </c>
      <c r="F20" s="177">
        <v>11063.567317732492</v>
      </c>
    </row>
    <row r="21" spans="1:6" ht="27" customHeight="1" x14ac:dyDescent="0.3">
      <c r="A21" s="268"/>
      <c r="B21" s="175">
        <v>4</v>
      </c>
      <c r="C21" s="175" t="s">
        <v>421</v>
      </c>
      <c r="D21" s="178">
        <v>20000</v>
      </c>
      <c r="E21" s="178" t="s">
        <v>477</v>
      </c>
      <c r="F21" s="177">
        <v>13548.051051756203</v>
      </c>
    </row>
    <row r="22" spans="1:6" ht="21.95" customHeight="1" x14ac:dyDescent="0.3">
      <c r="A22" s="122" t="s">
        <v>424</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&amp;C_x000D_&amp;1#&amp;"Aptos"&amp;12&amp;K008000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 workbookViewId="1"/>
  </sheetViews>
  <sheetFormatPr defaultRowHeight="12.75" x14ac:dyDescent="0.2"/>
  <cols>
    <col min="1" max="1" width="52.7109375" customWidth="1"/>
    <col min="2" max="2" width="52" customWidth="1"/>
    <col min="3" max="3" width="26.85546875" bestFit="1" customWidth="1"/>
  </cols>
  <sheetData>
    <row r="1" spans="1:6" ht="15" x14ac:dyDescent="0.3">
      <c r="A1" s="181" t="s">
        <v>17</v>
      </c>
      <c r="B1" s="172"/>
      <c r="C1" s="122"/>
      <c r="D1" s="122"/>
      <c r="E1" s="122"/>
      <c r="F1" s="122"/>
    </row>
    <row r="2" spans="1:6" ht="42.75" customHeight="1" x14ac:dyDescent="0.2">
      <c r="A2" s="217" t="str">
        <f>Overview!B4&amp; " - Effective from "&amp;Overview!C4&amp;" -"&amp;" TNUoS Mapping"</f>
        <v>Electricity North West Limited - Effective from 2026/27 - TNUoS Mapping</v>
      </c>
      <c r="B2" s="217"/>
    </row>
    <row r="4" spans="1:6" ht="21.95" customHeight="1" x14ac:dyDescent="0.2">
      <c r="A4" s="173" t="s">
        <v>436</v>
      </c>
      <c r="B4" s="173" t="s">
        <v>437</v>
      </c>
    </row>
    <row r="5" spans="1:6" ht="21.95" customHeight="1" x14ac:dyDescent="0.2">
      <c r="A5" s="169" t="s">
        <v>438</v>
      </c>
      <c r="B5" s="170" t="s">
        <v>439</v>
      </c>
    </row>
    <row r="6" spans="1:6" ht="21.95" customHeight="1" x14ac:dyDescent="0.2">
      <c r="A6" s="182" t="s">
        <v>389</v>
      </c>
      <c r="B6" s="183" t="s">
        <v>440</v>
      </c>
    </row>
    <row r="7" spans="1:6" ht="21.95" customHeight="1" x14ac:dyDescent="0.2">
      <c r="A7" s="182" t="s">
        <v>441</v>
      </c>
      <c r="B7" s="183" t="str">
        <f>$B$6</f>
        <v>n/a (Non-Final Demand Site)</v>
      </c>
    </row>
    <row r="8" spans="1:6" ht="21.95" customHeight="1" x14ac:dyDescent="0.2">
      <c r="A8" s="169" t="s">
        <v>442</v>
      </c>
      <c r="B8" s="170" t="s">
        <v>443</v>
      </c>
    </row>
    <row r="9" spans="1:6" ht="21.95" customHeight="1" x14ac:dyDescent="0.2">
      <c r="A9" s="169" t="s">
        <v>444</v>
      </c>
      <c r="B9" s="170" t="s">
        <v>445</v>
      </c>
    </row>
    <row r="10" spans="1:6" ht="21.95" customHeight="1" x14ac:dyDescent="0.2">
      <c r="A10" s="169" t="s">
        <v>446</v>
      </c>
      <c r="B10" s="170" t="s">
        <v>447</v>
      </c>
    </row>
    <row r="11" spans="1:6" ht="21.95" customHeight="1" x14ac:dyDescent="0.2">
      <c r="A11" s="169" t="s">
        <v>448</v>
      </c>
      <c r="B11" s="170" t="s">
        <v>449</v>
      </c>
    </row>
    <row r="12" spans="1:6" ht="21.95" customHeight="1" x14ac:dyDescent="0.2">
      <c r="A12" s="182" t="s">
        <v>364</v>
      </c>
      <c r="B12" s="183" t="str">
        <f t="shared" ref="B12:B13" si="0">$B$6</f>
        <v>n/a (Non-Final Demand Site)</v>
      </c>
    </row>
    <row r="13" spans="1:6" ht="21.95" customHeight="1" x14ac:dyDescent="0.2">
      <c r="A13" s="182" t="s">
        <v>395</v>
      </c>
      <c r="B13" s="183" t="str">
        <f t="shared" si="0"/>
        <v>n/a (Non-Final Demand Site)</v>
      </c>
    </row>
    <row r="14" spans="1:6" ht="21.95" customHeight="1" x14ac:dyDescent="0.2">
      <c r="A14" s="169" t="s">
        <v>396</v>
      </c>
      <c r="B14" s="170" t="s">
        <v>450</v>
      </c>
    </row>
    <row r="15" spans="1:6" ht="21.95" customHeight="1" x14ac:dyDescent="0.2">
      <c r="A15" s="169" t="s">
        <v>397</v>
      </c>
      <c r="B15" s="170" t="s">
        <v>451</v>
      </c>
    </row>
    <row r="16" spans="1:6" ht="21.95" customHeight="1" x14ac:dyDescent="0.2">
      <c r="A16" s="169" t="s">
        <v>398</v>
      </c>
      <c r="B16" s="170" t="s">
        <v>452</v>
      </c>
    </row>
    <row r="17" spans="1:2" ht="21.95" customHeight="1" x14ac:dyDescent="0.2">
      <c r="A17" s="169" t="s">
        <v>399</v>
      </c>
      <c r="B17" s="170" t="s">
        <v>453</v>
      </c>
    </row>
    <row r="18" spans="1:2" ht="21.95" customHeight="1" x14ac:dyDescent="0.2">
      <c r="A18" s="182" t="s">
        <v>400</v>
      </c>
      <c r="B18" s="183" t="str">
        <f>$B$6</f>
        <v>n/a (Non-Final Demand Site)</v>
      </c>
    </row>
    <row r="19" spans="1:2" ht="21.95" customHeight="1" x14ac:dyDescent="0.2">
      <c r="A19" s="169" t="s">
        <v>401</v>
      </c>
      <c r="B19" s="170" t="s">
        <v>450</v>
      </c>
    </row>
    <row r="20" spans="1:2" ht="21.95" customHeight="1" x14ac:dyDescent="0.2">
      <c r="A20" s="169" t="s">
        <v>402</v>
      </c>
      <c r="B20" s="170" t="s">
        <v>451</v>
      </c>
    </row>
    <row r="21" spans="1:2" ht="21.95" customHeight="1" x14ac:dyDescent="0.2">
      <c r="A21" s="169" t="s">
        <v>403</v>
      </c>
      <c r="B21" s="170" t="s">
        <v>452</v>
      </c>
    </row>
    <row r="22" spans="1:2" ht="21.95" customHeight="1" x14ac:dyDescent="0.2">
      <c r="A22" s="169" t="s">
        <v>404</v>
      </c>
      <c r="B22" s="170" t="s">
        <v>453</v>
      </c>
    </row>
    <row r="23" spans="1:2" ht="21.95" customHeight="1" x14ac:dyDescent="0.2">
      <c r="A23" s="182" t="s">
        <v>405</v>
      </c>
      <c r="B23" s="183" t="str">
        <f>$B$6</f>
        <v>n/a (Non-Final Demand Site)</v>
      </c>
    </row>
    <row r="24" spans="1:2" ht="21.95" customHeight="1" x14ac:dyDescent="0.2">
      <c r="A24" s="169" t="s">
        <v>406</v>
      </c>
      <c r="B24" s="170" t="s">
        <v>454</v>
      </c>
    </row>
    <row r="25" spans="1:2" ht="21.95" customHeight="1" x14ac:dyDescent="0.2">
      <c r="A25" s="169" t="s">
        <v>407</v>
      </c>
      <c r="B25" s="170" t="s">
        <v>455</v>
      </c>
    </row>
    <row r="26" spans="1:2" ht="21.95" customHeight="1" x14ac:dyDescent="0.2">
      <c r="A26" s="169" t="s">
        <v>408</v>
      </c>
      <c r="B26" s="170" t="s">
        <v>456</v>
      </c>
    </row>
    <row r="27" spans="1:2" ht="21.95" customHeight="1" x14ac:dyDescent="0.2">
      <c r="A27" s="169" t="s">
        <v>409</v>
      </c>
      <c r="B27" s="170" t="s">
        <v>457</v>
      </c>
    </row>
    <row r="28" spans="1:2" ht="21.95" customHeight="1" x14ac:dyDescent="0.2">
      <c r="A28" s="182" t="s">
        <v>365</v>
      </c>
      <c r="B28" s="183" t="s">
        <v>458</v>
      </c>
    </row>
    <row r="29" spans="1:2" ht="21.95" customHeight="1" x14ac:dyDescent="0.2">
      <c r="A29" s="182" t="s">
        <v>366</v>
      </c>
      <c r="B29" s="183" t="str">
        <f t="shared" ref="B29:B37" si="1">$B$6</f>
        <v>n/a (Non-Final Demand Site)</v>
      </c>
    </row>
    <row r="30" spans="1:2" ht="21.95" customHeight="1" x14ac:dyDescent="0.2">
      <c r="A30" s="182" t="s">
        <v>367</v>
      </c>
      <c r="B30" s="183" t="str">
        <f t="shared" si="1"/>
        <v>n/a (Non-Final Demand Site)</v>
      </c>
    </row>
    <row r="31" spans="1:2" ht="21.95" customHeight="1" x14ac:dyDescent="0.2">
      <c r="A31" s="182" t="s">
        <v>368</v>
      </c>
      <c r="B31" s="183" t="str">
        <f t="shared" si="1"/>
        <v>n/a (Non-Final Demand Site)</v>
      </c>
    </row>
    <row r="32" spans="1:2" ht="21.95" customHeight="1" x14ac:dyDescent="0.2">
      <c r="A32" s="182" t="s">
        <v>369</v>
      </c>
      <c r="B32" s="183" t="str">
        <f t="shared" si="1"/>
        <v>n/a (Non-Final Demand Site)</v>
      </c>
    </row>
    <row r="33" spans="1:2" ht="21.95" customHeight="1" x14ac:dyDescent="0.2">
      <c r="A33" s="182" t="s">
        <v>370</v>
      </c>
      <c r="B33" s="183" t="str">
        <f t="shared" si="1"/>
        <v>n/a (Non-Final Demand Site)</v>
      </c>
    </row>
    <row r="34" spans="1:2" ht="21.95" customHeight="1" x14ac:dyDescent="0.2">
      <c r="A34" s="182" t="s">
        <v>371</v>
      </c>
      <c r="B34" s="183" t="str">
        <f t="shared" si="1"/>
        <v>n/a (Non-Final Demand Site)</v>
      </c>
    </row>
    <row r="35" spans="1:2" ht="21.95" customHeight="1" x14ac:dyDescent="0.2">
      <c r="A35" s="182" t="s">
        <v>372</v>
      </c>
      <c r="B35" s="183" t="str">
        <f t="shared" si="1"/>
        <v>n/a (Non-Final Demand Site)</v>
      </c>
    </row>
    <row r="36" spans="1:2" ht="21.95" customHeight="1" x14ac:dyDescent="0.2">
      <c r="A36" s="182" t="s">
        <v>373</v>
      </c>
      <c r="B36" s="183" t="str">
        <f t="shared" si="1"/>
        <v>n/a (Non-Final Demand Site)</v>
      </c>
    </row>
    <row r="37" spans="1:2" ht="21.95" customHeight="1" x14ac:dyDescent="0.2">
      <c r="A37" s="182" t="s">
        <v>459</v>
      </c>
      <c r="B37" s="183" t="str">
        <f t="shared" si="1"/>
        <v>n/a (Non-Final Demand Site)</v>
      </c>
    </row>
    <row r="38" spans="1:2" ht="21.95" customHeight="1" x14ac:dyDescent="0.2">
      <c r="A38" s="169" t="s">
        <v>460</v>
      </c>
      <c r="B38" s="170" t="s">
        <v>461</v>
      </c>
    </row>
    <row r="39" spans="1:2" ht="21.95" customHeight="1" x14ac:dyDescent="0.2">
      <c r="A39" s="169" t="s">
        <v>462</v>
      </c>
      <c r="B39" s="170" t="s">
        <v>463</v>
      </c>
    </row>
    <row r="40" spans="1:2" ht="21.95" customHeight="1" x14ac:dyDescent="0.2">
      <c r="A40" s="169" t="s">
        <v>464</v>
      </c>
      <c r="B40" s="170" t="s">
        <v>465</v>
      </c>
    </row>
    <row r="41" spans="1:2" ht="21.95" customHeight="1" x14ac:dyDescent="0.2">
      <c r="A41" s="169" t="s">
        <v>466</v>
      </c>
      <c r="B41" s="170" t="s">
        <v>467</v>
      </c>
    </row>
  </sheetData>
  <mergeCells count="1">
    <mergeCell ref="A2:B2"/>
  </mergeCells>
  <hyperlinks>
    <hyperlink ref="A1" location="Overview!A1" display="Back to Overview" xr:uid="{8F188BDB-17A6-4CC3-8AE8-E759795B915E}"/>
  </hyperlinks>
  <pageMargins left="0.7" right="0.7" top="0.75" bottom="0.75" header="0.3" footer="0.3"/>
  <headerFooter>
    <oddFooter>&amp;C_x000D_&amp;1#&amp;"Aptos"&amp;12&amp;K008000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 workbookViewId="1"/>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17</v>
      </c>
    </row>
    <row r="2" spans="1:154" s="23" customFormat="1" ht="21.75" customHeight="1" x14ac:dyDescent="0.2">
      <c r="B2" s="273" t="str">
        <f>Overview!B4&amp; " - Effective from "&amp;Overview!D4&amp;" - "&amp;Overview!E4</f>
        <v>Electricity North West Limited - Effective from 1 April 2026 - Final</v>
      </c>
      <c r="C2" s="274"/>
      <c r="D2" s="274"/>
      <c r="E2" s="274"/>
      <c r="F2" s="274"/>
      <c r="G2" s="274"/>
      <c r="H2" s="274"/>
      <c r="I2" s="274"/>
      <c r="J2" s="274"/>
      <c r="K2" s="274"/>
      <c r="L2" s="274"/>
      <c r="M2" s="274"/>
      <c r="N2" s="274"/>
      <c r="O2" s="274"/>
      <c r="P2" s="274"/>
      <c r="Q2" s="274"/>
      <c r="R2" s="274"/>
      <c r="S2" s="274"/>
      <c r="T2" s="275"/>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6" t="s">
        <v>387</v>
      </c>
      <c r="C4" s="277"/>
      <c r="D4" s="277"/>
      <c r="E4" s="277"/>
      <c r="F4" s="277"/>
      <c r="G4" s="277"/>
      <c r="H4" s="277"/>
      <c r="I4" s="278"/>
      <c r="L4" s="276" t="s">
        <v>388</v>
      </c>
      <c r="M4" s="277"/>
      <c r="N4" s="277"/>
      <c r="O4" s="277"/>
      <c r="P4" s="277"/>
      <c r="Q4" s="277"/>
      <c r="R4" s="277"/>
      <c r="S4" s="277"/>
      <c r="T4" s="278"/>
    </row>
    <row r="5" spans="1:154" ht="18" customHeight="1" x14ac:dyDescent="0.2">
      <c r="B5" s="269" t="s">
        <v>322</v>
      </c>
      <c r="C5" s="269"/>
      <c r="D5" s="269"/>
      <c r="E5" s="269"/>
      <c r="F5" s="269"/>
      <c r="G5" s="269"/>
      <c r="H5" s="269"/>
      <c r="I5" s="269"/>
      <c r="L5" s="269" t="s">
        <v>324</v>
      </c>
      <c r="M5" s="269"/>
      <c r="N5" s="269"/>
      <c r="O5" s="269"/>
      <c r="P5" s="269"/>
      <c r="Q5" s="269"/>
      <c r="R5" s="269"/>
      <c r="S5" s="269"/>
      <c r="T5" s="269"/>
    </row>
    <row r="6" spans="1:154" s="26" customFormat="1" ht="27.75" customHeight="1" x14ac:dyDescent="0.2">
      <c r="B6" s="279" t="s">
        <v>328</v>
      </c>
      <c r="C6" s="279"/>
      <c r="D6" s="279"/>
      <c r="E6" s="279"/>
      <c r="F6" s="279"/>
      <c r="G6" s="279"/>
      <c r="H6" s="279"/>
      <c r="I6" s="279"/>
      <c r="L6" s="279" t="s">
        <v>329</v>
      </c>
      <c r="M6" s="279"/>
      <c r="N6" s="279"/>
      <c r="O6" s="279"/>
      <c r="P6" s="279"/>
      <c r="Q6" s="279"/>
      <c r="R6" s="279"/>
      <c r="S6" s="279"/>
      <c r="T6" s="279"/>
      <c r="AB6"/>
      <c r="AC6"/>
      <c r="AD6"/>
      <c r="AE6"/>
      <c r="AF6"/>
      <c r="AG6"/>
      <c r="AH6"/>
      <c r="AI6"/>
    </row>
    <row r="7" spans="1:154" ht="18" customHeight="1" x14ac:dyDescent="0.2">
      <c r="B7" s="269" t="s">
        <v>323</v>
      </c>
      <c r="C7" s="269"/>
      <c r="D7" s="269"/>
      <c r="E7" s="269"/>
      <c r="F7" s="269"/>
      <c r="G7" s="269"/>
      <c r="H7" s="269"/>
      <c r="I7" s="269"/>
      <c r="L7" s="269" t="s">
        <v>325</v>
      </c>
      <c r="M7" s="269"/>
      <c r="N7" s="269"/>
      <c r="O7" s="269"/>
      <c r="P7" s="269"/>
      <c r="Q7" s="269"/>
      <c r="R7" s="269"/>
      <c r="S7" s="269"/>
      <c r="T7" s="269"/>
    </row>
    <row r="8" spans="1:154" ht="8.25" customHeight="1" x14ac:dyDescent="0.2"/>
    <row r="9" spans="1:154" ht="72" customHeight="1" x14ac:dyDescent="0.2">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
    <row r="12" spans="1:154" ht="88.5" customHeight="1" x14ac:dyDescent="0.2">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
      <c r="B13" s="31" t="s">
        <v>294</v>
      </c>
      <c r="C13" s="50"/>
      <c r="D13" s="50"/>
      <c r="E13" s="50"/>
      <c r="F13" s="50"/>
      <c r="G13" s="50"/>
      <c r="H13" s="50"/>
      <c r="I13" s="50"/>
      <c r="L13" s="31" t="s">
        <v>294</v>
      </c>
      <c r="M13" s="51"/>
      <c r="N13" s="51"/>
      <c r="O13" s="51"/>
      <c r="P13" s="51"/>
      <c r="Q13" s="52"/>
      <c r="R13" s="52">
        <f>N13</f>
        <v>0</v>
      </c>
      <c r="S13" s="52"/>
      <c r="T13" s="52"/>
    </row>
    <row r="14" spans="1:154" ht="30" customHeight="1" x14ac:dyDescent="0.2">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302</v>
      </c>
      <c r="M20" s="28" t="s">
        <v>318</v>
      </c>
      <c r="N20" s="29" t="s">
        <v>319</v>
      </c>
    </row>
    <row r="21" spans="2:20" ht="30" customHeight="1" x14ac:dyDescent="0.2">
      <c r="B21" s="31" t="s">
        <v>297</v>
      </c>
      <c r="C21" s="53">
        <f>SUM(C17:I17)</f>
        <v>0</v>
      </c>
      <c r="L21" s="31" t="s">
        <v>297</v>
      </c>
      <c r="M21" s="53">
        <f>SUM(M17:P17)</f>
        <v>0</v>
      </c>
      <c r="N21" s="54">
        <f>SUM(Q17:T17)</f>
        <v>0</v>
      </c>
    </row>
    <row r="22" spans="2:20" ht="30" customHeight="1" x14ac:dyDescent="0.2">
      <c r="B22" s="32" t="s">
        <v>298</v>
      </c>
      <c r="C22" s="36">
        <f>SUM(C18:I18)</f>
        <v>0</v>
      </c>
      <c r="L22" s="32" t="s">
        <v>298</v>
      </c>
      <c r="M22" s="36">
        <f>SUM(M18:P18)</f>
        <v>0</v>
      </c>
      <c r="N22" s="37">
        <f>SUM(Q18:T18)</f>
        <v>0</v>
      </c>
    </row>
    <row r="24" spans="2:20" ht="30.75" customHeight="1" x14ac:dyDescent="0.2">
      <c r="B24" s="270" t="s">
        <v>320</v>
      </c>
      <c r="C24" s="271"/>
      <c r="D24" s="272"/>
      <c r="L24" s="270" t="s">
        <v>321</v>
      </c>
      <c r="M24" s="271"/>
      <c r="N24" s="272"/>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&amp;C_x000D_&amp;1#&amp;"Aptos"&amp;12&amp;K008000 Internal Use</oddFooter>
  </headerFooter>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90" zoomScaleNormal="90" zoomScaleSheetLayoutView="100" workbookViewId="0"/>
    <sheetView workbookViewId="1"/>
  </sheetViews>
  <sheetFormatPr defaultColWidth="9.140625" defaultRowHeight="27.75" customHeight="1" x14ac:dyDescent="0.3"/>
  <cols>
    <col min="1" max="1" width="49" style="57" bestFit="1" customWidth="1"/>
    <col min="2" max="2" width="17.5703125" style="81" customWidth="1"/>
    <col min="3" max="3" width="7.5703125" style="57" customWidth="1"/>
    <col min="4" max="4" width="17.5703125" style="57" customWidth="1"/>
    <col min="5" max="7" width="17.5703125" style="81" customWidth="1"/>
    <col min="8" max="9" width="17.5703125" style="82" customWidth="1"/>
    <col min="10" max="10" width="17.5703125" style="83" customWidth="1"/>
    <col min="11" max="11" width="17.5703125" style="84" customWidth="1"/>
    <col min="12" max="12" width="1.42578125" style="60" customWidth="1"/>
    <col min="13" max="13" width="15.5703125" style="60" customWidth="1"/>
    <col min="14" max="16384" width="9.140625" style="57"/>
  </cols>
  <sheetData>
    <row r="1" spans="1:13" ht="27.75" customHeight="1" x14ac:dyDescent="0.2">
      <c r="A1" s="58" t="s">
        <v>17</v>
      </c>
      <c r="B1" s="211"/>
      <c r="C1" s="212"/>
      <c r="D1" s="212"/>
      <c r="E1" s="210"/>
      <c r="F1" s="210"/>
      <c r="G1" s="210"/>
      <c r="H1" s="210"/>
      <c r="I1" s="210"/>
      <c r="J1" s="210"/>
      <c r="K1" s="210"/>
      <c r="L1" s="184"/>
      <c r="M1" s="184"/>
    </row>
    <row r="2" spans="1:13" ht="27" customHeight="1" x14ac:dyDescent="0.3">
      <c r="A2" s="217" t="str">
        <f>Overview!B4&amp; " - Effective from "&amp;Overview!D4&amp;" - "&amp;Overview!E4&amp;" LV and HV charges"</f>
        <v>Electricity North West Limited - Effective from 1 April 2026 - Final LV and HV charges</v>
      </c>
      <c r="B2" s="217"/>
      <c r="C2" s="217"/>
      <c r="D2" s="217"/>
      <c r="E2" s="217"/>
      <c r="F2" s="217"/>
      <c r="G2" s="217"/>
      <c r="H2" s="217"/>
      <c r="I2" s="217"/>
      <c r="J2" s="217"/>
      <c r="K2" s="217"/>
    </row>
    <row r="3" spans="1:13" s="63" customFormat="1" ht="15" customHeight="1" x14ac:dyDescent="0.3">
      <c r="A3" s="61"/>
      <c r="B3" s="61"/>
      <c r="C3" s="61"/>
      <c r="D3" s="61"/>
      <c r="E3" s="61"/>
      <c r="F3" s="61"/>
      <c r="G3" s="61"/>
      <c r="H3" s="61"/>
      <c r="I3" s="61"/>
      <c r="J3" s="61"/>
      <c r="K3" s="61"/>
      <c r="L3" s="62"/>
      <c r="M3" s="62"/>
    </row>
    <row r="4" spans="1:13" ht="27" customHeight="1" x14ac:dyDescent="0.3">
      <c r="A4" s="217" t="s">
        <v>374</v>
      </c>
      <c r="B4" s="217"/>
      <c r="C4" s="217"/>
      <c r="D4" s="217"/>
      <c r="E4" s="217"/>
      <c r="F4" s="61"/>
      <c r="G4" s="217" t="s">
        <v>375</v>
      </c>
      <c r="H4" s="217"/>
      <c r="I4" s="217"/>
      <c r="J4" s="217"/>
      <c r="K4" s="217"/>
    </row>
    <row r="5" spans="1:13" ht="28.5" customHeight="1" x14ac:dyDescent="0.3">
      <c r="A5" s="64" t="s">
        <v>12</v>
      </c>
      <c r="B5" s="65" t="s">
        <v>274</v>
      </c>
      <c r="C5" s="218" t="s">
        <v>275</v>
      </c>
      <c r="D5" s="219"/>
      <c r="E5" s="66" t="s">
        <v>276</v>
      </c>
      <c r="F5" s="61"/>
      <c r="G5" s="221"/>
      <c r="H5" s="222"/>
      <c r="I5" s="67" t="s">
        <v>278</v>
      </c>
      <c r="J5" s="68" t="s">
        <v>279</v>
      </c>
      <c r="K5" s="66" t="s">
        <v>276</v>
      </c>
      <c r="L5" s="61"/>
    </row>
    <row r="6" spans="1:13" ht="65.25" customHeight="1" x14ac:dyDescent="0.3">
      <c r="A6" s="186" t="s">
        <v>483</v>
      </c>
      <c r="B6" s="187" t="s">
        <v>484</v>
      </c>
      <c r="C6" s="220" t="s">
        <v>485</v>
      </c>
      <c r="D6" s="220"/>
      <c r="E6" s="187" t="s">
        <v>486</v>
      </c>
      <c r="F6" s="61"/>
      <c r="G6" s="208" t="s">
        <v>489</v>
      </c>
      <c r="H6" s="209"/>
      <c r="I6" s="189"/>
      <c r="J6" s="188" t="s">
        <v>490</v>
      </c>
      <c r="K6" s="190" t="s">
        <v>486</v>
      </c>
      <c r="L6" s="61"/>
    </row>
    <row r="7" spans="1:13" ht="65.25" customHeight="1" x14ac:dyDescent="0.3">
      <c r="A7" s="186" t="s">
        <v>487</v>
      </c>
      <c r="B7" s="189"/>
      <c r="C7" s="220" t="s">
        <v>484</v>
      </c>
      <c r="D7" s="220"/>
      <c r="E7" s="187" t="s">
        <v>488</v>
      </c>
      <c r="F7" s="61"/>
      <c r="G7" s="208" t="s">
        <v>491</v>
      </c>
      <c r="H7" s="209"/>
      <c r="I7" s="187" t="s">
        <v>484</v>
      </c>
      <c r="J7" s="188" t="s">
        <v>492</v>
      </c>
      <c r="K7" s="190" t="s">
        <v>486</v>
      </c>
      <c r="L7" s="61"/>
    </row>
    <row r="8" spans="1:13" ht="65.25" customHeight="1" x14ac:dyDescent="0.3">
      <c r="A8" s="69" t="s">
        <v>13</v>
      </c>
      <c r="B8" s="223" t="s">
        <v>478</v>
      </c>
      <c r="C8" s="224"/>
      <c r="D8" s="224"/>
      <c r="E8" s="225"/>
      <c r="F8" s="61"/>
      <c r="G8" s="208" t="s">
        <v>493</v>
      </c>
      <c r="H8" s="209"/>
      <c r="I8" s="189"/>
      <c r="J8" s="187" t="s">
        <v>484</v>
      </c>
      <c r="K8" s="190" t="s">
        <v>488</v>
      </c>
      <c r="L8" s="61"/>
    </row>
    <row r="9" spans="1:13" s="63" customFormat="1" ht="27" customHeight="1" x14ac:dyDescent="0.3">
      <c r="A9" s="61"/>
      <c r="B9" s="61"/>
      <c r="C9" s="61"/>
      <c r="D9" s="61"/>
      <c r="E9" s="61"/>
      <c r="F9" s="61"/>
      <c r="G9" s="216" t="s">
        <v>13</v>
      </c>
      <c r="H9" s="216"/>
      <c r="I9" s="213" t="s">
        <v>478</v>
      </c>
      <c r="J9" s="214"/>
      <c r="K9" s="215"/>
      <c r="L9" s="62"/>
      <c r="M9" s="62"/>
    </row>
    <row r="10" spans="1:13" s="63" customFormat="1" ht="18.75" x14ac:dyDescent="0.3">
      <c r="A10" s="61"/>
      <c r="B10" s="61"/>
      <c r="C10" s="61"/>
      <c r="D10" s="61"/>
      <c r="E10" s="61"/>
      <c r="F10" s="61"/>
      <c r="G10" s="61"/>
      <c r="H10" s="61"/>
      <c r="I10" s="61"/>
      <c r="J10" s="61"/>
      <c r="K10" s="61"/>
      <c r="L10" s="62"/>
      <c r="M10" s="62"/>
    </row>
    <row r="11" spans="1:13" ht="78.75" customHeight="1" x14ac:dyDescent="0.3">
      <c r="A11" s="70" t="s">
        <v>350</v>
      </c>
      <c r="B11" s="71" t="s">
        <v>21</v>
      </c>
      <c r="C11" s="71" t="s">
        <v>22</v>
      </c>
      <c r="D11" s="72" t="s">
        <v>376</v>
      </c>
      <c r="E11" s="72" t="s">
        <v>377</v>
      </c>
      <c r="F11" s="72" t="s">
        <v>378</v>
      </c>
      <c r="G11" s="71" t="s">
        <v>23</v>
      </c>
      <c r="H11" s="71" t="s">
        <v>24</v>
      </c>
      <c r="I11" s="70" t="s">
        <v>351</v>
      </c>
      <c r="J11" s="71" t="s">
        <v>255</v>
      </c>
      <c r="K11" s="71" t="s">
        <v>0</v>
      </c>
    </row>
    <row r="12" spans="1:13" ht="32.25" customHeight="1" x14ac:dyDescent="0.3">
      <c r="A12" s="73" t="s">
        <v>438</v>
      </c>
      <c r="B12" s="74" t="s">
        <v>494</v>
      </c>
      <c r="C12" s="75" t="s">
        <v>495</v>
      </c>
      <c r="D12" s="191">
        <v>16.206</v>
      </c>
      <c r="E12" s="192">
        <v>2.5649999999999999</v>
      </c>
      <c r="F12" s="193">
        <v>0.15</v>
      </c>
      <c r="G12" s="76">
        <v>2.88</v>
      </c>
      <c r="H12" s="77">
        <v>0</v>
      </c>
      <c r="I12" s="77">
        <v>0</v>
      </c>
      <c r="J12" s="78">
        <v>0</v>
      </c>
      <c r="K12" s="74"/>
    </row>
    <row r="13" spans="1:13" ht="32.25" customHeight="1" x14ac:dyDescent="0.3">
      <c r="A13" s="73" t="s">
        <v>389</v>
      </c>
      <c r="B13" s="74" t="s">
        <v>496</v>
      </c>
      <c r="C13" s="75" t="s">
        <v>497</v>
      </c>
      <c r="D13" s="191">
        <v>16.206</v>
      </c>
      <c r="E13" s="192">
        <v>2.5649999999999999</v>
      </c>
      <c r="F13" s="193">
        <v>0.15</v>
      </c>
      <c r="G13" s="77">
        <v>0</v>
      </c>
      <c r="H13" s="77">
        <v>0</v>
      </c>
      <c r="I13" s="77">
        <v>0</v>
      </c>
      <c r="J13" s="78">
        <v>0</v>
      </c>
      <c r="K13" s="74"/>
    </row>
    <row r="14" spans="1:13" ht="32.25" customHeight="1" x14ac:dyDescent="0.3">
      <c r="A14" s="73" t="s">
        <v>441</v>
      </c>
      <c r="B14" s="74" t="s">
        <v>498</v>
      </c>
      <c r="C14" s="75" t="s">
        <v>499</v>
      </c>
      <c r="D14" s="191">
        <v>15.538</v>
      </c>
      <c r="E14" s="192">
        <v>2.4590000000000001</v>
      </c>
      <c r="F14" s="193">
        <v>0.14399999999999999</v>
      </c>
      <c r="G14" s="76">
        <v>9.01</v>
      </c>
      <c r="H14" s="77">
        <v>0</v>
      </c>
      <c r="I14" s="77">
        <v>0</v>
      </c>
      <c r="J14" s="78">
        <v>0</v>
      </c>
      <c r="K14" s="74"/>
    </row>
    <row r="15" spans="1:13" ht="32.25" customHeight="1" x14ac:dyDescent="0.3">
      <c r="A15" s="73" t="s">
        <v>442</v>
      </c>
      <c r="B15" s="74" t="s">
        <v>500</v>
      </c>
      <c r="C15" s="75" t="s">
        <v>499</v>
      </c>
      <c r="D15" s="191">
        <v>15.538</v>
      </c>
      <c r="E15" s="192">
        <v>2.4590000000000001</v>
      </c>
      <c r="F15" s="193">
        <v>0.14299999999999999</v>
      </c>
      <c r="G15" s="76">
        <v>0</v>
      </c>
      <c r="H15" s="77">
        <v>0</v>
      </c>
      <c r="I15" s="77">
        <v>0</v>
      </c>
      <c r="J15" s="78">
        <v>0</v>
      </c>
      <c r="K15" s="74"/>
    </row>
    <row r="16" spans="1:13" ht="32.25" customHeight="1" x14ac:dyDescent="0.3">
      <c r="A16" s="73" t="s">
        <v>444</v>
      </c>
      <c r="B16" s="74" t="s">
        <v>501</v>
      </c>
      <c r="C16" s="75" t="s">
        <v>499</v>
      </c>
      <c r="D16" s="191">
        <v>15.163</v>
      </c>
      <c r="E16" s="192">
        <v>2.0840000000000001</v>
      </c>
      <c r="F16" s="193">
        <v>0</v>
      </c>
      <c r="G16" s="76">
        <v>0</v>
      </c>
      <c r="H16" s="77">
        <v>0</v>
      </c>
      <c r="I16" s="77">
        <v>0</v>
      </c>
      <c r="J16" s="78">
        <v>0</v>
      </c>
      <c r="K16" s="74"/>
    </row>
    <row r="17" spans="1:11" ht="32.25" customHeight="1" x14ac:dyDescent="0.3">
      <c r="A17" s="73" t="s">
        <v>446</v>
      </c>
      <c r="B17" s="74" t="s">
        <v>502</v>
      </c>
      <c r="C17" s="75" t="s">
        <v>499</v>
      </c>
      <c r="D17" s="191">
        <v>14.678000000000001</v>
      </c>
      <c r="E17" s="192">
        <v>1.599</v>
      </c>
      <c r="F17" s="193">
        <v>0</v>
      </c>
      <c r="G17" s="76">
        <v>0</v>
      </c>
      <c r="H17" s="77">
        <v>0</v>
      </c>
      <c r="I17" s="77">
        <v>0</v>
      </c>
      <c r="J17" s="78">
        <v>0</v>
      </c>
      <c r="K17" s="74"/>
    </row>
    <row r="18" spans="1:11" ht="32.25" customHeight="1" x14ac:dyDescent="0.3">
      <c r="A18" s="73" t="s">
        <v>448</v>
      </c>
      <c r="B18" s="74" t="s">
        <v>503</v>
      </c>
      <c r="C18" s="75" t="s">
        <v>499</v>
      </c>
      <c r="D18" s="191">
        <v>14.374000000000001</v>
      </c>
      <c r="E18" s="192">
        <v>1.2949999999999999</v>
      </c>
      <c r="F18" s="193">
        <v>0</v>
      </c>
      <c r="G18" s="76">
        <v>0</v>
      </c>
      <c r="H18" s="77">
        <v>0</v>
      </c>
      <c r="I18" s="77">
        <v>0</v>
      </c>
      <c r="J18" s="78">
        <v>0</v>
      </c>
      <c r="K18" s="74"/>
    </row>
    <row r="19" spans="1:11" ht="32.25" customHeight="1" x14ac:dyDescent="0.3">
      <c r="A19" s="73" t="s">
        <v>364</v>
      </c>
      <c r="B19" s="74" t="s">
        <v>504</v>
      </c>
      <c r="C19" s="75" t="s">
        <v>505</v>
      </c>
      <c r="D19" s="191">
        <v>15.538</v>
      </c>
      <c r="E19" s="192">
        <v>2.4590000000000001</v>
      </c>
      <c r="F19" s="193">
        <v>0.14399999999999999</v>
      </c>
      <c r="G19" s="77">
        <v>0</v>
      </c>
      <c r="H19" s="77">
        <v>0</v>
      </c>
      <c r="I19" s="77">
        <v>0</v>
      </c>
      <c r="J19" s="78">
        <v>0</v>
      </c>
      <c r="K19" s="74"/>
    </row>
    <row r="20" spans="1:11" ht="32.25" customHeight="1" x14ac:dyDescent="0.3">
      <c r="A20" s="73" t="s">
        <v>395</v>
      </c>
      <c r="B20" s="74" t="s">
        <v>506</v>
      </c>
      <c r="C20" s="75">
        <v>0</v>
      </c>
      <c r="D20" s="191">
        <v>9.4169999999999998</v>
      </c>
      <c r="E20" s="192">
        <v>1.393</v>
      </c>
      <c r="F20" s="193">
        <v>8.3000000000000004E-2</v>
      </c>
      <c r="G20" s="76">
        <v>31.71</v>
      </c>
      <c r="H20" s="76">
        <v>6.92</v>
      </c>
      <c r="I20" s="79">
        <v>6.92</v>
      </c>
      <c r="J20" s="80">
        <v>0.17299999999999999</v>
      </c>
      <c r="K20" s="74"/>
    </row>
    <row r="21" spans="1:11" ht="32.25" customHeight="1" x14ac:dyDescent="0.3">
      <c r="A21" s="73" t="s">
        <v>396</v>
      </c>
      <c r="B21" s="74" t="s">
        <v>507</v>
      </c>
      <c r="C21" s="75">
        <v>0</v>
      </c>
      <c r="D21" s="191">
        <v>7.8319999999999999</v>
      </c>
      <c r="E21" s="192">
        <v>0.42499999999999999</v>
      </c>
      <c r="F21" s="193">
        <v>2.4E-2</v>
      </c>
      <c r="G21" s="76">
        <v>0</v>
      </c>
      <c r="H21" s="76">
        <v>6.92</v>
      </c>
      <c r="I21" s="79">
        <v>6.92</v>
      </c>
      <c r="J21" s="80">
        <v>0.17299999999999999</v>
      </c>
      <c r="K21" s="74"/>
    </row>
    <row r="22" spans="1:11" ht="32.25" customHeight="1" x14ac:dyDescent="0.3">
      <c r="A22" s="73" t="s">
        <v>397</v>
      </c>
      <c r="B22" s="74" t="s">
        <v>508</v>
      </c>
      <c r="C22" s="75">
        <v>0</v>
      </c>
      <c r="D22" s="191">
        <v>7.3170000000000002</v>
      </c>
      <c r="E22" s="192">
        <v>0.42499999999999999</v>
      </c>
      <c r="F22" s="193">
        <v>2.4E-2</v>
      </c>
      <c r="G22" s="76">
        <v>0</v>
      </c>
      <c r="H22" s="76">
        <v>6.92</v>
      </c>
      <c r="I22" s="79">
        <v>6.92</v>
      </c>
      <c r="J22" s="80">
        <v>0.17299999999999999</v>
      </c>
      <c r="K22" s="74"/>
    </row>
    <row r="23" spans="1:11" ht="32.25" customHeight="1" x14ac:dyDescent="0.3">
      <c r="A23" s="73" t="s">
        <v>398</v>
      </c>
      <c r="B23" s="74" t="s">
        <v>509</v>
      </c>
      <c r="C23" s="75">
        <v>0</v>
      </c>
      <c r="D23" s="191">
        <v>6.8920000000000003</v>
      </c>
      <c r="E23" s="192">
        <v>0.42499999999999999</v>
      </c>
      <c r="F23" s="193">
        <v>2.4E-2</v>
      </c>
      <c r="G23" s="76">
        <v>0</v>
      </c>
      <c r="H23" s="76">
        <v>6.92</v>
      </c>
      <c r="I23" s="79">
        <v>6.92</v>
      </c>
      <c r="J23" s="80">
        <v>0.17299999999999999</v>
      </c>
      <c r="K23" s="74"/>
    </row>
    <row r="24" spans="1:11" ht="32.25" customHeight="1" x14ac:dyDescent="0.3">
      <c r="A24" s="73" t="s">
        <v>399</v>
      </c>
      <c r="B24" s="74" t="s">
        <v>510</v>
      </c>
      <c r="C24" s="75">
        <v>0</v>
      </c>
      <c r="D24" s="191">
        <v>6.5389999999999997</v>
      </c>
      <c r="E24" s="192">
        <v>0.42499999999999999</v>
      </c>
      <c r="F24" s="193">
        <v>2.4E-2</v>
      </c>
      <c r="G24" s="76">
        <v>0</v>
      </c>
      <c r="H24" s="76">
        <v>6.92</v>
      </c>
      <c r="I24" s="79">
        <v>6.92</v>
      </c>
      <c r="J24" s="80">
        <v>0.17299999999999999</v>
      </c>
      <c r="K24" s="74"/>
    </row>
    <row r="25" spans="1:11" ht="32.25" customHeight="1" x14ac:dyDescent="0.3">
      <c r="A25" s="73" t="s">
        <v>400</v>
      </c>
      <c r="B25" s="74" t="s">
        <v>511</v>
      </c>
      <c r="C25" s="75">
        <v>0</v>
      </c>
      <c r="D25" s="191">
        <v>7.1070000000000002</v>
      </c>
      <c r="E25" s="192">
        <v>0.96699999999999997</v>
      </c>
      <c r="F25" s="193">
        <v>5.8999999999999997E-2</v>
      </c>
      <c r="G25" s="76">
        <v>102.35</v>
      </c>
      <c r="H25" s="76">
        <v>8.1300000000000008</v>
      </c>
      <c r="I25" s="79">
        <v>8.1300000000000008</v>
      </c>
      <c r="J25" s="80">
        <v>0.12</v>
      </c>
      <c r="K25" s="74"/>
    </row>
    <row r="26" spans="1:11" ht="32.25" customHeight="1" x14ac:dyDescent="0.3">
      <c r="A26" s="73" t="s">
        <v>401</v>
      </c>
      <c r="B26" s="74" t="s">
        <v>512</v>
      </c>
      <c r="C26" s="75">
        <v>0</v>
      </c>
      <c r="D26" s="191">
        <v>5.5220000000000002</v>
      </c>
      <c r="E26" s="192">
        <v>0</v>
      </c>
      <c r="F26" s="193">
        <v>0</v>
      </c>
      <c r="G26" s="76">
        <v>70.64</v>
      </c>
      <c r="H26" s="76">
        <v>8.1300000000000008</v>
      </c>
      <c r="I26" s="79">
        <v>8.1300000000000008</v>
      </c>
      <c r="J26" s="80">
        <v>0.12</v>
      </c>
      <c r="K26" s="74"/>
    </row>
    <row r="27" spans="1:11" ht="32.25" customHeight="1" x14ac:dyDescent="0.3">
      <c r="A27" s="73" t="s">
        <v>402</v>
      </c>
      <c r="B27" s="74" t="s">
        <v>513</v>
      </c>
      <c r="C27" s="75">
        <v>0</v>
      </c>
      <c r="D27" s="191">
        <v>5.0069999999999997</v>
      </c>
      <c r="E27" s="192">
        <v>0</v>
      </c>
      <c r="F27" s="193">
        <v>0</v>
      </c>
      <c r="G27" s="76">
        <v>70.64</v>
      </c>
      <c r="H27" s="76">
        <v>8.1300000000000008</v>
      </c>
      <c r="I27" s="79">
        <v>8.1300000000000008</v>
      </c>
      <c r="J27" s="80">
        <v>0.12</v>
      </c>
      <c r="K27" s="74"/>
    </row>
    <row r="28" spans="1:11" ht="27.75" customHeight="1" x14ac:dyDescent="0.3">
      <c r="A28" s="73" t="s">
        <v>403</v>
      </c>
      <c r="B28" s="74" t="s">
        <v>514</v>
      </c>
      <c r="C28" s="75">
        <v>0</v>
      </c>
      <c r="D28" s="191">
        <v>4.5819999999999999</v>
      </c>
      <c r="E28" s="192">
        <v>0</v>
      </c>
      <c r="F28" s="193">
        <v>0</v>
      </c>
      <c r="G28" s="76">
        <v>70.64</v>
      </c>
      <c r="H28" s="76">
        <v>8.1300000000000008</v>
      </c>
      <c r="I28" s="79">
        <v>8.1300000000000008</v>
      </c>
      <c r="J28" s="80">
        <v>0.12</v>
      </c>
      <c r="K28" s="74"/>
    </row>
    <row r="29" spans="1:11" ht="27.75" customHeight="1" x14ac:dyDescent="0.3">
      <c r="A29" s="73" t="s">
        <v>404</v>
      </c>
      <c r="B29" s="74" t="s">
        <v>515</v>
      </c>
      <c r="C29" s="75">
        <v>0</v>
      </c>
      <c r="D29" s="191">
        <v>4.2290000000000001</v>
      </c>
      <c r="E29" s="192">
        <v>0</v>
      </c>
      <c r="F29" s="193">
        <v>0</v>
      </c>
      <c r="G29" s="76">
        <v>70.64</v>
      </c>
      <c r="H29" s="76">
        <v>8.1300000000000008</v>
      </c>
      <c r="I29" s="79">
        <v>8.1300000000000008</v>
      </c>
      <c r="J29" s="80">
        <v>0.12</v>
      </c>
      <c r="K29" s="74"/>
    </row>
    <row r="30" spans="1:11" ht="27.75" customHeight="1" x14ac:dyDescent="0.3">
      <c r="A30" s="73" t="s">
        <v>405</v>
      </c>
      <c r="B30" s="74" t="s">
        <v>516</v>
      </c>
      <c r="C30" s="75">
        <v>0</v>
      </c>
      <c r="D30" s="191">
        <v>4.9189999999999996</v>
      </c>
      <c r="E30" s="192">
        <v>0.58699999999999997</v>
      </c>
      <c r="F30" s="193">
        <v>3.7999999999999999E-2</v>
      </c>
      <c r="G30" s="76">
        <v>225.05</v>
      </c>
      <c r="H30" s="76">
        <v>7.79</v>
      </c>
      <c r="I30" s="79">
        <v>7.79</v>
      </c>
      <c r="J30" s="80">
        <v>7.1999999999999995E-2</v>
      </c>
      <c r="K30" s="74"/>
    </row>
    <row r="31" spans="1:11" ht="27.75" customHeight="1" x14ac:dyDescent="0.3">
      <c r="A31" s="73" t="s">
        <v>406</v>
      </c>
      <c r="B31" s="74" t="s">
        <v>517</v>
      </c>
      <c r="C31" s="75">
        <v>0</v>
      </c>
      <c r="D31" s="191">
        <v>1.998</v>
      </c>
      <c r="E31" s="192">
        <v>0</v>
      </c>
      <c r="F31" s="193">
        <v>0</v>
      </c>
      <c r="G31" s="76">
        <v>0</v>
      </c>
      <c r="H31" s="76">
        <v>7.79</v>
      </c>
      <c r="I31" s="79">
        <v>7.79</v>
      </c>
      <c r="J31" s="80">
        <v>7.1999999999999995E-2</v>
      </c>
      <c r="K31" s="74"/>
    </row>
    <row r="32" spans="1:11" ht="27.75" customHeight="1" x14ac:dyDescent="0.3">
      <c r="A32" s="73" t="s">
        <v>407</v>
      </c>
      <c r="B32" s="74" t="s">
        <v>518</v>
      </c>
      <c r="C32" s="75">
        <v>0</v>
      </c>
      <c r="D32" s="191">
        <v>0.64</v>
      </c>
      <c r="E32" s="192">
        <v>0</v>
      </c>
      <c r="F32" s="193">
        <v>0</v>
      </c>
      <c r="G32" s="76">
        <v>0</v>
      </c>
      <c r="H32" s="76">
        <v>7.79</v>
      </c>
      <c r="I32" s="79">
        <v>7.79</v>
      </c>
      <c r="J32" s="80">
        <v>7.1999999999999995E-2</v>
      </c>
      <c r="K32" s="74"/>
    </row>
    <row r="33" spans="1:11" ht="27.75" customHeight="1" x14ac:dyDescent="0.3">
      <c r="A33" s="73" t="s">
        <v>408</v>
      </c>
      <c r="B33" s="74" t="s">
        <v>519</v>
      </c>
      <c r="C33" s="75">
        <v>0</v>
      </c>
      <c r="D33" s="191">
        <v>0.36299999999999999</v>
      </c>
      <c r="E33" s="192">
        <v>0</v>
      </c>
      <c r="F33" s="193">
        <v>0</v>
      </c>
      <c r="G33" s="76">
        <v>0</v>
      </c>
      <c r="H33" s="76">
        <v>7.79</v>
      </c>
      <c r="I33" s="79">
        <v>7.79</v>
      </c>
      <c r="J33" s="80">
        <v>7.1999999999999995E-2</v>
      </c>
      <c r="K33" s="74"/>
    </row>
    <row r="34" spans="1:11" ht="27.75" customHeight="1" x14ac:dyDescent="0.3">
      <c r="A34" s="73" t="s">
        <v>409</v>
      </c>
      <c r="B34" s="74" t="s">
        <v>520</v>
      </c>
      <c r="C34" s="75">
        <v>0</v>
      </c>
      <c r="D34" s="191">
        <v>0</v>
      </c>
      <c r="E34" s="192">
        <v>0</v>
      </c>
      <c r="F34" s="193">
        <v>0</v>
      </c>
      <c r="G34" s="76">
        <v>0</v>
      </c>
      <c r="H34" s="76">
        <v>7.79</v>
      </c>
      <c r="I34" s="79">
        <v>7.79</v>
      </c>
      <c r="J34" s="80">
        <v>7.1999999999999995E-2</v>
      </c>
      <c r="K34" s="74"/>
    </row>
    <row r="35" spans="1:11" ht="27.75" customHeight="1" x14ac:dyDescent="0.3">
      <c r="A35" s="73" t="s">
        <v>365</v>
      </c>
      <c r="B35" s="74" t="s">
        <v>521</v>
      </c>
      <c r="C35" s="75" t="s">
        <v>522</v>
      </c>
      <c r="D35" s="194">
        <v>48.399000000000001</v>
      </c>
      <c r="E35" s="195">
        <v>5.3079999999999998</v>
      </c>
      <c r="F35" s="193">
        <v>3.3439999999999999</v>
      </c>
      <c r="G35" s="77">
        <v>0</v>
      </c>
      <c r="H35" s="77">
        <v>0</v>
      </c>
      <c r="I35" s="77">
        <v>0</v>
      </c>
      <c r="J35" s="78">
        <v>0</v>
      </c>
      <c r="K35" s="74"/>
    </row>
    <row r="36" spans="1:11" ht="27.75" customHeight="1" x14ac:dyDescent="0.3">
      <c r="A36" s="73" t="s">
        <v>366</v>
      </c>
      <c r="B36" s="74" t="s">
        <v>523</v>
      </c>
      <c r="C36" s="75">
        <v>0</v>
      </c>
      <c r="D36" s="191">
        <v>-9.968</v>
      </c>
      <c r="E36" s="192">
        <v>-1.5780000000000001</v>
      </c>
      <c r="F36" s="193">
        <v>-9.1999999999999998E-2</v>
      </c>
      <c r="G36" s="77">
        <v>0</v>
      </c>
      <c r="H36" s="77">
        <v>0</v>
      </c>
      <c r="I36" s="77">
        <v>0</v>
      </c>
      <c r="J36" s="78">
        <v>0</v>
      </c>
      <c r="K36" s="74"/>
    </row>
    <row r="37" spans="1:11" ht="27.75" customHeight="1" x14ac:dyDescent="0.3">
      <c r="A37" s="73" t="s">
        <v>367</v>
      </c>
      <c r="B37" s="74" t="s">
        <v>524</v>
      </c>
      <c r="C37" s="75">
        <v>0</v>
      </c>
      <c r="D37" s="191">
        <v>-7.8970000000000002</v>
      </c>
      <c r="E37" s="192">
        <v>-1.1859999999999999</v>
      </c>
      <c r="F37" s="193">
        <v>-7.0000000000000007E-2</v>
      </c>
      <c r="G37" s="77">
        <v>0</v>
      </c>
      <c r="H37" s="77">
        <v>0</v>
      </c>
      <c r="I37" s="77">
        <v>0</v>
      </c>
      <c r="J37" s="78">
        <v>0</v>
      </c>
      <c r="K37" s="74"/>
    </row>
    <row r="38" spans="1:11" ht="27.75" customHeight="1" x14ac:dyDescent="0.3">
      <c r="A38" s="73" t="s">
        <v>368</v>
      </c>
      <c r="B38" s="74" t="s">
        <v>525</v>
      </c>
      <c r="C38" s="75">
        <v>0</v>
      </c>
      <c r="D38" s="191">
        <v>-9.968</v>
      </c>
      <c r="E38" s="192">
        <v>-1.5780000000000001</v>
      </c>
      <c r="F38" s="193">
        <v>-9.1999999999999998E-2</v>
      </c>
      <c r="G38" s="77">
        <v>0</v>
      </c>
      <c r="H38" s="77">
        <v>0</v>
      </c>
      <c r="I38" s="77">
        <v>0</v>
      </c>
      <c r="J38" s="80">
        <v>0.17599999999999999</v>
      </c>
      <c r="K38" s="74"/>
    </row>
    <row r="39" spans="1:11" ht="27.75" customHeight="1" x14ac:dyDescent="0.3">
      <c r="A39" s="73" t="s">
        <v>369</v>
      </c>
      <c r="B39" s="74" t="s">
        <v>526</v>
      </c>
      <c r="C39" s="75">
        <v>0</v>
      </c>
      <c r="D39" s="191">
        <v>-9.968</v>
      </c>
      <c r="E39" s="192">
        <v>-1.5780000000000001</v>
      </c>
      <c r="F39" s="193">
        <v>-9.1999999999999998E-2</v>
      </c>
      <c r="G39" s="77">
        <v>0</v>
      </c>
      <c r="H39" s="77">
        <v>0</v>
      </c>
      <c r="I39" s="77">
        <v>0</v>
      </c>
      <c r="J39" s="78">
        <v>0</v>
      </c>
      <c r="K39" s="74"/>
    </row>
    <row r="40" spans="1:11" ht="27.75" customHeight="1" x14ac:dyDescent="0.3">
      <c r="A40" s="73" t="s">
        <v>370</v>
      </c>
      <c r="B40" s="74" t="s">
        <v>527</v>
      </c>
      <c r="C40" s="75">
        <v>0</v>
      </c>
      <c r="D40" s="191">
        <v>-7.8970000000000002</v>
      </c>
      <c r="E40" s="192">
        <v>-1.1859999999999999</v>
      </c>
      <c r="F40" s="193">
        <v>-7.0000000000000007E-2</v>
      </c>
      <c r="G40" s="77">
        <v>0</v>
      </c>
      <c r="H40" s="77">
        <v>0</v>
      </c>
      <c r="I40" s="77">
        <v>0</v>
      </c>
      <c r="J40" s="80">
        <v>0.153</v>
      </c>
      <c r="K40" s="74"/>
    </row>
    <row r="41" spans="1:11" ht="27.75" customHeight="1" x14ac:dyDescent="0.3">
      <c r="A41" s="73" t="s">
        <v>371</v>
      </c>
      <c r="B41" s="74" t="s">
        <v>528</v>
      </c>
      <c r="C41" s="75">
        <v>0</v>
      </c>
      <c r="D41" s="191">
        <v>-7.8970000000000002</v>
      </c>
      <c r="E41" s="192">
        <v>-1.1859999999999999</v>
      </c>
      <c r="F41" s="193">
        <v>-7.0000000000000007E-2</v>
      </c>
      <c r="G41" s="77">
        <v>0</v>
      </c>
      <c r="H41" s="77">
        <v>0</v>
      </c>
      <c r="I41" s="77">
        <v>0</v>
      </c>
      <c r="J41" s="78">
        <v>0</v>
      </c>
      <c r="K41" s="74"/>
    </row>
    <row r="42" spans="1:11" ht="27.75" customHeight="1" x14ac:dyDescent="0.3">
      <c r="A42" s="73" t="s">
        <v>372</v>
      </c>
      <c r="B42" s="74" t="s">
        <v>529</v>
      </c>
      <c r="C42" s="75">
        <v>0</v>
      </c>
      <c r="D42" s="191">
        <v>-5.9820000000000002</v>
      </c>
      <c r="E42" s="192">
        <v>-0.81399999999999995</v>
      </c>
      <c r="F42" s="193">
        <v>-0.05</v>
      </c>
      <c r="G42" s="76">
        <v>15.15</v>
      </c>
      <c r="H42" s="77">
        <v>0</v>
      </c>
      <c r="I42" s="77">
        <v>0</v>
      </c>
      <c r="J42" s="80">
        <v>0.122</v>
      </c>
      <c r="K42" s="74"/>
    </row>
    <row r="43" spans="1:11" ht="27.75" customHeight="1" x14ac:dyDescent="0.3">
      <c r="A43" s="73" t="s">
        <v>373</v>
      </c>
      <c r="B43" s="74" t="s">
        <v>530</v>
      </c>
      <c r="C43" s="75">
        <v>0</v>
      </c>
      <c r="D43" s="191">
        <v>-5.9820000000000002</v>
      </c>
      <c r="E43" s="192">
        <v>-0.81399999999999995</v>
      </c>
      <c r="F43" s="193">
        <v>-0.05</v>
      </c>
      <c r="G43" s="76">
        <v>15.15</v>
      </c>
      <c r="H43" s="77">
        <v>0</v>
      </c>
      <c r="I43" s="77">
        <v>0</v>
      </c>
      <c r="J43" s="78">
        <v>0</v>
      </c>
      <c r="K43" s="7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oddFooter>&amp;C_x000D_&amp;1#&amp;"Aptos"&amp;12&amp;K008000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48"/>
  <sheetViews>
    <sheetView topLeftCell="A121" zoomScale="90" zoomScaleNormal="90" zoomScaleSheetLayoutView="100" workbookViewId="0"/>
    <sheetView tabSelected="1" topLeftCell="A122" workbookViewId="1">
      <selection activeCell="B137" sqref="B137"/>
    </sheetView>
  </sheetViews>
  <sheetFormatPr defaultColWidth="9.140625" defaultRowHeight="15" x14ac:dyDescent="0.3"/>
  <cols>
    <col min="1" max="1" width="19" style="86" customWidth="1"/>
    <col min="2" max="2" width="9.5703125" style="86" bestFit="1" customWidth="1"/>
    <col min="3" max="3" width="14.28515625" style="86" bestFit="1" customWidth="1"/>
    <col min="4" max="4" width="19" style="102" customWidth="1"/>
    <col min="5" max="5" width="5.85546875" style="102" bestFit="1" customWidth="1"/>
    <col min="6" max="6" width="14.28515625" style="102" bestFit="1" customWidth="1"/>
    <col min="7" max="7" width="50" style="102" bestFit="1" customWidth="1"/>
    <col min="8" max="8" width="12.85546875" style="102" customWidth="1"/>
    <col min="9" max="9" width="12.85546875" style="102" bestFit="1" customWidth="1"/>
    <col min="10" max="10" width="12.5703125" style="103" bestFit="1" customWidth="1"/>
    <col min="11" max="12" width="11.85546875" style="104" bestFit="1" customWidth="1"/>
    <col min="13" max="13" width="12.85546875" style="86" bestFit="1" customWidth="1"/>
    <col min="14" max="14" width="12.5703125" style="86" bestFit="1" customWidth="1"/>
    <col min="15" max="16" width="11.85546875" style="86" bestFit="1" customWidth="1"/>
    <col min="17" max="16384" width="9.140625" style="86"/>
  </cols>
  <sheetData>
    <row r="1" spans="1:16" x14ac:dyDescent="0.2">
      <c r="A1" s="85" t="s">
        <v>17</v>
      </c>
      <c r="B1" s="85"/>
      <c r="C1" s="227"/>
      <c r="D1" s="227"/>
      <c r="E1" s="59"/>
      <c r="F1" s="226" t="s">
        <v>29</v>
      </c>
      <c r="G1" s="226"/>
      <c r="H1" s="226"/>
      <c r="I1" s="226"/>
      <c r="J1" s="226"/>
      <c r="K1" s="226"/>
      <c r="L1" s="226"/>
      <c r="M1" s="226"/>
      <c r="N1" s="226"/>
      <c r="O1" s="226"/>
      <c r="P1" s="226"/>
    </row>
    <row r="2" spans="1:16" s="87" customFormat="1" ht="18.75" x14ac:dyDescent="0.2">
      <c r="A2" s="217" t="str">
        <f>Overview!B4&amp; " - Effective from "&amp;Overview!D4&amp;" - "&amp;Overview!E4&amp;" Designated EHV charges"</f>
        <v>Electricity North West Limited - Effective from 1 April 2026 - Final Designated EHV charges</v>
      </c>
      <c r="B2" s="217"/>
      <c r="C2" s="217"/>
      <c r="D2" s="217"/>
      <c r="E2" s="217"/>
      <c r="F2" s="217"/>
      <c r="G2" s="217"/>
      <c r="H2" s="217"/>
      <c r="I2" s="217"/>
      <c r="J2" s="217"/>
      <c r="K2" s="217"/>
      <c r="L2" s="217"/>
      <c r="M2" s="217"/>
      <c r="N2" s="217"/>
      <c r="O2" s="217"/>
      <c r="P2" s="217"/>
    </row>
    <row r="3" spans="1:16" s="88" customFormat="1" ht="18.75" x14ac:dyDescent="0.2">
      <c r="A3" s="61"/>
      <c r="B3" s="61"/>
      <c r="C3" s="61"/>
      <c r="D3" s="61"/>
      <c r="E3" s="61"/>
      <c r="F3" s="61"/>
      <c r="G3" s="61"/>
      <c r="H3" s="61"/>
      <c r="I3" s="61"/>
      <c r="J3" s="61"/>
      <c r="K3" s="61"/>
      <c r="L3" s="61"/>
      <c r="M3" s="61"/>
      <c r="N3" s="61"/>
      <c r="O3" s="61"/>
      <c r="P3" s="61"/>
    </row>
    <row r="4" spans="1:16" s="88" customFormat="1" ht="18.75" x14ac:dyDescent="0.2">
      <c r="A4" s="217" t="s">
        <v>280</v>
      </c>
      <c r="B4" s="217"/>
      <c r="C4" s="217"/>
      <c r="D4" s="217"/>
      <c r="E4" s="217"/>
      <c r="F4" s="217"/>
      <c r="G4" s="61"/>
      <c r="H4" s="61"/>
      <c r="I4" s="61"/>
      <c r="J4" s="61"/>
      <c r="K4" s="61"/>
      <c r="L4" s="61"/>
      <c r="M4" s="61"/>
      <c r="N4" s="61"/>
      <c r="O4" s="61"/>
      <c r="P4" s="61"/>
    </row>
    <row r="5" spans="1:16" s="88" customFormat="1" ht="18.75" x14ac:dyDescent="0.2">
      <c r="A5" s="229" t="s">
        <v>12</v>
      </c>
      <c r="B5" s="230"/>
      <c r="C5" s="230"/>
      <c r="D5" s="232" t="s">
        <v>277</v>
      </c>
      <c r="E5" s="232"/>
      <c r="F5" s="232"/>
      <c r="G5" s="61"/>
      <c r="H5" s="61"/>
      <c r="I5" s="61"/>
      <c r="J5" s="61"/>
      <c r="K5" s="61"/>
      <c r="L5" s="61"/>
      <c r="M5" s="61"/>
      <c r="N5" s="61"/>
      <c r="O5" s="61"/>
      <c r="P5" s="61"/>
    </row>
    <row r="6" spans="1:16" s="88" customFormat="1" ht="46.5" customHeight="1" x14ac:dyDescent="0.2">
      <c r="A6" s="231" t="s">
        <v>491</v>
      </c>
      <c r="B6" s="231"/>
      <c r="C6" s="231"/>
      <c r="D6" s="220" t="s">
        <v>531</v>
      </c>
      <c r="E6" s="220"/>
      <c r="F6" s="220"/>
      <c r="G6" s="61"/>
      <c r="H6" s="61"/>
      <c r="I6" s="61"/>
      <c r="J6" s="61"/>
      <c r="K6" s="61"/>
      <c r="L6" s="61"/>
      <c r="M6" s="61"/>
      <c r="N6" s="61"/>
      <c r="O6" s="61"/>
      <c r="P6" s="61"/>
    </row>
    <row r="7" spans="1:16" s="88" customFormat="1" ht="30.75" customHeight="1" x14ac:dyDescent="0.2">
      <c r="A7" s="216" t="s">
        <v>13</v>
      </c>
      <c r="B7" s="216"/>
      <c r="C7" s="216"/>
      <c r="D7" s="228" t="s">
        <v>478</v>
      </c>
      <c r="E7" s="228"/>
      <c r="F7" s="228"/>
      <c r="G7" s="61"/>
      <c r="H7" s="61"/>
      <c r="I7" s="61"/>
      <c r="J7" s="61"/>
      <c r="K7" s="61"/>
      <c r="L7" s="61"/>
      <c r="M7" s="61"/>
      <c r="N7" s="61"/>
      <c r="O7" s="61"/>
      <c r="P7" s="61"/>
    </row>
    <row r="8" spans="1:16" s="88" customFormat="1" ht="18.75" x14ac:dyDescent="0.2">
      <c r="A8" s="61"/>
      <c r="B8" s="61"/>
      <c r="C8" s="61"/>
      <c r="D8" s="61"/>
      <c r="E8" s="61"/>
      <c r="F8" s="61"/>
      <c r="G8" s="61"/>
      <c r="H8" s="61"/>
      <c r="I8" s="61"/>
      <c r="J8" s="61"/>
      <c r="K8" s="61"/>
      <c r="L8" s="61"/>
      <c r="M8" s="61"/>
      <c r="N8" s="61"/>
      <c r="O8" s="61"/>
      <c r="P8" s="61"/>
    </row>
    <row r="9" spans="1:16" ht="75" x14ac:dyDescent="0.2">
      <c r="A9" s="72" t="s">
        <v>269</v>
      </c>
      <c r="B9" s="89" t="s">
        <v>259</v>
      </c>
      <c r="C9" s="72" t="s">
        <v>260</v>
      </c>
      <c r="D9" s="72" t="s">
        <v>271</v>
      </c>
      <c r="E9" s="89" t="s">
        <v>259</v>
      </c>
      <c r="F9" s="72" t="s">
        <v>261</v>
      </c>
      <c r="G9" s="90" t="s">
        <v>28</v>
      </c>
      <c r="H9" s="179" t="s">
        <v>435</v>
      </c>
      <c r="I9" s="91" t="s">
        <v>344</v>
      </c>
      <c r="J9" s="90" t="s">
        <v>272</v>
      </c>
      <c r="K9" s="90" t="s">
        <v>342</v>
      </c>
      <c r="L9" s="92" t="s">
        <v>352</v>
      </c>
      <c r="M9" s="91" t="s">
        <v>345</v>
      </c>
      <c r="N9" s="90" t="s">
        <v>273</v>
      </c>
      <c r="O9" s="90" t="s">
        <v>343</v>
      </c>
      <c r="P9" s="92" t="s">
        <v>353</v>
      </c>
    </row>
    <row r="10" spans="1:16" x14ac:dyDescent="0.2">
      <c r="A10" s="196" t="s">
        <v>1011</v>
      </c>
      <c r="B10" s="93">
        <v>610</v>
      </c>
      <c r="C10" s="94" t="s">
        <v>3469</v>
      </c>
      <c r="D10" s="197"/>
      <c r="E10" s="95" t="s">
        <v>417</v>
      </c>
      <c r="F10" s="96">
        <v>0</v>
      </c>
      <c r="G10" s="97" t="s">
        <v>872</v>
      </c>
      <c r="H10" s="180">
        <v>3</v>
      </c>
      <c r="I10" s="98">
        <v>0</v>
      </c>
      <c r="J10" s="99">
        <v>38143.54</v>
      </c>
      <c r="K10" s="99">
        <v>3.19</v>
      </c>
      <c r="L10" s="99">
        <v>3.19</v>
      </c>
      <c r="M10" s="100">
        <v>0</v>
      </c>
      <c r="N10" s="101">
        <v>0</v>
      </c>
      <c r="O10" s="101">
        <v>0</v>
      </c>
      <c r="P10" s="101">
        <v>0</v>
      </c>
    </row>
    <row r="11" spans="1:16" x14ac:dyDescent="0.2">
      <c r="A11" s="196" t="s">
        <v>1012</v>
      </c>
      <c r="B11" s="93">
        <v>500</v>
      </c>
      <c r="C11" s="94" t="s">
        <v>3470</v>
      </c>
      <c r="D11" s="197" t="s">
        <v>1150</v>
      </c>
      <c r="E11" s="95">
        <v>507</v>
      </c>
      <c r="F11" s="96">
        <v>1640000719215</v>
      </c>
      <c r="G11" s="97" t="s">
        <v>873</v>
      </c>
      <c r="H11" s="180">
        <v>1</v>
      </c>
      <c r="I11" s="98">
        <v>0.107</v>
      </c>
      <c r="J11" s="99">
        <v>2291.87</v>
      </c>
      <c r="K11" s="99">
        <v>3.15</v>
      </c>
      <c r="L11" s="99">
        <v>3.15</v>
      </c>
      <c r="M11" s="100">
        <v>0</v>
      </c>
      <c r="N11" s="101">
        <v>0</v>
      </c>
      <c r="O11" s="101">
        <v>0</v>
      </c>
      <c r="P11" s="101">
        <v>0</v>
      </c>
    </row>
    <row r="12" spans="1:16" x14ac:dyDescent="0.2">
      <c r="A12" s="196" t="s">
        <v>1013</v>
      </c>
      <c r="B12" s="93">
        <v>650</v>
      </c>
      <c r="C12" s="94" t="s">
        <v>3471</v>
      </c>
      <c r="D12" s="197"/>
      <c r="E12" s="95" t="s">
        <v>417</v>
      </c>
      <c r="F12" s="96">
        <v>0</v>
      </c>
      <c r="G12" s="97" t="s">
        <v>874</v>
      </c>
      <c r="H12" s="180">
        <v>1</v>
      </c>
      <c r="I12" s="98">
        <v>0.153</v>
      </c>
      <c r="J12" s="99">
        <v>1585.53</v>
      </c>
      <c r="K12" s="99">
        <v>2.87</v>
      </c>
      <c r="L12" s="99">
        <v>2.87</v>
      </c>
      <c r="M12" s="100">
        <v>0</v>
      </c>
      <c r="N12" s="101">
        <v>0</v>
      </c>
      <c r="O12" s="101">
        <v>0</v>
      </c>
      <c r="P12" s="101">
        <v>0</v>
      </c>
    </row>
    <row r="13" spans="1:16" x14ac:dyDescent="0.2">
      <c r="A13" s="196" t="s">
        <v>1014</v>
      </c>
      <c r="B13" s="93">
        <v>660</v>
      </c>
      <c r="C13" s="94" t="s">
        <v>3472</v>
      </c>
      <c r="D13" s="197"/>
      <c r="E13" s="95" t="s">
        <v>417</v>
      </c>
      <c r="F13" s="96">
        <v>0</v>
      </c>
      <c r="G13" s="97" t="s">
        <v>875</v>
      </c>
      <c r="H13" s="180">
        <v>2</v>
      </c>
      <c r="I13" s="98">
        <v>0.98899999999999999</v>
      </c>
      <c r="J13" s="99">
        <v>7745.95</v>
      </c>
      <c r="K13" s="99">
        <v>2.82</v>
      </c>
      <c r="L13" s="99">
        <v>2.82</v>
      </c>
      <c r="M13" s="100">
        <v>0</v>
      </c>
      <c r="N13" s="101">
        <v>0</v>
      </c>
      <c r="O13" s="101">
        <v>0</v>
      </c>
      <c r="P13" s="101">
        <v>0</v>
      </c>
    </row>
    <row r="14" spans="1:16" x14ac:dyDescent="0.2">
      <c r="A14" s="196" t="s">
        <v>1015</v>
      </c>
      <c r="B14" s="93">
        <v>640</v>
      </c>
      <c r="C14" s="94" t="s">
        <v>3473</v>
      </c>
      <c r="D14" s="197"/>
      <c r="E14" s="95" t="s">
        <v>417</v>
      </c>
      <c r="F14" s="96">
        <v>0</v>
      </c>
      <c r="G14" s="97" t="s">
        <v>876</v>
      </c>
      <c r="H14" s="180">
        <v>2</v>
      </c>
      <c r="I14" s="98">
        <v>1.4059999999999999</v>
      </c>
      <c r="J14" s="99">
        <v>5999.51</v>
      </c>
      <c r="K14" s="99">
        <v>9.2200000000000006</v>
      </c>
      <c r="L14" s="99">
        <v>9.2200000000000006</v>
      </c>
      <c r="M14" s="100">
        <v>0</v>
      </c>
      <c r="N14" s="101">
        <v>0</v>
      </c>
      <c r="O14" s="101">
        <v>0</v>
      </c>
      <c r="P14" s="101">
        <v>0</v>
      </c>
    </row>
    <row r="15" spans="1:16" x14ac:dyDescent="0.2">
      <c r="A15" s="196" t="s">
        <v>1016</v>
      </c>
      <c r="B15" s="93">
        <v>700</v>
      </c>
      <c r="C15" s="94" t="s">
        <v>3474</v>
      </c>
      <c r="D15" s="197"/>
      <c r="E15" s="95" t="s">
        <v>417</v>
      </c>
      <c r="F15" s="96">
        <v>0</v>
      </c>
      <c r="G15" s="97" t="s">
        <v>877</v>
      </c>
      <c r="H15" s="180">
        <v>1</v>
      </c>
      <c r="I15" s="98">
        <v>0.85099999999999998</v>
      </c>
      <c r="J15" s="99">
        <v>7929.15</v>
      </c>
      <c r="K15" s="99">
        <v>2.95</v>
      </c>
      <c r="L15" s="99">
        <v>2.95</v>
      </c>
      <c r="M15" s="100">
        <v>0</v>
      </c>
      <c r="N15" s="101">
        <v>0</v>
      </c>
      <c r="O15" s="101">
        <v>0</v>
      </c>
      <c r="P15" s="101">
        <v>0</v>
      </c>
    </row>
    <row r="16" spans="1:16" x14ac:dyDescent="0.2">
      <c r="A16" s="196" t="s">
        <v>1017</v>
      </c>
      <c r="B16" s="93">
        <v>428</v>
      </c>
      <c r="C16" s="94">
        <v>1650000089613</v>
      </c>
      <c r="D16" s="197" t="s">
        <v>1151</v>
      </c>
      <c r="E16" s="95">
        <v>438</v>
      </c>
      <c r="F16" s="96">
        <v>1650000089622</v>
      </c>
      <c r="G16" s="97" t="s">
        <v>878</v>
      </c>
      <c r="H16" s="180">
        <v>0</v>
      </c>
      <c r="I16" s="98">
        <v>1.0109999999999999</v>
      </c>
      <c r="J16" s="99">
        <v>519.11</v>
      </c>
      <c r="K16" s="99">
        <v>2.62</v>
      </c>
      <c r="L16" s="99">
        <v>2.62</v>
      </c>
      <c r="M16" s="100">
        <v>-1.401</v>
      </c>
      <c r="N16" s="101">
        <v>519.11</v>
      </c>
      <c r="O16" s="101">
        <v>0.05</v>
      </c>
      <c r="P16" s="101">
        <v>0.05</v>
      </c>
    </row>
    <row r="17" spans="1:16" ht="30" x14ac:dyDescent="0.2">
      <c r="A17" s="196" t="s">
        <v>1018</v>
      </c>
      <c r="B17" s="93">
        <v>670</v>
      </c>
      <c r="C17" s="94" t="s">
        <v>3475</v>
      </c>
      <c r="D17" s="197" t="s">
        <v>1152</v>
      </c>
      <c r="E17" s="95">
        <v>217</v>
      </c>
      <c r="F17" s="96">
        <v>1640000519728</v>
      </c>
      <c r="G17" s="97" t="s">
        <v>879</v>
      </c>
      <c r="H17" s="180">
        <v>2</v>
      </c>
      <c r="I17" s="98">
        <v>0.152</v>
      </c>
      <c r="J17" s="99">
        <v>5340.36</v>
      </c>
      <c r="K17" s="99">
        <v>5.96</v>
      </c>
      <c r="L17" s="99">
        <v>5.96</v>
      </c>
      <c r="M17" s="100">
        <v>0</v>
      </c>
      <c r="N17" s="101">
        <v>0</v>
      </c>
      <c r="O17" s="101">
        <v>0</v>
      </c>
      <c r="P17" s="101">
        <v>0</v>
      </c>
    </row>
    <row r="18" spans="1:16" ht="30" x14ac:dyDescent="0.2">
      <c r="A18" s="196" t="s">
        <v>1019</v>
      </c>
      <c r="B18" s="93">
        <v>320</v>
      </c>
      <c r="C18" s="94" t="s">
        <v>3476</v>
      </c>
      <c r="D18" s="197" t="s">
        <v>1153</v>
      </c>
      <c r="E18" s="95">
        <v>498</v>
      </c>
      <c r="F18" s="96">
        <v>1650000219210</v>
      </c>
      <c r="G18" s="97" t="s">
        <v>880</v>
      </c>
      <c r="H18" s="180">
        <v>3</v>
      </c>
      <c r="I18" s="98">
        <v>0</v>
      </c>
      <c r="J18" s="99">
        <v>48288.480000000003</v>
      </c>
      <c r="K18" s="99">
        <v>1.39</v>
      </c>
      <c r="L18" s="99">
        <v>1.39</v>
      </c>
      <c r="M18" s="100">
        <v>0</v>
      </c>
      <c r="N18" s="101">
        <v>0</v>
      </c>
      <c r="O18" s="101">
        <v>0</v>
      </c>
      <c r="P18" s="101">
        <v>0</v>
      </c>
    </row>
    <row r="19" spans="1:16" x14ac:dyDescent="0.2">
      <c r="A19" s="196" t="s">
        <v>1020</v>
      </c>
      <c r="B19" s="93">
        <v>850</v>
      </c>
      <c r="C19" s="94" t="s">
        <v>3477</v>
      </c>
      <c r="D19" s="197"/>
      <c r="E19" s="95" t="s">
        <v>417</v>
      </c>
      <c r="F19" s="96">
        <v>0</v>
      </c>
      <c r="G19" s="97" t="s">
        <v>881</v>
      </c>
      <c r="H19" s="180">
        <v>4</v>
      </c>
      <c r="I19" s="98">
        <v>1.593</v>
      </c>
      <c r="J19" s="99">
        <v>5124.4799999999996</v>
      </c>
      <c r="K19" s="99">
        <v>6.68</v>
      </c>
      <c r="L19" s="99">
        <v>6.68</v>
      </c>
      <c r="M19" s="100">
        <v>0</v>
      </c>
      <c r="N19" s="101">
        <v>0</v>
      </c>
      <c r="O19" s="101">
        <v>0</v>
      </c>
      <c r="P19" s="101">
        <v>0</v>
      </c>
    </row>
    <row r="20" spans="1:16" ht="30" x14ac:dyDescent="0.2">
      <c r="A20" s="196" t="s">
        <v>1021</v>
      </c>
      <c r="B20" s="93">
        <v>450</v>
      </c>
      <c r="C20" s="94" t="s">
        <v>3478</v>
      </c>
      <c r="D20" s="197"/>
      <c r="E20" s="95" t="s">
        <v>417</v>
      </c>
      <c r="F20" s="96">
        <v>0</v>
      </c>
      <c r="G20" s="97" t="s">
        <v>882</v>
      </c>
      <c r="H20" s="180">
        <v>4</v>
      </c>
      <c r="I20" s="98">
        <v>4.1159999999999997</v>
      </c>
      <c r="J20" s="99">
        <v>17299.93</v>
      </c>
      <c r="K20" s="99">
        <v>4.6399999999999997</v>
      </c>
      <c r="L20" s="99">
        <v>4.6399999999999997</v>
      </c>
      <c r="M20" s="100">
        <v>0</v>
      </c>
      <c r="N20" s="101">
        <v>0</v>
      </c>
      <c r="O20" s="101">
        <v>0</v>
      </c>
      <c r="P20" s="101">
        <v>0</v>
      </c>
    </row>
    <row r="21" spans="1:16" ht="30" x14ac:dyDescent="0.2">
      <c r="A21" s="196" t="s">
        <v>1022</v>
      </c>
      <c r="B21" s="93">
        <v>460</v>
      </c>
      <c r="C21" s="94" t="s">
        <v>3479</v>
      </c>
      <c r="D21" s="197" t="s">
        <v>1154</v>
      </c>
      <c r="E21" s="95">
        <v>470</v>
      </c>
      <c r="F21" s="96" t="s">
        <v>3576</v>
      </c>
      <c r="G21" s="97" t="s">
        <v>883</v>
      </c>
      <c r="H21" s="180">
        <v>3</v>
      </c>
      <c r="I21" s="98">
        <v>0</v>
      </c>
      <c r="J21" s="99">
        <v>5589.22</v>
      </c>
      <c r="K21" s="99">
        <v>3.11</v>
      </c>
      <c r="L21" s="99">
        <v>3.11</v>
      </c>
      <c r="M21" s="100">
        <v>0</v>
      </c>
      <c r="N21" s="101">
        <v>0</v>
      </c>
      <c r="O21" s="101">
        <v>0</v>
      </c>
      <c r="P21" s="101">
        <v>0</v>
      </c>
    </row>
    <row r="22" spans="1:16" x14ac:dyDescent="0.2">
      <c r="A22" s="196" t="s">
        <v>1023</v>
      </c>
      <c r="B22" s="93">
        <v>680</v>
      </c>
      <c r="C22" s="94" t="s">
        <v>3480</v>
      </c>
      <c r="D22" s="197" t="s">
        <v>1155</v>
      </c>
      <c r="E22" s="95">
        <v>690</v>
      </c>
      <c r="F22" s="96" t="s">
        <v>3577</v>
      </c>
      <c r="G22" s="97" t="s">
        <v>884</v>
      </c>
      <c r="H22" s="180">
        <v>4</v>
      </c>
      <c r="I22" s="98">
        <v>0.22800000000000001</v>
      </c>
      <c r="J22" s="99">
        <v>4413.3999999999996</v>
      </c>
      <c r="K22" s="99">
        <v>1.87</v>
      </c>
      <c r="L22" s="99">
        <v>1.87</v>
      </c>
      <c r="M22" s="100">
        <v>0</v>
      </c>
      <c r="N22" s="101">
        <v>711.08</v>
      </c>
      <c r="O22" s="101">
        <v>0.05</v>
      </c>
      <c r="P22" s="101">
        <v>0.05</v>
      </c>
    </row>
    <row r="23" spans="1:16" x14ac:dyDescent="0.2">
      <c r="A23" s="196" t="s">
        <v>1024</v>
      </c>
      <c r="B23" s="93">
        <v>520</v>
      </c>
      <c r="C23" s="94" t="s">
        <v>3481</v>
      </c>
      <c r="D23" s="197" t="s">
        <v>1156</v>
      </c>
      <c r="E23" s="95">
        <v>730</v>
      </c>
      <c r="F23" s="96" t="s">
        <v>3578</v>
      </c>
      <c r="G23" s="97" t="s">
        <v>885</v>
      </c>
      <c r="H23" s="180">
        <v>3</v>
      </c>
      <c r="I23" s="98">
        <v>0.313</v>
      </c>
      <c r="J23" s="99">
        <v>12003.75</v>
      </c>
      <c r="K23" s="99">
        <v>3.49</v>
      </c>
      <c r="L23" s="99">
        <v>3.49</v>
      </c>
      <c r="M23" s="100">
        <v>0</v>
      </c>
      <c r="N23" s="101">
        <v>1495.44</v>
      </c>
      <c r="O23" s="101">
        <v>0.05</v>
      </c>
      <c r="P23" s="101">
        <v>0.05</v>
      </c>
    </row>
    <row r="24" spans="1:16" ht="30" x14ac:dyDescent="0.2">
      <c r="A24" s="196" t="s">
        <v>1025</v>
      </c>
      <c r="B24" s="93">
        <v>530</v>
      </c>
      <c r="C24" s="94" t="s">
        <v>3482</v>
      </c>
      <c r="D24" s="197" t="s">
        <v>1157</v>
      </c>
      <c r="E24" s="95">
        <v>770</v>
      </c>
      <c r="F24" s="96" t="s">
        <v>3579</v>
      </c>
      <c r="G24" s="97" t="s">
        <v>886</v>
      </c>
      <c r="H24" s="180">
        <v>3</v>
      </c>
      <c r="I24" s="98">
        <v>0</v>
      </c>
      <c r="J24" s="99">
        <v>39930.21</v>
      </c>
      <c r="K24" s="99">
        <v>3.92</v>
      </c>
      <c r="L24" s="99">
        <v>3.92</v>
      </c>
      <c r="M24" s="100">
        <v>0</v>
      </c>
      <c r="N24" s="101">
        <v>8855.7800000000007</v>
      </c>
      <c r="O24" s="101">
        <v>0.05</v>
      </c>
      <c r="P24" s="101">
        <v>0.05</v>
      </c>
    </row>
    <row r="25" spans="1:16" ht="30" x14ac:dyDescent="0.2">
      <c r="A25" s="196" t="s">
        <v>1026</v>
      </c>
      <c r="B25" s="93">
        <v>540</v>
      </c>
      <c r="C25" s="94" t="s">
        <v>3483</v>
      </c>
      <c r="D25" s="197" t="s">
        <v>1158</v>
      </c>
      <c r="E25" s="95">
        <v>740</v>
      </c>
      <c r="F25" s="96" t="s">
        <v>3580</v>
      </c>
      <c r="G25" s="97" t="s">
        <v>887</v>
      </c>
      <c r="H25" s="180">
        <v>3</v>
      </c>
      <c r="I25" s="98">
        <v>0.96599999999999997</v>
      </c>
      <c r="J25" s="99">
        <v>19780.04</v>
      </c>
      <c r="K25" s="99">
        <v>2.96</v>
      </c>
      <c r="L25" s="99">
        <v>2.96</v>
      </c>
      <c r="M25" s="100">
        <v>0</v>
      </c>
      <c r="N25" s="101">
        <v>4187.2299999999996</v>
      </c>
      <c r="O25" s="101">
        <v>0.05</v>
      </c>
      <c r="P25" s="101">
        <v>0.05</v>
      </c>
    </row>
    <row r="26" spans="1:16" ht="30" x14ac:dyDescent="0.2">
      <c r="A26" s="196" t="s">
        <v>1027</v>
      </c>
      <c r="B26" s="93">
        <v>550</v>
      </c>
      <c r="C26" s="94" t="s">
        <v>3484</v>
      </c>
      <c r="D26" s="197" t="s">
        <v>1159</v>
      </c>
      <c r="E26" s="95">
        <v>750</v>
      </c>
      <c r="F26" s="96" t="s">
        <v>3581</v>
      </c>
      <c r="G26" s="97" t="s">
        <v>888</v>
      </c>
      <c r="H26" s="180">
        <v>4</v>
      </c>
      <c r="I26" s="98">
        <v>0.61099999999999999</v>
      </c>
      <c r="J26" s="99">
        <v>22135.61</v>
      </c>
      <c r="K26" s="99">
        <v>2.71</v>
      </c>
      <c r="L26" s="99">
        <v>2.71</v>
      </c>
      <c r="M26" s="100">
        <v>0</v>
      </c>
      <c r="N26" s="101">
        <v>2512.34</v>
      </c>
      <c r="O26" s="101">
        <v>0.05</v>
      </c>
      <c r="P26" s="101">
        <v>0.05</v>
      </c>
    </row>
    <row r="27" spans="1:16" x14ac:dyDescent="0.2">
      <c r="A27" s="196" t="s">
        <v>1028</v>
      </c>
      <c r="B27" s="93">
        <v>810</v>
      </c>
      <c r="C27" s="94" t="s">
        <v>3485</v>
      </c>
      <c r="D27" s="197" t="s">
        <v>1160</v>
      </c>
      <c r="E27" s="95">
        <v>820</v>
      </c>
      <c r="F27" s="96" t="s">
        <v>3582</v>
      </c>
      <c r="G27" s="97" t="s">
        <v>889</v>
      </c>
      <c r="H27" s="180">
        <v>3</v>
      </c>
      <c r="I27" s="98">
        <v>0.17100000000000001</v>
      </c>
      <c r="J27" s="99">
        <v>11405.58</v>
      </c>
      <c r="K27" s="99">
        <v>2.91</v>
      </c>
      <c r="L27" s="99">
        <v>2.91</v>
      </c>
      <c r="M27" s="100">
        <v>0</v>
      </c>
      <c r="N27" s="101">
        <v>0</v>
      </c>
      <c r="O27" s="101">
        <v>0</v>
      </c>
      <c r="P27" s="101">
        <v>0</v>
      </c>
    </row>
    <row r="28" spans="1:16" x14ac:dyDescent="0.2">
      <c r="A28" s="196" t="s">
        <v>1029</v>
      </c>
      <c r="B28" s="93">
        <v>830</v>
      </c>
      <c r="C28" s="94" t="s">
        <v>3486</v>
      </c>
      <c r="D28" s="197" t="s">
        <v>1161</v>
      </c>
      <c r="E28" s="95">
        <v>840</v>
      </c>
      <c r="F28" s="96" t="s">
        <v>3583</v>
      </c>
      <c r="G28" s="97" t="s">
        <v>890</v>
      </c>
      <c r="H28" s="180">
        <v>1</v>
      </c>
      <c r="I28" s="98">
        <v>0.28799999999999998</v>
      </c>
      <c r="J28" s="99">
        <v>238.88</v>
      </c>
      <c r="K28" s="99">
        <v>3.18</v>
      </c>
      <c r="L28" s="99">
        <v>3.18</v>
      </c>
      <c r="M28" s="100">
        <v>0</v>
      </c>
      <c r="N28" s="101">
        <v>4953.1099999999997</v>
      </c>
      <c r="O28" s="101">
        <v>0.05</v>
      </c>
      <c r="P28" s="101">
        <v>0.05</v>
      </c>
    </row>
    <row r="29" spans="1:16" x14ac:dyDescent="0.2">
      <c r="A29" s="196" t="s">
        <v>1030</v>
      </c>
      <c r="B29" s="93">
        <v>960</v>
      </c>
      <c r="C29" s="94" t="s">
        <v>3487</v>
      </c>
      <c r="D29" s="197" t="s">
        <v>1162</v>
      </c>
      <c r="E29" s="95">
        <v>970</v>
      </c>
      <c r="F29" s="96" t="s">
        <v>3584</v>
      </c>
      <c r="G29" s="97" t="s">
        <v>891</v>
      </c>
      <c r="H29" s="180">
        <v>1</v>
      </c>
      <c r="I29" s="98">
        <v>3.2000000000000001E-2</v>
      </c>
      <c r="J29" s="99">
        <v>1450.87</v>
      </c>
      <c r="K29" s="99">
        <v>1.8</v>
      </c>
      <c r="L29" s="99">
        <v>1.8</v>
      </c>
      <c r="M29" s="100">
        <v>0</v>
      </c>
      <c r="N29" s="101">
        <v>0</v>
      </c>
      <c r="O29" s="101">
        <v>0</v>
      </c>
      <c r="P29" s="101">
        <v>0</v>
      </c>
    </row>
    <row r="30" spans="1:16" x14ac:dyDescent="0.2">
      <c r="A30" s="196" t="s">
        <v>1031</v>
      </c>
      <c r="B30" s="93">
        <v>370</v>
      </c>
      <c r="C30" s="94" t="s">
        <v>3488</v>
      </c>
      <c r="D30" s="197" t="s">
        <v>1163</v>
      </c>
      <c r="E30" s="95">
        <v>360</v>
      </c>
      <c r="F30" s="96" t="s">
        <v>3585</v>
      </c>
      <c r="G30" s="97" t="s">
        <v>892</v>
      </c>
      <c r="H30" s="180">
        <v>0</v>
      </c>
      <c r="I30" s="98">
        <v>0.13400000000000001</v>
      </c>
      <c r="J30" s="99">
        <v>8.69</v>
      </c>
      <c r="K30" s="99">
        <v>4.91</v>
      </c>
      <c r="L30" s="99">
        <v>4.91</v>
      </c>
      <c r="M30" s="100">
        <v>0</v>
      </c>
      <c r="N30" s="101">
        <v>0</v>
      </c>
      <c r="O30" s="101">
        <v>0</v>
      </c>
      <c r="P30" s="101">
        <v>0</v>
      </c>
    </row>
    <row r="31" spans="1:16" x14ac:dyDescent="0.2">
      <c r="A31" s="196" t="s">
        <v>1032</v>
      </c>
      <c r="B31" s="93">
        <v>410</v>
      </c>
      <c r="C31" s="94" t="s">
        <v>3489</v>
      </c>
      <c r="D31" s="197" t="s">
        <v>1164</v>
      </c>
      <c r="E31" s="95">
        <v>420</v>
      </c>
      <c r="F31" s="96" t="s">
        <v>3586</v>
      </c>
      <c r="G31" s="97" t="s">
        <v>893</v>
      </c>
      <c r="H31" s="180">
        <v>0</v>
      </c>
      <c r="I31" s="98">
        <v>0.378</v>
      </c>
      <c r="J31" s="99">
        <v>11.21</v>
      </c>
      <c r="K31" s="99">
        <v>3.08</v>
      </c>
      <c r="L31" s="99">
        <v>3.08</v>
      </c>
      <c r="M31" s="100">
        <v>0</v>
      </c>
      <c r="N31" s="101">
        <v>1805.49</v>
      </c>
      <c r="O31" s="101">
        <v>0.05</v>
      </c>
      <c r="P31" s="101">
        <v>0.05</v>
      </c>
    </row>
    <row r="32" spans="1:16" x14ac:dyDescent="0.2">
      <c r="A32" s="196" t="s">
        <v>1033</v>
      </c>
      <c r="B32" s="93">
        <v>430</v>
      </c>
      <c r="C32" s="94" t="s">
        <v>3490</v>
      </c>
      <c r="D32" s="197" t="s">
        <v>1165</v>
      </c>
      <c r="E32" s="95">
        <v>440</v>
      </c>
      <c r="F32" s="96" t="s">
        <v>3587</v>
      </c>
      <c r="G32" s="97" t="s">
        <v>894</v>
      </c>
      <c r="H32" s="180">
        <v>0</v>
      </c>
      <c r="I32" s="98">
        <v>0.17899999999999999</v>
      </c>
      <c r="J32" s="99">
        <v>6.63</v>
      </c>
      <c r="K32" s="99">
        <v>2.2000000000000002</v>
      </c>
      <c r="L32" s="99">
        <v>2.2000000000000002</v>
      </c>
      <c r="M32" s="100">
        <v>0</v>
      </c>
      <c r="N32" s="101">
        <v>0</v>
      </c>
      <c r="O32" s="101">
        <v>0</v>
      </c>
      <c r="P32" s="101">
        <v>0</v>
      </c>
    </row>
    <row r="33" spans="1:16" x14ac:dyDescent="0.2">
      <c r="A33" s="196" t="s">
        <v>1034</v>
      </c>
      <c r="B33" s="93">
        <v>340</v>
      </c>
      <c r="C33" s="94" t="s">
        <v>3491</v>
      </c>
      <c r="D33" s="197" t="s">
        <v>1166</v>
      </c>
      <c r="E33" s="95">
        <v>350</v>
      </c>
      <c r="F33" s="96" t="s">
        <v>3588</v>
      </c>
      <c r="G33" s="97" t="s">
        <v>895</v>
      </c>
      <c r="H33" s="180">
        <v>0</v>
      </c>
      <c r="I33" s="98">
        <v>0.219</v>
      </c>
      <c r="J33" s="99">
        <v>42.44</v>
      </c>
      <c r="K33" s="99">
        <v>2.42</v>
      </c>
      <c r="L33" s="99">
        <v>2.42</v>
      </c>
      <c r="M33" s="100">
        <v>0</v>
      </c>
      <c r="N33" s="101">
        <v>0</v>
      </c>
      <c r="O33" s="101">
        <v>0</v>
      </c>
      <c r="P33" s="101">
        <v>0</v>
      </c>
    </row>
    <row r="34" spans="1:16" x14ac:dyDescent="0.2">
      <c r="A34" s="196" t="s">
        <v>1035</v>
      </c>
      <c r="B34" s="93">
        <v>480</v>
      </c>
      <c r="C34" s="94" t="s">
        <v>3492</v>
      </c>
      <c r="D34" s="197" t="s">
        <v>1167</v>
      </c>
      <c r="E34" s="95">
        <v>490</v>
      </c>
      <c r="F34" s="96" t="s">
        <v>3589</v>
      </c>
      <c r="G34" s="97" t="s">
        <v>896</v>
      </c>
      <c r="H34" s="180">
        <v>0</v>
      </c>
      <c r="I34" s="98">
        <v>1.21</v>
      </c>
      <c r="J34" s="99">
        <v>7.5</v>
      </c>
      <c r="K34" s="99">
        <v>3.55</v>
      </c>
      <c r="L34" s="99">
        <v>3.55</v>
      </c>
      <c r="M34" s="100">
        <v>0</v>
      </c>
      <c r="N34" s="101">
        <v>0</v>
      </c>
      <c r="O34" s="101">
        <v>0</v>
      </c>
      <c r="P34" s="101">
        <v>0</v>
      </c>
    </row>
    <row r="35" spans="1:16" x14ac:dyDescent="0.2">
      <c r="A35" s="196" t="s">
        <v>1036</v>
      </c>
      <c r="B35" s="93">
        <v>600</v>
      </c>
      <c r="C35" s="94" t="s">
        <v>3493</v>
      </c>
      <c r="D35" s="197" t="s">
        <v>1168</v>
      </c>
      <c r="E35" s="95">
        <v>590</v>
      </c>
      <c r="F35" s="96" t="s">
        <v>3590</v>
      </c>
      <c r="G35" s="97" t="s">
        <v>897</v>
      </c>
      <c r="H35" s="180">
        <v>0</v>
      </c>
      <c r="I35" s="98">
        <v>0.16600000000000001</v>
      </c>
      <c r="J35" s="99">
        <v>76.02</v>
      </c>
      <c r="K35" s="99">
        <v>2.2000000000000002</v>
      </c>
      <c r="L35" s="99">
        <v>2.2000000000000002</v>
      </c>
      <c r="M35" s="100">
        <v>0</v>
      </c>
      <c r="N35" s="101">
        <v>0</v>
      </c>
      <c r="O35" s="101">
        <v>0</v>
      </c>
      <c r="P35" s="101">
        <v>0</v>
      </c>
    </row>
    <row r="36" spans="1:16" x14ac:dyDescent="0.2">
      <c r="A36" s="196" t="s">
        <v>1037</v>
      </c>
      <c r="B36" s="93">
        <v>980</v>
      </c>
      <c r="C36" s="94" t="s">
        <v>3494</v>
      </c>
      <c r="D36" s="197" t="s">
        <v>1169</v>
      </c>
      <c r="E36" s="95">
        <v>990</v>
      </c>
      <c r="F36" s="96" t="s">
        <v>3591</v>
      </c>
      <c r="G36" s="97" t="s">
        <v>898</v>
      </c>
      <c r="H36" s="180">
        <v>0</v>
      </c>
      <c r="I36" s="98">
        <v>0</v>
      </c>
      <c r="J36" s="99">
        <v>5.84</v>
      </c>
      <c r="K36" s="99">
        <v>1.9</v>
      </c>
      <c r="L36" s="99">
        <v>1.9</v>
      </c>
      <c r="M36" s="100">
        <v>0</v>
      </c>
      <c r="N36" s="101">
        <v>0</v>
      </c>
      <c r="O36" s="101">
        <v>0</v>
      </c>
      <c r="P36" s="101">
        <v>0</v>
      </c>
    </row>
    <row r="37" spans="1:16" x14ac:dyDescent="0.2">
      <c r="A37" s="196" t="s">
        <v>1038</v>
      </c>
      <c r="B37" s="93">
        <v>280</v>
      </c>
      <c r="C37" s="94" t="s">
        <v>3495</v>
      </c>
      <c r="D37" s="197" t="s">
        <v>1170</v>
      </c>
      <c r="E37" s="95">
        <v>290</v>
      </c>
      <c r="F37" s="96" t="s">
        <v>3592</v>
      </c>
      <c r="G37" s="97" t="s">
        <v>899</v>
      </c>
      <c r="H37" s="180">
        <v>0</v>
      </c>
      <c r="I37" s="98">
        <v>0</v>
      </c>
      <c r="J37" s="99">
        <v>184.13</v>
      </c>
      <c r="K37" s="99">
        <v>1.64</v>
      </c>
      <c r="L37" s="99">
        <v>1.64</v>
      </c>
      <c r="M37" s="100">
        <v>0</v>
      </c>
      <c r="N37" s="101">
        <v>23936.92</v>
      </c>
      <c r="O37" s="101">
        <v>0.05</v>
      </c>
      <c r="P37" s="101">
        <v>0.05</v>
      </c>
    </row>
    <row r="38" spans="1:16" x14ac:dyDescent="0.2">
      <c r="A38" s="196" t="s">
        <v>1039</v>
      </c>
      <c r="B38" s="93">
        <v>260</v>
      </c>
      <c r="C38" s="94" t="s">
        <v>3496</v>
      </c>
      <c r="D38" s="197" t="s">
        <v>1171</v>
      </c>
      <c r="E38" s="95">
        <v>270</v>
      </c>
      <c r="F38" s="96" t="s">
        <v>3593</v>
      </c>
      <c r="G38" s="97" t="s">
        <v>900</v>
      </c>
      <c r="H38" s="180">
        <v>0</v>
      </c>
      <c r="I38" s="98">
        <v>0.183</v>
      </c>
      <c r="J38" s="99">
        <v>10.43</v>
      </c>
      <c r="K38" s="99">
        <v>2.11</v>
      </c>
      <c r="L38" s="99">
        <v>2.11</v>
      </c>
      <c r="M38" s="100">
        <v>0</v>
      </c>
      <c r="N38" s="101">
        <v>1034.01</v>
      </c>
      <c r="O38" s="101">
        <v>0.05</v>
      </c>
      <c r="P38" s="101">
        <v>0.05</v>
      </c>
    </row>
    <row r="39" spans="1:16" x14ac:dyDescent="0.2">
      <c r="A39" s="196" t="s">
        <v>1040</v>
      </c>
      <c r="B39" s="93">
        <v>180</v>
      </c>
      <c r="C39" s="94" t="s">
        <v>3497</v>
      </c>
      <c r="D39" s="197" t="s">
        <v>1172</v>
      </c>
      <c r="E39" s="95">
        <v>190</v>
      </c>
      <c r="F39" s="96" t="s">
        <v>3594</v>
      </c>
      <c r="G39" s="97" t="s">
        <v>901</v>
      </c>
      <c r="H39" s="180">
        <v>0</v>
      </c>
      <c r="I39" s="98">
        <v>1.6080000000000001</v>
      </c>
      <c r="J39" s="99">
        <v>246.04</v>
      </c>
      <c r="K39" s="99">
        <v>1.6</v>
      </c>
      <c r="L39" s="99">
        <v>1.6</v>
      </c>
      <c r="M39" s="100">
        <v>0</v>
      </c>
      <c r="N39" s="101">
        <v>15063.66</v>
      </c>
      <c r="O39" s="101">
        <v>0.05</v>
      </c>
      <c r="P39" s="101">
        <v>0.05</v>
      </c>
    </row>
    <row r="40" spans="1:16" x14ac:dyDescent="0.2">
      <c r="A40" s="196" t="s">
        <v>1041</v>
      </c>
      <c r="B40" s="93">
        <v>200</v>
      </c>
      <c r="C40" s="94" t="s">
        <v>3498</v>
      </c>
      <c r="D40" s="197" t="s">
        <v>1173</v>
      </c>
      <c r="E40" s="95">
        <v>210</v>
      </c>
      <c r="F40" s="96" t="s">
        <v>3595</v>
      </c>
      <c r="G40" s="97" t="s">
        <v>902</v>
      </c>
      <c r="H40" s="180">
        <v>4</v>
      </c>
      <c r="I40" s="98">
        <v>0</v>
      </c>
      <c r="J40" s="99">
        <v>11739.03</v>
      </c>
      <c r="K40" s="99">
        <v>1.34</v>
      </c>
      <c r="L40" s="99">
        <v>1.34</v>
      </c>
      <c r="M40" s="100">
        <v>0</v>
      </c>
      <c r="N40" s="101">
        <v>10360.86</v>
      </c>
      <c r="O40" s="101">
        <v>0.05</v>
      </c>
      <c r="P40" s="101">
        <v>0.05</v>
      </c>
    </row>
    <row r="41" spans="1:16" x14ac:dyDescent="0.2">
      <c r="A41" s="196" t="s">
        <v>1042</v>
      </c>
      <c r="B41" s="93">
        <v>140</v>
      </c>
      <c r="C41" s="94" t="s">
        <v>3499</v>
      </c>
      <c r="D41" s="197" t="s">
        <v>1174</v>
      </c>
      <c r="E41" s="95">
        <v>150</v>
      </c>
      <c r="F41" s="96" t="s">
        <v>3596</v>
      </c>
      <c r="G41" s="97" t="s">
        <v>903</v>
      </c>
      <c r="H41" s="180">
        <v>0</v>
      </c>
      <c r="I41" s="98">
        <v>0.187</v>
      </c>
      <c r="J41" s="99">
        <v>8.11</v>
      </c>
      <c r="K41" s="99">
        <v>2.02</v>
      </c>
      <c r="L41" s="99">
        <v>2.02</v>
      </c>
      <c r="M41" s="100">
        <v>0</v>
      </c>
      <c r="N41" s="101">
        <v>1216.78</v>
      </c>
      <c r="O41" s="101">
        <v>0.05</v>
      </c>
      <c r="P41" s="101">
        <v>0.05</v>
      </c>
    </row>
    <row r="42" spans="1:16" x14ac:dyDescent="0.2">
      <c r="A42" s="196" t="s">
        <v>1043</v>
      </c>
      <c r="B42" s="93">
        <v>160</v>
      </c>
      <c r="C42" s="94" t="s">
        <v>3500</v>
      </c>
      <c r="D42" s="197" t="s">
        <v>1175</v>
      </c>
      <c r="E42" s="95">
        <v>170</v>
      </c>
      <c r="F42" s="96" t="s">
        <v>3597</v>
      </c>
      <c r="G42" s="97" t="s">
        <v>904</v>
      </c>
      <c r="H42" s="180">
        <v>0</v>
      </c>
      <c r="I42" s="98">
        <v>0.47899999999999998</v>
      </c>
      <c r="J42" s="99">
        <v>29.45</v>
      </c>
      <c r="K42" s="99">
        <v>2.89</v>
      </c>
      <c r="L42" s="99">
        <v>2.89</v>
      </c>
      <c r="M42" s="100">
        <v>0</v>
      </c>
      <c r="N42" s="101">
        <v>1693.24</v>
      </c>
      <c r="O42" s="101">
        <v>0.05</v>
      </c>
      <c r="P42" s="101">
        <v>0.05</v>
      </c>
    </row>
    <row r="43" spans="1:16" x14ac:dyDescent="0.2">
      <c r="A43" s="196" t="s">
        <v>1044</v>
      </c>
      <c r="B43" s="93">
        <v>950</v>
      </c>
      <c r="C43" s="94" t="s">
        <v>3501</v>
      </c>
      <c r="D43" s="197"/>
      <c r="E43" s="95" t="s">
        <v>417</v>
      </c>
      <c r="F43" s="96">
        <v>0</v>
      </c>
      <c r="G43" s="97" t="s">
        <v>905</v>
      </c>
      <c r="H43" s="180">
        <v>3</v>
      </c>
      <c r="I43" s="98">
        <v>8.9999999999999993E-3</v>
      </c>
      <c r="J43" s="99">
        <v>57389.63</v>
      </c>
      <c r="K43" s="99">
        <v>3.72</v>
      </c>
      <c r="L43" s="99">
        <v>3.72</v>
      </c>
      <c r="M43" s="100">
        <v>0</v>
      </c>
      <c r="N43" s="101">
        <v>0</v>
      </c>
      <c r="O43" s="101">
        <v>0</v>
      </c>
      <c r="P43" s="101">
        <v>0</v>
      </c>
    </row>
    <row r="44" spans="1:16" x14ac:dyDescent="0.2">
      <c r="A44" s="196" t="s">
        <v>1045</v>
      </c>
      <c r="B44" s="93">
        <v>910</v>
      </c>
      <c r="C44" s="94" t="s">
        <v>3502</v>
      </c>
      <c r="D44" s="197"/>
      <c r="E44" s="95" t="s">
        <v>417</v>
      </c>
      <c r="F44" s="96">
        <v>0</v>
      </c>
      <c r="G44" s="97" t="s">
        <v>906</v>
      </c>
      <c r="H44" s="180">
        <v>1</v>
      </c>
      <c r="I44" s="98">
        <v>0.20300000000000001</v>
      </c>
      <c r="J44" s="99">
        <v>595.15</v>
      </c>
      <c r="K44" s="99">
        <v>2.77</v>
      </c>
      <c r="L44" s="99">
        <v>2.77</v>
      </c>
      <c r="M44" s="100">
        <v>0</v>
      </c>
      <c r="N44" s="101">
        <v>0</v>
      </c>
      <c r="O44" s="101">
        <v>0</v>
      </c>
      <c r="P44" s="101">
        <v>0</v>
      </c>
    </row>
    <row r="45" spans="1:16" ht="150" x14ac:dyDescent="0.2">
      <c r="A45" s="196" t="s">
        <v>1046</v>
      </c>
      <c r="B45" s="93">
        <v>109</v>
      </c>
      <c r="C45" s="94" t="s">
        <v>3503</v>
      </c>
      <c r="D45" s="197" t="s">
        <v>1176</v>
      </c>
      <c r="E45" s="95" t="s">
        <v>417</v>
      </c>
      <c r="F45" s="96">
        <v>0</v>
      </c>
      <c r="G45" s="97" t="s">
        <v>907</v>
      </c>
      <c r="H45" s="180">
        <v>4</v>
      </c>
      <c r="I45" s="98">
        <v>3.2970000000000002</v>
      </c>
      <c r="J45" s="99">
        <v>7934.9</v>
      </c>
      <c r="K45" s="99">
        <v>4.8</v>
      </c>
      <c r="L45" s="99">
        <v>4.8</v>
      </c>
      <c r="M45" s="100">
        <v>0</v>
      </c>
      <c r="N45" s="101">
        <v>0</v>
      </c>
      <c r="O45" s="101">
        <v>0</v>
      </c>
      <c r="P45" s="101">
        <v>0</v>
      </c>
    </row>
    <row r="46" spans="1:16" ht="45" x14ac:dyDescent="0.2">
      <c r="A46" s="196" t="s">
        <v>1047</v>
      </c>
      <c r="B46" s="93">
        <v>119</v>
      </c>
      <c r="C46" s="94" t="s">
        <v>3504</v>
      </c>
      <c r="D46" s="197"/>
      <c r="E46" s="95" t="s">
        <v>417</v>
      </c>
      <c r="F46" s="96">
        <v>0</v>
      </c>
      <c r="G46" s="97" t="s">
        <v>908</v>
      </c>
      <c r="H46" s="180">
        <v>2</v>
      </c>
      <c r="I46" s="98">
        <v>3.2109999999999999</v>
      </c>
      <c r="J46" s="99">
        <v>2751.72</v>
      </c>
      <c r="K46" s="99">
        <v>6.07</v>
      </c>
      <c r="L46" s="99">
        <v>6.07</v>
      </c>
      <c r="M46" s="100">
        <v>0</v>
      </c>
      <c r="N46" s="101">
        <v>0</v>
      </c>
      <c r="O46" s="101">
        <v>0</v>
      </c>
      <c r="P46" s="101">
        <v>0</v>
      </c>
    </row>
    <row r="47" spans="1:16" x14ac:dyDescent="0.2">
      <c r="A47" s="196" t="s">
        <v>1048</v>
      </c>
      <c r="B47" s="93">
        <v>129</v>
      </c>
      <c r="C47" s="94" t="s">
        <v>3505</v>
      </c>
      <c r="D47" s="197"/>
      <c r="E47" s="95" t="s">
        <v>417</v>
      </c>
      <c r="F47" s="96">
        <v>0</v>
      </c>
      <c r="G47" s="97" t="s">
        <v>909</v>
      </c>
      <c r="H47" s="180">
        <v>1</v>
      </c>
      <c r="I47" s="98">
        <v>6.0000000000000001E-3</v>
      </c>
      <c r="J47" s="99">
        <v>1017.46</v>
      </c>
      <c r="K47" s="99">
        <v>1.66</v>
      </c>
      <c r="L47" s="99">
        <v>1.66</v>
      </c>
      <c r="M47" s="100">
        <v>0</v>
      </c>
      <c r="N47" s="101">
        <v>0</v>
      </c>
      <c r="O47" s="101">
        <v>0</v>
      </c>
      <c r="P47" s="101">
        <v>0</v>
      </c>
    </row>
    <row r="48" spans="1:16" ht="30" x14ac:dyDescent="0.2">
      <c r="A48" s="196" t="s">
        <v>1049</v>
      </c>
      <c r="B48" s="93">
        <v>139</v>
      </c>
      <c r="C48" s="94" t="s">
        <v>3506</v>
      </c>
      <c r="D48" s="197"/>
      <c r="E48" s="95" t="s">
        <v>417</v>
      </c>
      <c r="F48" s="96">
        <v>0</v>
      </c>
      <c r="G48" s="97" t="s">
        <v>910</v>
      </c>
      <c r="H48" s="180">
        <v>4</v>
      </c>
      <c r="I48" s="98">
        <v>2.101</v>
      </c>
      <c r="J48" s="99">
        <v>4556.42</v>
      </c>
      <c r="K48" s="99">
        <v>4.41</v>
      </c>
      <c r="L48" s="99">
        <v>4.41</v>
      </c>
      <c r="M48" s="100">
        <v>0</v>
      </c>
      <c r="N48" s="101">
        <v>0</v>
      </c>
      <c r="O48" s="101">
        <v>0</v>
      </c>
      <c r="P48" s="101">
        <v>0</v>
      </c>
    </row>
    <row r="49" spans="1:16" ht="30" x14ac:dyDescent="0.2">
      <c r="A49" s="196" t="s">
        <v>1050</v>
      </c>
      <c r="B49" s="93">
        <v>149</v>
      </c>
      <c r="C49" s="94" t="s">
        <v>3507</v>
      </c>
      <c r="D49" s="197"/>
      <c r="E49" s="95" t="s">
        <v>417</v>
      </c>
      <c r="F49" s="96">
        <v>0</v>
      </c>
      <c r="G49" s="97" t="s">
        <v>911</v>
      </c>
      <c r="H49" s="180">
        <v>2</v>
      </c>
      <c r="I49" s="98">
        <v>2.3849999999999998</v>
      </c>
      <c r="J49" s="99">
        <v>7755.92</v>
      </c>
      <c r="K49" s="99">
        <v>4.79</v>
      </c>
      <c r="L49" s="99">
        <v>4.79</v>
      </c>
      <c r="M49" s="100">
        <v>0</v>
      </c>
      <c r="N49" s="101">
        <v>0</v>
      </c>
      <c r="O49" s="101">
        <v>0</v>
      </c>
      <c r="P49" s="101">
        <v>0</v>
      </c>
    </row>
    <row r="50" spans="1:16" x14ac:dyDescent="0.2">
      <c r="A50" s="196" t="s">
        <v>1051</v>
      </c>
      <c r="B50" s="93">
        <v>419</v>
      </c>
      <c r="C50" s="94" t="s">
        <v>3508</v>
      </c>
      <c r="D50" s="197"/>
      <c r="E50" s="95" t="s">
        <v>417</v>
      </c>
      <c r="F50" s="96">
        <v>0</v>
      </c>
      <c r="G50" s="97" t="s">
        <v>912</v>
      </c>
      <c r="H50" s="180">
        <v>1</v>
      </c>
      <c r="I50" s="98">
        <v>3.8140000000000001</v>
      </c>
      <c r="J50" s="99">
        <v>1017.46</v>
      </c>
      <c r="K50" s="99">
        <v>5.24</v>
      </c>
      <c r="L50" s="99">
        <v>5.24</v>
      </c>
      <c r="M50" s="100">
        <v>0</v>
      </c>
      <c r="N50" s="101">
        <v>0</v>
      </c>
      <c r="O50" s="101">
        <v>0</v>
      </c>
      <c r="P50" s="101">
        <v>0</v>
      </c>
    </row>
    <row r="51" spans="1:16" ht="30" x14ac:dyDescent="0.2">
      <c r="A51" s="196" t="s">
        <v>1052</v>
      </c>
      <c r="B51" s="93">
        <v>169</v>
      </c>
      <c r="C51" s="94" t="s">
        <v>3509</v>
      </c>
      <c r="D51" s="197"/>
      <c r="E51" s="95" t="s">
        <v>417</v>
      </c>
      <c r="F51" s="96">
        <v>0</v>
      </c>
      <c r="G51" s="97" t="s">
        <v>913</v>
      </c>
      <c r="H51" s="180">
        <v>3</v>
      </c>
      <c r="I51" s="98">
        <v>3.6059999999999999</v>
      </c>
      <c r="J51" s="99">
        <v>5564.98</v>
      </c>
      <c r="K51" s="99">
        <v>5.28</v>
      </c>
      <c r="L51" s="99">
        <v>5.28</v>
      </c>
      <c r="M51" s="100">
        <v>0</v>
      </c>
      <c r="N51" s="101">
        <v>0</v>
      </c>
      <c r="O51" s="101">
        <v>0</v>
      </c>
      <c r="P51" s="101">
        <v>0</v>
      </c>
    </row>
    <row r="52" spans="1:16" ht="45" x14ac:dyDescent="0.2">
      <c r="A52" s="196" t="s">
        <v>1053</v>
      </c>
      <c r="B52" s="93">
        <v>179</v>
      </c>
      <c r="C52" s="94" t="s">
        <v>3510</v>
      </c>
      <c r="D52" s="197"/>
      <c r="E52" s="95" t="s">
        <v>417</v>
      </c>
      <c r="F52" s="96">
        <v>0</v>
      </c>
      <c r="G52" s="97" t="s">
        <v>914</v>
      </c>
      <c r="H52" s="180">
        <v>2</v>
      </c>
      <c r="I52" s="98">
        <v>5.2969999999999997</v>
      </c>
      <c r="J52" s="99">
        <v>2751.72</v>
      </c>
      <c r="K52" s="99">
        <v>3.84</v>
      </c>
      <c r="L52" s="99">
        <v>3.84</v>
      </c>
      <c r="M52" s="100">
        <v>0</v>
      </c>
      <c r="N52" s="101">
        <v>0</v>
      </c>
      <c r="O52" s="101">
        <v>0</v>
      </c>
      <c r="P52" s="101">
        <v>0</v>
      </c>
    </row>
    <row r="53" spans="1:16" ht="30" x14ac:dyDescent="0.2">
      <c r="A53" s="196" t="s">
        <v>1054</v>
      </c>
      <c r="B53" s="93">
        <v>189</v>
      </c>
      <c r="C53" s="94" t="s">
        <v>3511</v>
      </c>
      <c r="D53" s="197"/>
      <c r="E53" s="95" t="s">
        <v>417</v>
      </c>
      <c r="F53" s="96">
        <v>0</v>
      </c>
      <c r="G53" s="97" t="s">
        <v>915</v>
      </c>
      <c r="H53" s="180">
        <v>2</v>
      </c>
      <c r="I53" s="98">
        <v>0.36399999999999999</v>
      </c>
      <c r="J53" s="99">
        <v>16405.419999999998</v>
      </c>
      <c r="K53" s="99">
        <v>2.4</v>
      </c>
      <c r="L53" s="99">
        <v>2.4</v>
      </c>
      <c r="M53" s="100">
        <v>0</v>
      </c>
      <c r="N53" s="101">
        <v>0</v>
      </c>
      <c r="O53" s="101">
        <v>0</v>
      </c>
      <c r="P53" s="101">
        <v>0</v>
      </c>
    </row>
    <row r="54" spans="1:16" ht="30" x14ac:dyDescent="0.2">
      <c r="A54" s="196" t="s">
        <v>1055</v>
      </c>
      <c r="B54" s="93">
        <v>199</v>
      </c>
      <c r="C54" s="94" t="s">
        <v>3512</v>
      </c>
      <c r="D54" s="197"/>
      <c r="E54" s="95" t="s">
        <v>417</v>
      </c>
      <c r="F54" s="96">
        <v>0</v>
      </c>
      <c r="G54" s="97" t="s">
        <v>916</v>
      </c>
      <c r="H54" s="180">
        <v>2</v>
      </c>
      <c r="I54" s="98">
        <v>0.16900000000000001</v>
      </c>
      <c r="J54" s="99">
        <v>20516.509999999998</v>
      </c>
      <c r="K54" s="99">
        <v>3.51</v>
      </c>
      <c r="L54" s="99">
        <v>3.51</v>
      </c>
      <c r="M54" s="100">
        <v>0</v>
      </c>
      <c r="N54" s="101">
        <v>0</v>
      </c>
      <c r="O54" s="101">
        <v>0</v>
      </c>
      <c r="P54" s="101">
        <v>0</v>
      </c>
    </row>
    <row r="55" spans="1:16" ht="30" x14ac:dyDescent="0.2">
      <c r="A55" s="196" t="s">
        <v>1056</v>
      </c>
      <c r="B55" s="93">
        <v>209</v>
      </c>
      <c r="C55" s="94" t="s">
        <v>3513</v>
      </c>
      <c r="D55" s="197"/>
      <c r="E55" s="95" t="s">
        <v>417</v>
      </c>
      <c r="F55" s="96">
        <v>0</v>
      </c>
      <c r="G55" s="97" t="s">
        <v>917</v>
      </c>
      <c r="H55" s="180">
        <v>3</v>
      </c>
      <c r="I55" s="98">
        <v>0.19500000000000001</v>
      </c>
      <c r="J55" s="99">
        <v>5142.67</v>
      </c>
      <c r="K55" s="99">
        <v>5.92</v>
      </c>
      <c r="L55" s="99">
        <v>5.92</v>
      </c>
      <c r="M55" s="100">
        <v>0</v>
      </c>
      <c r="N55" s="101">
        <v>0</v>
      </c>
      <c r="O55" s="101">
        <v>0</v>
      </c>
      <c r="P55" s="101">
        <v>0</v>
      </c>
    </row>
    <row r="56" spans="1:16" x14ac:dyDescent="0.2">
      <c r="A56" s="196" t="s">
        <v>1057</v>
      </c>
      <c r="B56" s="93">
        <v>219</v>
      </c>
      <c r="C56" s="94" t="s">
        <v>3514</v>
      </c>
      <c r="D56" s="197"/>
      <c r="E56" s="95" t="s">
        <v>417</v>
      </c>
      <c r="F56" s="96">
        <v>0</v>
      </c>
      <c r="G56" s="97" t="s">
        <v>918</v>
      </c>
      <c r="H56" s="180">
        <v>1</v>
      </c>
      <c r="I56" s="98">
        <v>0.16500000000000001</v>
      </c>
      <c r="J56" s="99">
        <v>3342.1</v>
      </c>
      <c r="K56" s="99">
        <v>1.59</v>
      </c>
      <c r="L56" s="99">
        <v>1.59</v>
      </c>
      <c r="M56" s="100">
        <v>0</v>
      </c>
      <c r="N56" s="101">
        <v>0</v>
      </c>
      <c r="O56" s="101">
        <v>0</v>
      </c>
      <c r="P56" s="101">
        <v>0</v>
      </c>
    </row>
    <row r="57" spans="1:16" x14ac:dyDescent="0.2">
      <c r="A57" s="196" t="s">
        <v>1058</v>
      </c>
      <c r="B57" s="93">
        <v>229</v>
      </c>
      <c r="C57" s="94" t="s">
        <v>3515</v>
      </c>
      <c r="D57" s="197"/>
      <c r="E57" s="95" t="s">
        <v>417</v>
      </c>
      <c r="F57" s="96">
        <v>0</v>
      </c>
      <c r="G57" s="97" t="s">
        <v>919</v>
      </c>
      <c r="H57" s="180">
        <v>1</v>
      </c>
      <c r="I57" s="98">
        <v>0.91</v>
      </c>
      <c r="J57" s="99">
        <v>1017.46</v>
      </c>
      <c r="K57" s="99">
        <v>2.69</v>
      </c>
      <c r="L57" s="99">
        <v>2.69</v>
      </c>
      <c r="M57" s="100">
        <v>0</v>
      </c>
      <c r="N57" s="101">
        <v>0</v>
      </c>
      <c r="O57" s="101">
        <v>0</v>
      </c>
      <c r="P57" s="101">
        <v>0</v>
      </c>
    </row>
    <row r="58" spans="1:16" x14ac:dyDescent="0.2">
      <c r="A58" s="196" t="s">
        <v>1059</v>
      </c>
      <c r="B58" s="93">
        <v>239</v>
      </c>
      <c r="C58" s="94" t="s">
        <v>3516</v>
      </c>
      <c r="D58" s="197"/>
      <c r="E58" s="95" t="s">
        <v>417</v>
      </c>
      <c r="F58" s="96">
        <v>0</v>
      </c>
      <c r="G58" s="97" t="s">
        <v>920</v>
      </c>
      <c r="H58" s="180">
        <v>1</v>
      </c>
      <c r="I58" s="98">
        <v>0</v>
      </c>
      <c r="J58" s="99">
        <v>1017.46</v>
      </c>
      <c r="K58" s="99">
        <v>3.48</v>
      </c>
      <c r="L58" s="99">
        <v>3.48</v>
      </c>
      <c r="M58" s="100">
        <v>0</v>
      </c>
      <c r="N58" s="101">
        <v>0</v>
      </c>
      <c r="O58" s="101">
        <v>0</v>
      </c>
      <c r="P58" s="101">
        <v>0</v>
      </c>
    </row>
    <row r="59" spans="1:16" x14ac:dyDescent="0.2">
      <c r="A59" s="196" t="s">
        <v>1060</v>
      </c>
      <c r="B59" s="93">
        <v>249</v>
      </c>
      <c r="C59" s="94" t="s">
        <v>3517</v>
      </c>
      <c r="D59" s="197"/>
      <c r="E59" s="95" t="s">
        <v>417</v>
      </c>
      <c r="F59" s="96">
        <v>0</v>
      </c>
      <c r="G59" s="97" t="s">
        <v>921</v>
      </c>
      <c r="H59" s="180">
        <v>1</v>
      </c>
      <c r="I59" s="98">
        <v>0.27600000000000002</v>
      </c>
      <c r="J59" s="99">
        <v>1017.46</v>
      </c>
      <c r="K59" s="99">
        <v>2.48</v>
      </c>
      <c r="L59" s="99">
        <v>2.48</v>
      </c>
      <c r="M59" s="100">
        <v>0</v>
      </c>
      <c r="N59" s="101">
        <v>0</v>
      </c>
      <c r="O59" s="101">
        <v>0</v>
      </c>
      <c r="P59" s="101">
        <v>0</v>
      </c>
    </row>
    <row r="60" spans="1:16" x14ac:dyDescent="0.2">
      <c r="A60" s="196" t="s">
        <v>1061</v>
      </c>
      <c r="B60" s="93">
        <v>259</v>
      </c>
      <c r="C60" s="94" t="s">
        <v>3518</v>
      </c>
      <c r="D60" s="197"/>
      <c r="E60" s="95" t="s">
        <v>417</v>
      </c>
      <c r="F60" s="96">
        <v>0</v>
      </c>
      <c r="G60" s="97" t="s">
        <v>922</v>
      </c>
      <c r="H60" s="180">
        <v>2</v>
      </c>
      <c r="I60" s="98">
        <v>6.2530000000000001</v>
      </c>
      <c r="J60" s="99">
        <v>1907.1</v>
      </c>
      <c r="K60" s="99">
        <v>6.17</v>
      </c>
      <c r="L60" s="99">
        <v>6.17</v>
      </c>
      <c r="M60" s="100">
        <v>0</v>
      </c>
      <c r="N60" s="101">
        <v>0</v>
      </c>
      <c r="O60" s="101">
        <v>0</v>
      </c>
      <c r="P60" s="101">
        <v>0</v>
      </c>
    </row>
    <row r="61" spans="1:16" x14ac:dyDescent="0.2">
      <c r="A61" s="196" t="s">
        <v>1062</v>
      </c>
      <c r="B61" s="93">
        <v>369</v>
      </c>
      <c r="C61" s="94" t="s">
        <v>3519</v>
      </c>
      <c r="D61" s="197"/>
      <c r="E61" s="95" t="s">
        <v>417</v>
      </c>
      <c r="F61" s="96">
        <v>0</v>
      </c>
      <c r="G61" s="97" t="s">
        <v>923</v>
      </c>
      <c r="H61" s="180">
        <v>3</v>
      </c>
      <c r="I61" s="98">
        <v>3.1629999999999998</v>
      </c>
      <c r="J61" s="99">
        <v>3875.74</v>
      </c>
      <c r="K61" s="99">
        <v>4.05</v>
      </c>
      <c r="L61" s="99">
        <v>4.05</v>
      </c>
      <c r="M61" s="100">
        <v>0</v>
      </c>
      <c r="N61" s="101">
        <v>0</v>
      </c>
      <c r="O61" s="101">
        <v>0</v>
      </c>
      <c r="P61" s="101">
        <v>0</v>
      </c>
    </row>
    <row r="62" spans="1:16" x14ac:dyDescent="0.2">
      <c r="A62" s="196" t="s">
        <v>1063</v>
      </c>
      <c r="B62" s="93">
        <v>299</v>
      </c>
      <c r="C62" s="94" t="s">
        <v>3520</v>
      </c>
      <c r="D62" s="197"/>
      <c r="E62" s="95" t="s">
        <v>417</v>
      </c>
      <c r="F62" s="96">
        <v>0</v>
      </c>
      <c r="G62" s="97" t="s">
        <v>924</v>
      </c>
      <c r="H62" s="180">
        <v>3</v>
      </c>
      <c r="I62" s="98">
        <v>0.158</v>
      </c>
      <c r="J62" s="99">
        <v>22033.53</v>
      </c>
      <c r="K62" s="99">
        <v>4.8600000000000003</v>
      </c>
      <c r="L62" s="99">
        <v>4.8600000000000003</v>
      </c>
      <c r="M62" s="100">
        <v>0</v>
      </c>
      <c r="N62" s="101">
        <v>0</v>
      </c>
      <c r="O62" s="101">
        <v>0</v>
      </c>
      <c r="P62" s="101">
        <v>0</v>
      </c>
    </row>
    <row r="63" spans="1:16" x14ac:dyDescent="0.2">
      <c r="A63" s="196" t="s">
        <v>1064</v>
      </c>
      <c r="B63" s="93">
        <v>319</v>
      </c>
      <c r="C63" s="94" t="s">
        <v>3521</v>
      </c>
      <c r="D63" s="197"/>
      <c r="E63" s="95" t="s">
        <v>417</v>
      </c>
      <c r="F63" s="96">
        <v>0</v>
      </c>
      <c r="G63" s="97" t="s">
        <v>925</v>
      </c>
      <c r="H63" s="180">
        <v>1</v>
      </c>
      <c r="I63" s="98">
        <v>3.1269999999999998</v>
      </c>
      <c r="J63" s="99">
        <v>595.15</v>
      </c>
      <c r="K63" s="99">
        <v>2.31</v>
      </c>
      <c r="L63" s="99">
        <v>2.31</v>
      </c>
      <c r="M63" s="100">
        <v>0</v>
      </c>
      <c r="N63" s="101">
        <v>0</v>
      </c>
      <c r="O63" s="101">
        <v>0</v>
      </c>
      <c r="P63" s="101">
        <v>0</v>
      </c>
    </row>
    <row r="64" spans="1:16" x14ac:dyDescent="0.2">
      <c r="A64" s="196" t="s">
        <v>1065</v>
      </c>
      <c r="B64" s="93">
        <v>329</v>
      </c>
      <c r="C64" s="94" t="s">
        <v>3522</v>
      </c>
      <c r="D64" s="197"/>
      <c r="E64" s="95" t="s">
        <v>417</v>
      </c>
      <c r="F64" s="96">
        <v>0</v>
      </c>
      <c r="G64" s="97" t="s">
        <v>926</v>
      </c>
      <c r="H64" s="180">
        <v>2</v>
      </c>
      <c r="I64" s="98">
        <v>2.2269999999999999</v>
      </c>
      <c r="J64" s="99">
        <v>2329.41</v>
      </c>
      <c r="K64" s="99">
        <v>7.5</v>
      </c>
      <c r="L64" s="99">
        <v>7.5</v>
      </c>
      <c r="M64" s="100">
        <v>0</v>
      </c>
      <c r="N64" s="101">
        <v>0</v>
      </c>
      <c r="O64" s="101">
        <v>0</v>
      </c>
      <c r="P64" s="101">
        <v>0</v>
      </c>
    </row>
    <row r="65" spans="1:16" x14ac:dyDescent="0.2">
      <c r="A65" s="196" t="s">
        <v>1066</v>
      </c>
      <c r="B65" s="93">
        <v>339</v>
      </c>
      <c r="C65" s="94" t="s">
        <v>3523</v>
      </c>
      <c r="D65" s="197"/>
      <c r="E65" s="95" t="s">
        <v>417</v>
      </c>
      <c r="F65" s="96">
        <v>0</v>
      </c>
      <c r="G65" s="97" t="s">
        <v>927</v>
      </c>
      <c r="H65" s="180">
        <v>2</v>
      </c>
      <c r="I65" s="98">
        <v>4.8630000000000004</v>
      </c>
      <c r="J65" s="99">
        <v>2329.41</v>
      </c>
      <c r="K65" s="99">
        <v>4.3899999999999997</v>
      </c>
      <c r="L65" s="99">
        <v>4.3899999999999997</v>
      </c>
      <c r="M65" s="100">
        <v>0</v>
      </c>
      <c r="N65" s="101">
        <v>0</v>
      </c>
      <c r="O65" s="101">
        <v>0</v>
      </c>
      <c r="P65" s="101">
        <v>0</v>
      </c>
    </row>
    <row r="66" spans="1:16" x14ac:dyDescent="0.2">
      <c r="A66" s="196" t="s">
        <v>1067</v>
      </c>
      <c r="B66" s="93">
        <v>349</v>
      </c>
      <c r="C66" s="94" t="s">
        <v>3524</v>
      </c>
      <c r="D66" s="197"/>
      <c r="E66" s="95" t="s">
        <v>417</v>
      </c>
      <c r="F66" s="96">
        <v>0</v>
      </c>
      <c r="G66" s="97" t="s">
        <v>928</v>
      </c>
      <c r="H66" s="180">
        <v>2</v>
      </c>
      <c r="I66" s="98">
        <v>2.1509999999999998</v>
      </c>
      <c r="J66" s="99">
        <v>20005.439999999999</v>
      </c>
      <c r="K66" s="99">
        <v>4.49</v>
      </c>
      <c r="L66" s="99">
        <v>4.49</v>
      </c>
      <c r="M66" s="100">
        <v>0</v>
      </c>
      <c r="N66" s="101">
        <v>0</v>
      </c>
      <c r="O66" s="101">
        <v>0</v>
      </c>
      <c r="P66" s="101">
        <v>0</v>
      </c>
    </row>
    <row r="67" spans="1:16" x14ac:dyDescent="0.2">
      <c r="A67" s="196" t="s">
        <v>1068</v>
      </c>
      <c r="B67" s="93">
        <v>359</v>
      </c>
      <c r="C67" s="94" t="s">
        <v>3525</v>
      </c>
      <c r="D67" s="197"/>
      <c r="E67" s="95" t="s">
        <v>417</v>
      </c>
      <c r="F67" s="96">
        <v>0</v>
      </c>
      <c r="G67" s="97" t="s">
        <v>929</v>
      </c>
      <c r="H67" s="180">
        <v>3</v>
      </c>
      <c r="I67" s="98">
        <v>0</v>
      </c>
      <c r="J67" s="99">
        <v>12727.35</v>
      </c>
      <c r="K67" s="99">
        <v>5.18</v>
      </c>
      <c r="L67" s="99">
        <v>5.18</v>
      </c>
      <c r="M67" s="100">
        <v>0</v>
      </c>
      <c r="N67" s="101">
        <v>0</v>
      </c>
      <c r="O67" s="101">
        <v>0</v>
      </c>
      <c r="P67" s="101">
        <v>0</v>
      </c>
    </row>
    <row r="68" spans="1:16" x14ac:dyDescent="0.2">
      <c r="A68" s="196" t="s">
        <v>1069</v>
      </c>
      <c r="B68" s="93">
        <v>269</v>
      </c>
      <c r="C68" s="94" t="s">
        <v>3526</v>
      </c>
      <c r="D68" s="197"/>
      <c r="E68" s="95" t="s">
        <v>417</v>
      </c>
      <c r="F68" s="96">
        <v>0</v>
      </c>
      <c r="G68" s="97" t="s">
        <v>930</v>
      </c>
      <c r="H68" s="180">
        <v>3</v>
      </c>
      <c r="I68" s="98">
        <v>0.17100000000000001</v>
      </c>
      <c r="J68" s="99">
        <v>17310.34</v>
      </c>
      <c r="K68" s="99">
        <v>4.1900000000000004</v>
      </c>
      <c r="L68" s="99">
        <v>4.1900000000000004</v>
      </c>
      <c r="M68" s="100">
        <v>0</v>
      </c>
      <c r="N68" s="101">
        <v>0</v>
      </c>
      <c r="O68" s="101">
        <v>0</v>
      </c>
      <c r="P68" s="101">
        <v>0</v>
      </c>
    </row>
    <row r="69" spans="1:16" ht="30" x14ac:dyDescent="0.2">
      <c r="A69" s="196" t="s">
        <v>1070</v>
      </c>
      <c r="B69" s="93">
        <v>529</v>
      </c>
      <c r="C69" s="94" t="s">
        <v>3527</v>
      </c>
      <c r="D69" s="197"/>
      <c r="E69" s="95" t="s">
        <v>417</v>
      </c>
      <c r="F69" s="96">
        <v>0</v>
      </c>
      <c r="G69" s="97" t="s">
        <v>931</v>
      </c>
      <c r="H69" s="180">
        <v>1</v>
      </c>
      <c r="I69" s="98">
        <v>4.07</v>
      </c>
      <c r="J69" s="99">
        <v>1017.46</v>
      </c>
      <c r="K69" s="99">
        <v>8.39</v>
      </c>
      <c r="L69" s="99">
        <v>8.39</v>
      </c>
      <c r="M69" s="100">
        <v>0</v>
      </c>
      <c r="N69" s="101">
        <v>0</v>
      </c>
      <c r="O69" s="101">
        <v>0</v>
      </c>
      <c r="P69" s="101">
        <v>0</v>
      </c>
    </row>
    <row r="70" spans="1:16" x14ac:dyDescent="0.2">
      <c r="A70" s="196" t="s">
        <v>1071</v>
      </c>
      <c r="B70" s="93">
        <v>389</v>
      </c>
      <c r="C70" s="94" t="s">
        <v>3528</v>
      </c>
      <c r="D70" s="197" t="s">
        <v>1177</v>
      </c>
      <c r="E70" s="95">
        <v>499</v>
      </c>
      <c r="F70" s="96" t="s">
        <v>3598</v>
      </c>
      <c r="G70" s="97" t="s">
        <v>932</v>
      </c>
      <c r="H70" s="180">
        <v>2</v>
      </c>
      <c r="I70" s="98">
        <v>4.742</v>
      </c>
      <c r="J70" s="99">
        <v>1907.1</v>
      </c>
      <c r="K70" s="99">
        <v>5.28</v>
      </c>
      <c r="L70" s="99">
        <v>5.28</v>
      </c>
      <c r="M70" s="100">
        <v>0</v>
      </c>
      <c r="N70" s="101">
        <v>0</v>
      </c>
      <c r="O70" s="101">
        <v>0</v>
      </c>
      <c r="P70" s="101">
        <v>0</v>
      </c>
    </row>
    <row r="71" spans="1:16" x14ac:dyDescent="0.2">
      <c r="A71" s="196" t="s">
        <v>1072</v>
      </c>
      <c r="B71" s="93">
        <v>439</v>
      </c>
      <c r="C71" s="94" t="s">
        <v>3529</v>
      </c>
      <c r="D71" s="197" t="s">
        <v>1178</v>
      </c>
      <c r="E71" s="95">
        <v>479</v>
      </c>
      <c r="F71" s="96" t="s">
        <v>3599</v>
      </c>
      <c r="G71" s="97" t="s">
        <v>933</v>
      </c>
      <c r="H71" s="180">
        <v>0</v>
      </c>
      <c r="I71" s="98">
        <v>2.0990000000000002</v>
      </c>
      <c r="J71" s="99">
        <v>3.35</v>
      </c>
      <c r="K71" s="99">
        <v>1.83</v>
      </c>
      <c r="L71" s="99">
        <v>1.83</v>
      </c>
      <c r="M71" s="100">
        <v>0</v>
      </c>
      <c r="N71" s="101">
        <v>418.96</v>
      </c>
      <c r="O71" s="101">
        <v>0.05</v>
      </c>
      <c r="P71" s="101">
        <v>0.05</v>
      </c>
    </row>
    <row r="72" spans="1:16" ht="30" x14ac:dyDescent="0.2">
      <c r="A72" s="196" t="s">
        <v>1073</v>
      </c>
      <c r="B72" s="93">
        <v>159</v>
      </c>
      <c r="C72" s="94" t="s">
        <v>3530</v>
      </c>
      <c r="D72" s="197" t="s">
        <v>1179</v>
      </c>
      <c r="E72" s="95">
        <v>489</v>
      </c>
      <c r="F72" s="96" t="s">
        <v>3600</v>
      </c>
      <c r="G72" s="97" t="s">
        <v>934</v>
      </c>
      <c r="H72" s="180">
        <v>2</v>
      </c>
      <c r="I72" s="98">
        <v>0.746</v>
      </c>
      <c r="J72" s="99">
        <v>7240.76</v>
      </c>
      <c r="K72" s="99">
        <v>3.63</v>
      </c>
      <c r="L72" s="99">
        <v>3.63</v>
      </c>
      <c r="M72" s="100">
        <v>0</v>
      </c>
      <c r="N72" s="101">
        <v>10872.4</v>
      </c>
      <c r="O72" s="101">
        <v>0.05</v>
      </c>
      <c r="P72" s="101">
        <v>0.05</v>
      </c>
    </row>
    <row r="73" spans="1:16" x14ac:dyDescent="0.2">
      <c r="A73" s="196" t="s">
        <v>1074</v>
      </c>
      <c r="B73" s="93">
        <v>110</v>
      </c>
      <c r="C73" s="94" t="s">
        <v>3531</v>
      </c>
      <c r="D73" s="197" t="s">
        <v>1180</v>
      </c>
      <c r="E73" s="95">
        <v>120</v>
      </c>
      <c r="F73" s="96" t="s">
        <v>3601</v>
      </c>
      <c r="G73" s="97" t="s">
        <v>935</v>
      </c>
      <c r="H73" s="180">
        <v>0</v>
      </c>
      <c r="I73" s="98">
        <v>1.2709999999999999</v>
      </c>
      <c r="J73" s="99">
        <v>52.17</v>
      </c>
      <c r="K73" s="99">
        <v>3.63</v>
      </c>
      <c r="L73" s="99">
        <v>3.63</v>
      </c>
      <c r="M73" s="100">
        <v>0</v>
      </c>
      <c r="N73" s="101">
        <v>2541.6799999999998</v>
      </c>
      <c r="O73" s="101">
        <v>0.05</v>
      </c>
      <c r="P73" s="101">
        <v>0.05</v>
      </c>
    </row>
    <row r="74" spans="1:16" x14ac:dyDescent="0.2">
      <c r="A74" s="196" t="s">
        <v>1075</v>
      </c>
      <c r="B74" s="93">
        <v>220</v>
      </c>
      <c r="C74" s="94" t="s">
        <v>3532</v>
      </c>
      <c r="D74" s="197" t="s">
        <v>1181</v>
      </c>
      <c r="E74" s="95">
        <v>230</v>
      </c>
      <c r="F74" s="96" t="s">
        <v>3602</v>
      </c>
      <c r="G74" s="97" t="s">
        <v>936</v>
      </c>
      <c r="H74" s="180">
        <v>0</v>
      </c>
      <c r="I74" s="98">
        <v>0.45900000000000002</v>
      </c>
      <c r="J74" s="99">
        <v>33.03</v>
      </c>
      <c r="K74" s="99">
        <v>3.56</v>
      </c>
      <c r="L74" s="99">
        <v>3.56</v>
      </c>
      <c r="M74" s="100">
        <v>0</v>
      </c>
      <c r="N74" s="101">
        <v>880.73</v>
      </c>
      <c r="O74" s="101">
        <v>0.05</v>
      </c>
      <c r="P74" s="101">
        <v>0.05</v>
      </c>
    </row>
    <row r="75" spans="1:16" x14ac:dyDescent="0.2">
      <c r="A75" s="196" t="s">
        <v>1076</v>
      </c>
      <c r="B75" s="93">
        <v>80</v>
      </c>
      <c r="C75" s="94" t="s">
        <v>3533</v>
      </c>
      <c r="D75" s="197" t="s">
        <v>1182</v>
      </c>
      <c r="E75" s="95">
        <v>90</v>
      </c>
      <c r="F75" s="96" t="s">
        <v>3603</v>
      </c>
      <c r="G75" s="97" t="s">
        <v>937</v>
      </c>
      <c r="H75" s="180">
        <v>0</v>
      </c>
      <c r="I75" s="98">
        <v>0.219</v>
      </c>
      <c r="J75" s="99">
        <v>82.36</v>
      </c>
      <c r="K75" s="99">
        <v>2.1</v>
      </c>
      <c r="L75" s="99">
        <v>2.1</v>
      </c>
      <c r="M75" s="100">
        <v>0</v>
      </c>
      <c r="N75" s="101">
        <v>1557.37</v>
      </c>
      <c r="O75" s="101">
        <v>0.05</v>
      </c>
      <c r="P75" s="101">
        <v>0.05</v>
      </c>
    </row>
    <row r="76" spans="1:16" x14ac:dyDescent="0.2">
      <c r="A76" s="196" t="s">
        <v>1077</v>
      </c>
      <c r="B76" s="93">
        <v>40</v>
      </c>
      <c r="C76" s="94" t="s">
        <v>3534</v>
      </c>
      <c r="D76" s="197" t="s">
        <v>1183</v>
      </c>
      <c r="E76" s="95">
        <v>50</v>
      </c>
      <c r="F76" s="96" t="s">
        <v>3604</v>
      </c>
      <c r="G76" s="97" t="s">
        <v>938</v>
      </c>
      <c r="H76" s="180">
        <v>0</v>
      </c>
      <c r="I76" s="98">
        <v>0.47499999999999998</v>
      </c>
      <c r="J76" s="99">
        <v>41.23</v>
      </c>
      <c r="K76" s="99">
        <v>3</v>
      </c>
      <c r="L76" s="99">
        <v>3</v>
      </c>
      <c r="M76" s="100">
        <v>0</v>
      </c>
      <c r="N76" s="101">
        <v>3154.13</v>
      </c>
      <c r="O76" s="101">
        <v>0.05</v>
      </c>
      <c r="P76" s="101">
        <v>0.05</v>
      </c>
    </row>
    <row r="77" spans="1:16" x14ac:dyDescent="0.2">
      <c r="A77" s="196" t="s">
        <v>1078</v>
      </c>
      <c r="B77" s="93">
        <v>60</v>
      </c>
      <c r="C77" s="94" t="s">
        <v>3535</v>
      </c>
      <c r="D77" s="197" t="s">
        <v>1184</v>
      </c>
      <c r="E77" s="95">
        <v>70</v>
      </c>
      <c r="F77" s="96" t="s">
        <v>3605</v>
      </c>
      <c r="G77" s="97" t="s">
        <v>939</v>
      </c>
      <c r="H77" s="180">
        <v>0</v>
      </c>
      <c r="I77" s="98">
        <v>1.466</v>
      </c>
      <c r="J77" s="99">
        <v>11.01</v>
      </c>
      <c r="K77" s="99">
        <v>2.98</v>
      </c>
      <c r="L77" s="99">
        <v>2.98</v>
      </c>
      <c r="M77" s="100">
        <v>0</v>
      </c>
      <c r="N77" s="101">
        <v>695.33</v>
      </c>
      <c r="O77" s="101">
        <v>0.05</v>
      </c>
      <c r="P77" s="101">
        <v>0.05</v>
      </c>
    </row>
    <row r="78" spans="1:16" x14ac:dyDescent="0.2">
      <c r="A78" s="196" t="s">
        <v>1079</v>
      </c>
      <c r="B78" s="93">
        <v>68</v>
      </c>
      <c r="C78" s="94" t="s">
        <v>3536</v>
      </c>
      <c r="D78" s="197" t="s">
        <v>1185</v>
      </c>
      <c r="E78" s="95">
        <v>78</v>
      </c>
      <c r="F78" s="96" t="s">
        <v>3606</v>
      </c>
      <c r="G78" s="97" t="s">
        <v>940</v>
      </c>
      <c r="H78" s="180">
        <v>0</v>
      </c>
      <c r="I78" s="98">
        <v>1.466</v>
      </c>
      <c r="J78" s="99">
        <v>11.01</v>
      </c>
      <c r="K78" s="99">
        <v>2.95</v>
      </c>
      <c r="L78" s="99">
        <v>2.95</v>
      </c>
      <c r="M78" s="100">
        <v>0</v>
      </c>
      <c r="N78" s="101">
        <v>695.33</v>
      </c>
      <c r="O78" s="101">
        <v>0.05</v>
      </c>
      <c r="P78" s="101">
        <v>0.05</v>
      </c>
    </row>
    <row r="79" spans="1:16" x14ac:dyDescent="0.2">
      <c r="A79" s="196" t="s">
        <v>1080</v>
      </c>
      <c r="B79" s="93">
        <v>20</v>
      </c>
      <c r="C79" s="94" t="s">
        <v>3537</v>
      </c>
      <c r="D79" s="197" t="s">
        <v>1186</v>
      </c>
      <c r="E79" s="95">
        <v>30</v>
      </c>
      <c r="F79" s="96" t="s">
        <v>3607</v>
      </c>
      <c r="G79" s="97" t="s">
        <v>941</v>
      </c>
      <c r="H79" s="180">
        <v>0</v>
      </c>
      <c r="I79" s="98">
        <v>0.13</v>
      </c>
      <c r="J79" s="99">
        <v>221.71</v>
      </c>
      <c r="K79" s="99">
        <v>1.79</v>
      </c>
      <c r="L79" s="99">
        <v>1.79</v>
      </c>
      <c r="M79" s="100">
        <v>0</v>
      </c>
      <c r="N79" s="101">
        <v>26826.74</v>
      </c>
      <c r="O79" s="101">
        <v>0.05</v>
      </c>
      <c r="P79" s="101">
        <v>0.05</v>
      </c>
    </row>
    <row r="80" spans="1:16" x14ac:dyDescent="0.2">
      <c r="A80" s="196" t="s">
        <v>1081</v>
      </c>
      <c r="B80" s="93">
        <v>10</v>
      </c>
      <c r="C80" s="94" t="s">
        <v>3538</v>
      </c>
      <c r="D80" s="197" t="s">
        <v>1187</v>
      </c>
      <c r="E80" s="95">
        <v>100</v>
      </c>
      <c r="F80" s="96" t="s">
        <v>3608</v>
      </c>
      <c r="G80" s="97" t="s">
        <v>942</v>
      </c>
      <c r="H80" s="180">
        <v>0</v>
      </c>
      <c r="I80" s="98">
        <v>1.653</v>
      </c>
      <c r="J80" s="99">
        <v>48.81</v>
      </c>
      <c r="K80" s="99">
        <v>5.84</v>
      </c>
      <c r="L80" s="99">
        <v>5.84</v>
      </c>
      <c r="M80" s="100">
        <v>0</v>
      </c>
      <c r="N80" s="101">
        <v>13102.62</v>
      </c>
      <c r="O80" s="101">
        <v>0.05</v>
      </c>
      <c r="P80" s="101">
        <v>0.05</v>
      </c>
    </row>
    <row r="81" spans="1:16" x14ac:dyDescent="0.2">
      <c r="A81" s="196" t="s">
        <v>1082</v>
      </c>
      <c r="B81" s="93">
        <v>88</v>
      </c>
      <c r="C81" s="94" t="s">
        <v>3539</v>
      </c>
      <c r="D81" s="197" t="s">
        <v>1188</v>
      </c>
      <c r="E81" s="95">
        <v>98</v>
      </c>
      <c r="F81" s="96" t="s">
        <v>3609</v>
      </c>
      <c r="G81" s="97" t="s">
        <v>943</v>
      </c>
      <c r="H81" s="180">
        <v>0</v>
      </c>
      <c r="I81" s="98">
        <v>0.20699999999999999</v>
      </c>
      <c r="J81" s="99">
        <v>18.41</v>
      </c>
      <c r="K81" s="99">
        <v>4.28</v>
      </c>
      <c r="L81" s="99">
        <v>4.28</v>
      </c>
      <c r="M81" s="100">
        <v>0</v>
      </c>
      <c r="N81" s="101">
        <v>2762.11</v>
      </c>
      <c r="O81" s="101">
        <v>0.05</v>
      </c>
      <c r="P81" s="101">
        <v>0.05</v>
      </c>
    </row>
    <row r="82" spans="1:16" x14ac:dyDescent="0.2">
      <c r="A82" s="196" t="s">
        <v>1083</v>
      </c>
      <c r="B82" s="93">
        <v>237</v>
      </c>
      <c r="C82" s="94" t="s">
        <v>3540</v>
      </c>
      <c r="D82" s="197" t="s">
        <v>1189</v>
      </c>
      <c r="E82" s="95">
        <v>227</v>
      </c>
      <c r="F82" s="96" t="s">
        <v>3610</v>
      </c>
      <c r="G82" s="97" t="s">
        <v>944</v>
      </c>
      <c r="H82" s="180">
        <v>0</v>
      </c>
      <c r="I82" s="98">
        <v>0.14199999999999999</v>
      </c>
      <c r="J82" s="99">
        <v>115.53</v>
      </c>
      <c r="K82" s="99">
        <v>4.8099999999999996</v>
      </c>
      <c r="L82" s="99">
        <v>4.8099999999999996</v>
      </c>
      <c r="M82" s="100">
        <v>0</v>
      </c>
      <c r="N82" s="101">
        <v>5776.27</v>
      </c>
      <c r="O82" s="101">
        <v>0.05</v>
      </c>
      <c r="P82" s="101">
        <v>0.05</v>
      </c>
    </row>
    <row r="83" spans="1:16" x14ac:dyDescent="0.2">
      <c r="A83" s="196" t="s">
        <v>1084</v>
      </c>
      <c r="B83" s="93">
        <v>257</v>
      </c>
      <c r="C83" s="94" t="s">
        <v>3541</v>
      </c>
      <c r="D83" s="197" t="s">
        <v>1190</v>
      </c>
      <c r="E83" s="95">
        <v>247</v>
      </c>
      <c r="F83" s="96" t="s">
        <v>3611</v>
      </c>
      <c r="G83" s="97" t="s">
        <v>945</v>
      </c>
      <c r="H83" s="180">
        <v>0</v>
      </c>
      <c r="I83" s="98">
        <v>0</v>
      </c>
      <c r="J83" s="99">
        <v>39.94</v>
      </c>
      <c r="K83" s="99">
        <v>1.9</v>
      </c>
      <c r="L83" s="99">
        <v>1.9</v>
      </c>
      <c r="M83" s="100">
        <v>0</v>
      </c>
      <c r="N83" s="101">
        <v>6888.95</v>
      </c>
      <c r="O83" s="101">
        <v>0.05</v>
      </c>
      <c r="P83" s="101">
        <v>0.05</v>
      </c>
    </row>
    <row r="84" spans="1:16" x14ac:dyDescent="0.2">
      <c r="A84" s="196" t="s">
        <v>1085</v>
      </c>
      <c r="B84" s="93">
        <v>277</v>
      </c>
      <c r="C84" s="94" t="s">
        <v>3542</v>
      </c>
      <c r="D84" s="197" t="s">
        <v>1191</v>
      </c>
      <c r="E84" s="95">
        <v>267</v>
      </c>
      <c r="F84" s="96" t="s">
        <v>3612</v>
      </c>
      <c r="G84" s="97" t="s">
        <v>946</v>
      </c>
      <c r="H84" s="180">
        <v>0</v>
      </c>
      <c r="I84" s="98">
        <v>0.39800000000000002</v>
      </c>
      <c r="J84" s="99">
        <v>60.03</v>
      </c>
      <c r="K84" s="99">
        <v>3.91</v>
      </c>
      <c r="L84" s="99">
        <v>3.91</v>
      </c>
      <c r="M84" s="100">
        <v>0</v>
      </c>
      <c r="N84" s="101">
        <v>3841.68</v>
      </c>
      <c r="O84" s="101">
        <v>0.05</v>
      </c>
      <c r="P84" s="101">
        <v>0.05</v>
      </c>
    </row>
    <row r="85" spans="1:16" x14ac:dyDescent="0.2">
      <c r="A85" s="196" t="s">
        <v>1086</v>
      </c>
      <c r="B85" s="93">
        <v>297</v>
      </c>
      <c r="C85" s="94" t="s">
        <v>3543</v>
      </c>
      <c r="D85" s="197" t="s">
        <v>1192</v>
      </c>
      <c r="E85" s="95">
        <v>287</v>
      </c>
      <c r="F85" s="96" t="s">
        <v>3613</v>
      </c>
      <c r="G85" s="97" t="s">
        <v>947</v>
      </c>
      <c r="H85" s="180">
        <v>0</v>
      </c>
      <c r="I85" s="98">
        <v>3.2650000000000001</v>
      </c>
      <c r="J85" s="99">
        <v>12.61</v>
      </c>
      <c r="K85" s="99">
        <v>10.75</v>
      </c>
      <c r="L85" s="99">
        <v>10.75</v>
      </c>
      <c r="M85" s="100">
        <v>0</v>
      </c>
      <c r="N85" s="101">
        <v>693.73</v>
      </c>
      <c r="O85" s="101">
        <v>0.05</v>
      </c>
      <c r="P85" s="101">
        <v>0.05</v>
      </c>
    </row>
    <row r="86" spans="1:16" x14ac:dyDescent="0.2">
      <c r="A86" s="196" t="s">
        <v>1087</v>
      </c>
      <c r="B86" s="93">
        <v>187</v>
      </c>
      <c r="C86" s="94">
        <v>1640000541732</v>
      </c>
      <c r="D86" s="197" t="s">
        <v>1193</v>
      </c>
      <c r="E86" s="95">
        <v>177</v>
      </c>
      <c r="F86" s="96" t="s">
        <v>3614</v>
      </c>
      <c r="G86" s="97" t="s">
        <v>948</v>
      </c>
      <c r="H86" s="180">
        <v>0</v>
      </c>
      <c r="I86" s="98">
        <v>0.39400000000000002</v>
      </c>
      <c r="J86" s="99">
        <v>8.07</v>
      </c>
      <c r="K86" s="99">
        <v>4.1399999999999997</v>
      </c>
      <c r="L86" s="99">
        <v>4.1399999999999997</v>
      </c>
      <c r="M86" s="100">
        <v>0</v>
      </c>
      <c r="N86" s="101">
        <v>698.27</v>
      </c>
      <c r="O86" s="101">
        <v>0.05</v>
      </c>
      <c r="P86" s="101">
        <v>0.05</v>
      </c>
    </row>
    <row r="87" spans="1:16" x14ac:dyDescent="0.2">
      <c r="A87" s="196" t="s">
        <v>1088</v>
      </c>
      <c r="B87" s="93">
        <v>207</v>
      </c>
      <c r="C87" s="94" t="s">
        <v>3544</v>
      </c>
      <c r="D87" s="197" t="s">
        <v>1194</v>
      </c>
      <c r="E87" s="95">
        <v>197</v>
      </c>
      <c r="F87" s="96" t="s">
        <v>3615</v>
      </c>
      <c r="G87" s="97" t="s">
        <v>949</v>
      </c>
      <c r="H87" s="180">
        <v>0</v>
      </c>
      <c r="I87" s="98">
        <v>0.435</v>
      </c>
      <c r="J87" s="99">
        <v>15.77</v>
      </c>
      <c r="K87" s="99">
        <v>3.02</v>
      </c>
      <c r="L87" s="99">
        <v>3.02</v>
      </c>
      <c r="M87" s="100">
        <v>0</v>
      </c>
      <c r="N87" s="101">
        <v>690.58</v>
      </c>
      <c r="O87" s="101">
        <v>0.05</v>
      </c>
      <c r="P87" s="101">
        <v>0.05</v>
      </c>
    </row>
    <row r="88" spans="1:16" ht="45" x14ac:dyDescent="0.2">
      <c r="A88" s="196" t="s">
        <v>1089</v>
      </c>
      <c r="B88" s="93" t="s">
        <v>839</v>
      </c>
      <c r="C88" s="94" t="s">
        <v>839</v>
      </c>
      <c r="D88" s="197" t="s">
        <v>1195</v>
      </c>
      <c r="E88" s="95" t="s">
        <v>839</v>
      </c>
      <c r="F88" s="96" t="s">
        <v>839</v>
      </c>
      <c r="G88" s="97" t="s">
        <v>950</v>
      </c>
      <c r="H88" s="180">
        <v>0</v>
      </c>
      <c r="I88" s="98">
        <v>0</v>
      </c>
      <c r="J88" s="99">
        <v>5212.1899999999996</v>
      </c>
      <c r="K88" s="99">
        <v>2.67</v>
      </c>
      <c r="L88" s="99">
        <v>2.67</v>
      </c>
      <c r="M88" s="100">
        <v>0</v>
      </c>
      <c r="N88" s="101">
        <v>24902.69</v>
      </c>
      <c r="O88" s="101">
        <v>0.05</v>
      </c>
      <c r="P88" s="101">
        <v>0.05</v>
      </c>
    </row>
    <row r="89" spans="1:16" ht="30" x14ac:dyDescent="0.2">
      <c r="A89" s="196" t="s">
        <v>1090</v>
      </c>
      <c r="B89" s="93" t="s">
        <v>840</v>
      </c>
      <c r="C89" s="94" t="s">
        <v>840</v>
      </c>
      <c r="D89" s="197" t="s">
        <v>1196</v>
      </c>
      <c r="E89" s="95" t="s">
        <v>840</v>
      </c>
      <c r="F89" s="96" t="s">
        <v>840</v>
      </c>
      <c r="G89" s="97" t="s">
        <v>951</v>
      </c>
      <c r="H89" s="180">
        <v>4</v>
      </c>
      <c r="I89" s="98">
        <v>0</v>
      </c>
      <c r="J89" s="99">
        <v>8723.4599999999991</v>
      </c>
      <c r="K89" s="99">
        <v>1.66</v>
      </c>
      <c r="L89" s="99">
        <v>1.66</v>
      </c>
      <c r="M89" s="100">
        <v>0</v>
      </c>
      <c r="N89" s="101">
        <v>5026.63</v>
      </c>
      <c r="O89" s="101">
        <v>0.05</v>
      </c>
      <c r="P89" s="101">
        <v>0.05</v>
      </c>
    </row>
    <row r="90" spans="1:16" ht="30" x14ac:dyDescent="0.2">
      <c r="A90" s="196" t="s">
        <v>1091</v>
      </c>
      <c r="B90" s="93" t="s">
        <v>841</v>
      </c>
      <c r="C90" s="94" t="s">
        <v>841</v>
      </c>
      <c r="D90" s="197" t="s">
        <v>1197</v>
      </c>
      <c r="E90" s="95" t="s">
        <v>841</v>
      </c>
      <c r="F90" s="96" t="s">
        <v>841</v>
      </c>
      <c r="G90" s="97" t="s">
        <v>952</v>
      </c>
      <c r="H90" s="180">
        <v>0</v>
      </c>
      <c r="I90" s="98">
        <v>0</v>
      </c>
      <c r="J90" s="99">
        <v>66.040000000000006</v>
      </c>
      <c r="K90" s="99">
        <v>2.52</v>
      </c>
      <c r="L90" s="99">
        <v>2.52</v>
      </c>
      <c r="M90" s="100">
        <v>0</v>
      </c>
      <c r="N90" s="101">
        <v>4953.1099999999997</v>
      </c>
      <c r="O90" s="101">
        <v>0.05</v>
      </c>
      <c r="P90" s="101">
        <v>0.05</v>
      </c>
    </row>
    <row r="91" spans="1:16" ht="30" x14ac:dyDescent="0.2">
      <c r="A91" s="196" t="s">
        <v>1092</v>
      </c>
      <c r="B91" s="93" t="s">
        <v>842</v>
      </c>
      <c r="C91" s="94" t="s">
        <v>842</v>
      </c>
      <c r="D91" s="197" t="s">
        <v>1198</v>
      </c>
      <c r="E91" s="95" t="s">
        <v>842</v>
      </c>
      <c r="F91" s="96" t="s">
        <v>842</v>
      </c>
      <c r="G91" s="97" t="s">
        <v>953</v>
      </c>
      <c r="H91" s="180">
        <v>0</v>
      </c>
      <c r="I91" s="98">
        <v>0</v>
      </c>
      <c r="J91" s="99">
        <v>54.26</v>
      </c>
      <c r="K91" s="99">
        <v>1.54</v>
      </c>
      <c r="L91" s="99">
        <v>1.54</v>
      </c>
      <c r="M91" s="100">
        <v>0</v>
      </c>
      <c r="N91" s="101">
        <v>4964.8900000000003</v>
      </c>
      <c r="O91" s="101">
        <v>0.05</v>
      </c>
      <c r="P91" s="101">
        <v>0.05</v>
      </c>
    </row>
    <row r="92" spans="1:16" ht="45" x14ac:dyDescent="0.2">
      <c r="A92" s="196" t="s">
        <v>1093</v>
      </c>
      <c r="B92" s="93" t="s">
        <v>843</v>
      </c>
      <c r="C92" s="94" t="s">
        <v>843</v>
      </c>
      <c r="D92" s="197" t="s">
        <v>1199</v>
      </c>
      <c r="E92" s="95" t="s">
        <v>843</v>
      </c>
      <c r="F92" s="96" t="s">
        <v>843</v>
      </c>
      <c r="G92" s="97" t="s">
        <v>954</v>
      </c>
      <c r="H92" s="180">
        <v>0</v>
      </c>
      <c r="I92" s="98">
        <v>1.2E-2</v>
      </c>
      <c r="J92" s="99">
        <v>149.83000000000001</v>
      </c>
      <c r="K92" s="99">
        <v>1.57</v>
      </c>
      <c r="L92" s="99">
        <v>1.57</v>
      </c>
      <c r="M92" s="100">
        <v>0</v>
      </c>
      <c r="N92" s="101">
        <v>0</v>
      </c>
      <c r="O92" s="101">
        <v>0</v>
      </c>
      <c r="P92" s="101">
        <v>0</v>
      </c>
    </row>
    <row r="93" spans="1:16" ht="30" x14ac:dyDescent="0.2">
      <c r="A93" s="196" t="s">
        <v>1094</v>
      </c>
      <c r="B93" s="93" t="s">
        <v>844</v>
      </c>
      <c r="C93" s="94" t="s">
        <v>844</v>
      </c>
      <c r="D93" s="197" t="s">
        <v>1200</v>
      </c>
      <c r="E93" s="95" t="s">
        <v>844</v>
      </c>
      <c r="F93" s="96" t="s">
        <v>844</v>
      </c>
      <c r="G93" s="97" t="s">
        <v>955</v>
      </c>
      <c r="H93" s="180">
        <v>0</v>
      </c>
      <c r="I93" s="98">
        <v>0</v>
      </c>
      <c r="J93" s="99">
        <v>49.74</v>
      </c>
      <c r="K93" s="99">
        <v>1.39</v>
      </c>
      <c r="L93" s="99">
        <v>1.39</v>
      </c>
      <c r="M93" s="100">
        <v>0</v>
      </c>
      <c r="N93" s="101">
        <v>0</v>
      </c>
      <c r="O93" s="101">
        <v>0</v>
      </c>
      <c r="P93" s="101">
        <v>0</v>
      </c>
    </row>
    <row r="94" spans="1:16" ht="45" x14ac:dyDescent="0.2">
      <c r="A94" s="196" t="s">
        <v>1095</v>
      </c>
      <c r="B94" s="93" t="s">
        <v>845</v>
      </c>
      <c r="C94" s="94" t="s">
        <v>845</v>
      </c>
      <c r="D94" s="197"/>
      <c r="E94" s="95" t="s">
        <v>417</v>
      </c>
      <c r="F94" s="96">
        <v>0</v>
      </c>
      <c r="G94" s="97" t="s">
        <v>956</v>
      </c>
      <c r="H94" s="180">
        <v>4</v>
      </c>
      <c r="I94" s="98">
        <v>3.8450000000000002</v>
      </c>
      <c r="J94" s="99">
        <v>3711.79</v>
      </c>
      <c r="K94" s="99">
        <v>5.19</v>
      </c>
      <c r="L94" s="99">
        <v>5.19</v>
      </c>
      <c r="M94" s="100">
        <v>0</v>
      </c>
      <c r="N94" s="101">
        <v>0</v>
      </c>
      <c r="O94" s="101">
        <v>0</v>
      </c>
      <c r="P94" s="101">
        <v>0</v>
      </c>
    </row>
    <row r="95" spans="1:16" ht="30" x14ac:dyDescent="0.2">
      <c r="A95" s="196" t="s">
        <v>1096</v>
      </c>
      <c r="B95" s="93" t="s">
        <v>846</v>
      </c>
      <c r="C95" s="94" t="s">
        <v>846</v>
      </c>
      <c r="D95" s="197"/>
      <c r="E95" s="95" t="s">
        <v>417</v>
      </c>
      <c r="F95" s="96">
        <v>0</v>
      </c>
      <c r="G95" s="97" t="s">
        <v>957</v>
      </c>
      <c r="H95" s="180">
        <v>2</v>
      </c>
      <c r="I95" s="98">
        <v>0.28000000000000003</v>
      </c>
      <c r="J95" s="99">
        <v>1484.79</v>
      </c>
      <c r="K95" s="99">
        <v>1.59</v>
      </c>
      <c r="L95" s="99">
        <v>1.59</v>
      </c>
      <c r="M95" s="100">
        <v>0</v>
      </c>
      <c r="N95" s="101">
        <v>0</v>
      </c>
      <c r="O95" s="101">
        <v>0</v>
      </c>
      <c r="P95" s="101">
        <v>0</v>
      </c>
    </row>
    <row r="96" spans="1:16" ht="30" x14ac:dyDescent="0.2">
      <c r="A96" s="196" t="s">
        <v>1097</v>
      </c>
      <c r="B96" s="93" t="s">
        <v>847</v>
      </c>
      <c r="C96" s="94" t="s">
        <v>847</v>
      </c>
      <c r="D96" s="197"/>
      <c r="E96" s="95" t="s">
        <v>417</v>
      </c>
      <c r="F96" s="96">
        <v>0</v>
      </c>
      <c r="G96" s="97" t="s">
        <v>958</v>
      </c>
      <c r="H96" s="180">
        <v>2</v>
      </c>
      <c r="I96" s="98">
        <v>0.214</v>
      </c>
      <c r="J96" s="99">
        <v>1484.79</v>
      </c>
      <c r="K96" s="99">
        <v>4.97</v>
      </c>
      <c r="L96" s="99">
        <v>4.97</v>
      </c>
      <c r="M96" s="100">
        <v>0</v>
      </c>
      <c r="N96" s="101">
        <v>0</v>
      </c>
      <c r="O96" s="101">
        <v>0</v>
      </c>
      <c r="P96" s="101">
        <v>0</v>
      </c>
    </row>
    <row r="97" spans="1:16" ht="30" x14ac:dyDescent="0.2">
      <c r="A97" s="196" t="s">
        <v>1098</v>
      </c>
      <c r="B97" s="93" t="s">
        <v>848</v>
      </c>
      <c r="C97" s="94" t="s">
        <v>848</v>
      </c>
      <c r="D97" s="197"/>
      <c r="E97" s="95" t="s">
        <v>417</v>
      </c>
      <c r="F97" s="96">
        <v>0</v>
      </c>
      <c r="G97" s="97" t="s">
        <v>959</v>
      </c>
      <c r="H97" s="180">
        <v>1</v>
      </c>
      <c r="I97" s="98">
        <v>8.9999999999999993E-3</v>
      </c>
      <c r="J97" s="99">
        <v>3538.27</v>
      </c>
      <c r="K97" s="99">
        <v>3.17</v>
      </c>
      <c r="L97" s="99">
        <v>3.17</v>
      </c>
      <c r="M97" s="100">
        <v>0</v>
      </c>
      <c r="N97" s="101">
        <v>0</v>
      </c>
      <c r="O97" s="101">
        <v>0</v>
      </c>
      <c r="P97" s="101">
        <v>0</v>
      </c>
    </row>
    <row r="98" spans="1:16" ht="30" x14ac:dyDescent="0.2">
      <c r="A98" s="196" t="s">
        <v>1099</v>
      </c>
      <c r="B98" s="93" t="s">
        <v>849</v>
      </c>
      <c r="C98" s="94" t="s">
        <v>849</v>
      </c>
      <c r="D98" s="197"/>
      <c r="E98" s="95" t="s">
        <v>417</v>
      </c>
      <c r="F98" s="96">
        <v>0</v>
      </c>
      <c r="G98" s="97" t="s">
        <v>960</v>
      </c>
      <c r="H98" s="180">
        <v>2</v>
      </c>
      <c r="I98" s="98">
        <v>8.9999999999999993E-3</v>
      </c>
      <c r="J98" s="99">
        <v>9264.5400000000009</v>
      </c>
      <c r="K98" s="99">
        <v>1.87</v>
      </c>
      <c r="L98" s="99">
        <v>1.87</v>
      </c>
      <c r="M98" s="100">
        <v>0</v>
      </c>
      <c r="N98" s="101">
        <v>0</v>
      </c>
      <c r="O98" s="101">
        <v>0</v>
      </c>
      <c r="P98" s="101">
        <v>0</v>
      </c>
    </row>
    <row r="99" spans="1:16" x14ac:dyDescent="0.2">
      <c r="A99" s="196" t="s">
        <v>1100</v>
      </c>
      <c r="B99" s="93">
        <v>307</v>
      </c>
      <c r="C99" s="94" t="s">
        <v>3545</v>
      </c>
      <c r="D99" s="197" t="s">
        <v>1201</v>
      </c>
      <c r="E99" s="95">
        <v>317</v>
      </c>
      <c r="F99" s="96" t="s">
        <v>3616</v>
      </c>
      <c r="G99" s="97" t="s">
        <v>961</v>
      </c>
      <c r="H99" s="180">
        <v>0</v>
      </c>
      <c r="I99" s="98">
        <v>3.6999999999999998E-2</v>
      </c>
      <c r="J99" s="99">
        <v>77.94</v>
      </c>
      <c r="K99" s="99">
        <v>2.56</v>
      </c>
      <c r="L99" s="99">
        <v>2.56</v>
      </c>
      <c r="M99" s="100">
        <v>-0.248</v>
      </c>
      <c r="N99" s="101">
        <v>3117.43</v>
      </c>
      <c r="O99" s="101">
        <v>0.05</v>
      </c>
      <c r="P99" s="101">
        <v>0.05</v>
      </c>
    </row>
    <row r="100" spans="1:16" x14ac:dyDescent="0.2">
      <c r="A100" s="196" t="s">
        <v>1101</v>
      </c>
      <c r="B100" s="93">
        <v>327</v>
      </c>
      <c r="C100" s="94" t="s">
        <v>3546</v>
      </c>
      <c r="D100" s="197" t="s">
        <v>1202</v>
      </c>
      <c r="E100" s="95">
        <v>337</v>
      </c>
      <c r="F100" s="96" t="s">
        <v>3617</v>
      </c>
      <c r="G100" s="97" t="s">
        <v>962</v>
      </c>
      <c r="H100" s="180">
        <v>0</v>
      </c>
      <c r="I100" s="98">
        <v>6.0999999999999999E-2</v>
      </c>
      <c r="J100" s="99">
        <v>17.23</v>
      </c>
      <c r="K100" s="99">
        <v>2.58</v>
      </c>
      <c r="L100" s="99">
        <v>2.58</v>
      </c>
      <c r="M100" s="100">
        <v>-8.8999999999999996E-2</v>
      </c>
      <c r="N100" s="101">
        <v>689.12</v>
      </c>
      <c r="O100" s="101">
        <v>0.05</v>
      </c>
      <c r="P100" s="101">
        <v>0.05</v>
      </c>
    </row>
    <row r="101" spans="1:16" x14ac:dyDescent="0.2">
      <c r="A101" s="196" t="s">
        <v>1102</v>
      </c>
      <c r="B101" s="93">
        <v>347</v>
      </c>
      <c r="C101" s="94" t="s">
        <v>3547</v>
      </c>
      <c r="D101" s="197" t="s">
        <v>1203</v>
      </c>
      <c r="E101" s="95">
        <v>357</v>
      </c>
      <c r="F101" s="96" t="s">
        <v>3618</v>
      </c>
      <c r="G101" s="97" t="s">
        <v>963</v>
      </c>
      <c r="H101" s="180">
        <v>0</v>
      </c>
      <c r="I101" s="98">
        <v>0</v>
      </c>
      <c r="J101" s="99">
        <v>17.23</v>
      </c>
      <c r="K101" s="99">
        <v>2.97</v>
      </c>
      <c r="L101" s="99">
        <v>2.97</v>
      </c>
      <c r="M101" s="100">
        <v>0</v>
      </c>
      <c r="N101" s="101">
        <v>689.12</v>
      </c>
      <c r="O101" s="101">
        <v>0.05</v>
      </c>
      <c r="P101" s="101">
        <v>0.05</v>
      </c>
    </row>
    <row r="102" spans="1:16" x14ac:dyDescent="0.2">
      <c r="A102" s="196" t="s">
        <v>1103</v>
      </c>
      <c r="B102" s="93">
        <v>367</v>
      </c>
      <c r="C102" s="94" t="s">
        <v>3548</v>
      </c>
      <c r="D102" s="197" t="s">
        <v>1204</v>
      </c>
      <c r="E102" s="95">
        <v>377</v>
      </c>
      <c r="F102" s="96" t="s">
        <v>3619</v>
      </c>
      <c r="G102" s="97" t="s">
        <v>964</v>
      </c>
      <c r="H102" s="180">
        <v>0</v>
      </c>
      <c r="I102" s="98">
        <v>3.5</v>
      </c>
      <c r="J102" s="99">
        <v>353.17</v>
      </c>
      <c r="K102" s="99">
        <v>2.0699999999999998</v>
      </c>
      <c r="L102" s="99">
        <v>2.0699999999999998</v>
      </c>
      <c r="M102" s="100">
        <v>-4.3090000000000002</v>
      </c>
      <c r="N102" s="101">
        <v>353.17</v>
      </c>
      <c r="O102" s="101">
        <v>0.05</v>
      </c>
      <c r="P102" s="101">
        <v>0.05</v>
      </c>
    </row>
    <row r="103" spans="1:16" x14ac:dyDescent="0.2">
      <c r="A103" s="196" t="s">
        <v>1104</v>
      </c>
      <c r="B103" s="93">
        <v>387</v>
      </c>
      <c r="C103" s="94" t="s">
        <v>3549</v>
      </c>
      <c r="D103" s="197" t="s">
        <v>1205</v>
      </c>
      <c r="E103" s="95">
        <v>397</v>
      </c>
      <c r="F103" s="96" t="s">
        <v>3620</v>
      </c>
      <c r="G103" s="97" t="s">
        <v>965</v>
      </c>
      <c r="H103" s="180">
        <v>0</v>
      </c>
      <c r="I103" s="98">
        <v>3.5</v>
      </c>
      <c r="J103" s="99">
        <v>353.17</v>
      </c>
      <c r="K103" s="99">
        <v>2.0699999999999998</v>
      </c>
      <c r="L103" s="99">
        <v>2.0699999999999998</v>
      </c>
      <c r="M103" s="100">
        <v>-4.3090000000000002</v>
      </c>
      <c r="N103" s="101">
        <v>353.17</v>
      </c>
      <c r="O103" s="101">
        <v>0.05</v>
      </c>
      <c r="P103" s="101">
        <v>0.05</v>
      </c>
    </row>
    <row r="104" spans="1:16" x14ac:dyDescent="0.2">
      <c r="A104" s="196" t="s">
        <v>1105</v>
      </c>
      <c r="B104" s="93">
        <v>437</v>
      </c>
      <c r="C104" s="94" t="s">
        <v>3550</v>
      </c>
      <c r="D104" s="197" t="s">
        <v>1206</v>
      </c>
      <c r="E104" s="95">
        <v>427</v>
      </c>
      <c r="F104" s="96" t="s">
        <v>3621</v>
      </c>
      <c r="G104" s="97" t="s">
        <v>966</v>
      </c>
      <c r="H104" s="180">
        <v>0</v>
      </c>
      <c r="I104" s="98">
        <v>0.42599999999999999</v>
      </c>
      <c r="J104" s="99">
        <v>292.92</v>
      </c>
      <c r="K104" s="99">
        <v>3.21</v>
      </c>
      <c r="L104" s="99">
        <v>3.21</v>
      </c>
      <c r="M104" s="100">
        <v>0</v>
      </c>
      <c r="N104" s="101">
        <v>36380.86</v>
      </c>
      <c r="O104" s="101">
        <v>0.05</v>
      </c>
      <c r="P104" s="101">
        <v>0.05</v>
      </c>
    </row>
    <row r="105" spans="1:16" ht="30" x14ac:dyDescent="0.2">
      <c r="A105" s="196" t="s">
        <v>1106</v>
      </c>
      <c r="B105" s="93">
        <v>457</v>
      </c>
      <c r="C105" s="94" t="s">
        <v>3551</v>
      </c>
      <c r="D105" s="197" t="s">
        <v>1207</v>
      </c>
      <c r="E105" s="95" t="s">
        <v>417</v>
      </c>
      <c r="F105" s="96">
        <v>0</v>
      </c>
      <c r="G105" s="97" t="s">
        <v>967</v>
      </c>
      <c r="H105" s="180">
        <v>3</v>
      </c>
      <c r="I105" s="98">
        <v>0.107</v>
      </c>
      <c r="J105" s="99">
        <v>4443.8</v>
      </c>
      <c r="K105" s="99">
        <v>4.49</v>
      </c>
      <c r="L105" s="99">
        <v>4.49</v>
      </c>
      <c r="M105" s="100">
        <v>0</v>
      </c>
      <c r="N105" s="101">
        <v>0</v>
      </c>
      <c r="O105" s="101">
        <v>0</v>
      </c>
      <c r="P105" s="101">
        <v>0</v>
      </c>
    </row>
    <row r="106" spans="1:16" x14ac:dyDescent="0.2">
      <c r="A106" s="196" t="s">
        <v>1107</v>
      </c>
      <c r="B106" s="93">
        <v>417</v>
      </c>
      <c r="C106" s="94" t="s">
        <v>3552</v>
      </c>
      <c r="D106" s="197" t="s">
        <v>1208</v>
      </c>
      <c r="E106" s="95">
        <v>407</v>
      </c>
      <c r="F106" s="96" t="s">
        <v>3622</v>
      </c>
      <c r="G106" s="97" t="s">
        <v>968</v>
      </c>
      <c r="H106" s="180">
        <v>0</v>
      </c>
      <c r="I106" s="98">
        <v>0.39800000000000002</v>
      </c>
      <c r="J106" s="99">
        <v>36.64</v>
      </c>
      <c r="K106" s="99">
        <v>3.98</v>
      </c>
      <c r="L106" s="99">
        <v>3.98</v>
      </c>
      <c r="M106" s="100">
        <v>0</v>
      </c>
      <c r="N106" s="101">
        <v>1648.72</v>
      </c>
      <c r="O106" s="101">
        <v>0.05</v>
      </c>
      <c r="P106" s="101">
        <v>0.05</v>
      </c>
    </row>
    <row r="107" spans="1:16" x14ac:dyDescent="0.2">
      <c r="A107" s="196" t="s">
        <v>1108</v>
      </c>
      <c r="B107" s="93">
        <v>467</v>
      </c>
      <c r="C107" s="94" t="s">
        <v>3553</v>
      </c>
      <c r="D107" s="197" t="s">
        <v>1209</v>
      </c>
      <c r="E107" s="95">
        <v>477</v>
      </c>
      <c r="F107" s="96" t="s">
        <v>3623</v>
      </c>
      <c r="G107" s="97" t="s">
        <v>969</v>
      </c>
      <c r="H107" s="180">
        <v>0</v>
      </c>
      <c r="I107" s="98">
        <v>0.313</v>
      </c>
      <c r="J107" s="99">
        <v>15.12</v>
      </c>
      <c r="K107" s="99">
        <v>4.22</v>
      </c>
      <c r="L107" s="99">
        <v>4.22</v>
      </c>
      <c r="M107" s="100">
        <v>-2.7</v>
      </c>
      <c r="N107" s="101">
        <v>1728.31</v>
      </c>
      <c r="O107" s="101">
        <v>0.05</v>
      </c>
      <c r="P107" s="101">
        <v>0.05</v>
      </c>
    </row>
    <row r="108" spans="1:16" x14ac:dyDescent="0.2">
      <c r="A108" s="196" t="s">
        <v>1109</v>
      </c>
      <c r="B108" s="93">
        <v>108</v>
      </c>
      <c r="C108" s="94" t="s">
        <v>3554</v>
      </c>
      <c r="D108" s="197" t="s">
        <v>1210</v>
      </c>
      <c r="E108" s="95">
        <v>118</v>
      </c>
      <c r="F108" s="96" t="s">
        <v>3624</v>
      </c>
      <c r="G108" s="97" t="s">
        <v>970</v>
      </c>
      <c r="H108" s="180">
        <v>0</v>
      </c>
      <c r="I108" s="98">
        <v>0.313</v>
      </c>
      <c r="J108" s="99">
        <v>29.33</v>
      </c>
      <c r="K108" s="99">
        <v>3.87</v>
      </c>
      <c r="L108" s="99">
        <v>3.87</v>
      </c>
      <c r="M108" s="100">
        <v>-2.7</v>
      </c>
      <c r="N108" s="101">
        <v>1340.75</v>
      </c>
      <c r="O108" s="101">
        <v>0.05</v>
      </c>
      <c r="P108" s="101">
        <v>0.05</v>
      </c>
    </row>
    <row r="109" spans="1:16" ht="30" x14ac:dyDescent="0.2">
      <c r="A109" s="196" t="s">
        <v>1110</v>
      </c>
      <c r="B109" s="93">
        <v>539</v>
      </c>
      <c r="C109" s="94" t="s">
        <v>3555</v>
      </c>
      <c r="D109" s="197" t="s">
        <v>1211</v>
      </c>
      <c r="E109" s="95">
        <v>629</v>
      </c>
      <c r="F109" s="96" t="e">
        <v>#N/A</v>
      </c>
      <c r="G109" s="97" t="s">
        <v>971</v>
      </c>
      <c r="H109" s="180">
        <v>2</v>
      </c>
      <c r="I109" s="98">
        <v>2.5390000000000001</v>
      </c>
      <c r="J109" s="99">
        <v>22537.31</v>
      </c>
      <c r="K109" s="99">
        <v>2.2799999999999998</v>
      </c>
      <c r="L109" s="99">
        <v>2.2799999999999998</v>
      </c>
      <c r="M109" s="100">
        <v>0</v>
      </c>
      <c r="N109" s="101">
        <v>1431.57</v>
      </c>
      <c r="O109" s="101">
        <v>0.05</v>
      </c>
      <c r="P109" s="101">
        <v>0.05</v>
      </c>
    </row>
    <row r="110" spans="1:16" ht="30" x14ac:dyDescent="0.2">
      <c r="A110" s="196" t="s">
        <v>1111</v>
      </c>
      <c r="B110" s="93">
        <v>549</v>
      </c>
      <c r="C110" s="94" t="s">
        <v>3556</v>
      </c>
      <c r="D110" s="197" t="s">
        <v>1212</v>
      </c>
      <c r="E110" s="95" t="s">
        <v>417</v>
      </c>
      <c r="F110" s="96">
        <v>0</v>
      </c>
      <c r="G110" s="97" t="s">
        <v>972</v>
      </c>
      <c r="H110" s="180">
        <v>3</v>
      </c>
      <c r="I110" s="98">
        <v>3.4580000000000002</v>
      </c>
      <c r="J110" s="99">
        <v>23423.78</v>
      </c>
      <c r="K110" s="99">
        <v>3.15</v>
      </c>
      <c r="L110" s="99">
        <v>3.15</v>
      </c>
      <c r="M110" s="100">
        <v>0</v>
      </c>
      <c r="N110" s="101">
        <v>0</v>
      </c>
      <c r="O110" s="101">
        <v>0</v>
      </c>
      <c r="P110" s="101">
        <v>0</v>
      </c>
    </row>
    <row r="111" spans="1:16" x14ac:dyDescent="0.2">
      <c r="A111" s="196" t="s">
        <v>1112</v>
      </c>
      <c r="B111" s="93">
        <v>128</v>
      </c>
      <c r="C111" s="94" t="s">
        <v>3557</v>
      </c>
      <c r="D111" s="197" t="s">
        <v>1213</v>
      </c>
      <c r="E111" s="95">
        <v>138</v>
      </c>
      <c r="F111" s="96" t="s">
        <v>3625</v>
      </c>
      <c r="G111" s="97" t="s">
        <v>973</v>
      </c>
      <c r="H111" s="180">
        <v>0</v>
      </c>
      <c r="I111" s="98">
        <v>0</v>
      </c>
      <c r="J111" s="99">
        <v>9.68</v>
      </c>
      <c r="K111" s="99">
        <v>3.54</v>
      </c>
      <c r="L111" s="99">
        <v>3.54</v>
      </c>
      <c r="M111" s="100">
        <v>-6.0999999999999999E-2</v>
      </c>
      <c r="N111" s="101">
        <v>696.67</v>
      </c>
      <c r="O111" s="101">
        <v>0.05</v>
      </c>
      <c r="P111" s="101">
        <v>0.05</v>
      </c>
    </row>
    <row r="112" spans="1:16" ht="30" x14ac:dyDescent="0.2">
      <c r="A112" s="196" t="s">
        <v>1113</v>
      </c>
      <c r="B112" s="93">
        <v>599</v>
      </c>
      <c r="C112" s="94" t="s">
        <v>3558</v>
      </c>
      <c r="D112" s="197" t="s">
        <v>1214</v>
      </c>
      <c r="E112" s="95">
        <v>609</v>
      </c>
      <c r="F112" s="96">
        <v>1620000588301</v>
      </c>
      <c r="G112" s="97" t="s">
        <v>974</v>
      </c>
      <c r="H112" s="180">
        <v>2</v>
      </c>
      <c r="I112" s="98">
        <v>3.7090000000000001</v>
      </c>
      <c r="J112" s="99">
        <v>2238.91</v>
      </c>
      <c r="K112" s="99">
        <v>2.94</v>
      </c>
      <c r="L112" s="99">
        <v>2.94</v>
      </c>
      <c r="M112" s="100">
        <v>-3.7770000000000001</v>
      </c>
      <c r="N112" s="101">
        <v>90.5</v>
      </c>
      <c r="O112" s="101">
        <v>0.05</v>
      </c>
      <c r="P112" s="101">
        <v>0.05</v>
      </c>
    </row>
    <row r="113" spans="1:16" ht="30" x14ac:dyDescent="0.2">
      <c r="A113" s="196" t="s">
        <v>1114</v>
      </c>
      <c r="B113" s="93">
        <v>579</v>
      </c>
      <c r="C113" s="94" t="s">
        <v>3559</v>
      </c>
      <c r="D113" s="197" t="s">
        <v>1215</v>
      </c>
      <c r="E113" s="95">
        <v>589</v>
      </c>
      <c r="F113" s="96" t="s">
        <v>3626</v>
      </c>
      <c r="G113" s="97" t="s">
        <v>975</v>
      </c>
      <c r="H113" s="180">
        <v>3</v>
      </c>
      <c r="I113" s="98">
        <v>0.44500000000000001</v>
      </c>
      <c r="J113" s="99">
        <v>11113.79</v>
      </c>
      <c r="K113" s="99">
        <v>1.97</v>
      </c>
      <c r="L113" s="99">
        <v>1.97</v>
      </c>
      <c r="M113" s="100">
        <v>0</v>
      </c>
      <c r="N113" s="101">
        <v>6361.85</v>
      </c>
      <c r="O113" s="101">
        <v>0.05</v>
      </c>
      <c r="P113" s="101">
        <v>0.05</v>
      </c>
    </row>
    <row r="114" spans="1:16" x14ac:dyDescent="0.2">
      <c r="A114" s="196" t="s">
        <v>1115</v>
      </c>
      <c r="B114" s="93">
        <v>487</v>
      </c>
      <c r="C114" s="94" t="s">
        <v>3560</v>
      </c>
      <c r="D114" s="197" t="s">
        <v>1216</v>
      </c>
      <c r="E114" s="95">
        <v>497</v>
      </c>
      <c r="F114" s="96" t="s">
        <v>3627</v>
      </c>
      <c r="G114" s="97" t="s">
        <v>976</v>
      </c>
      <c r="H114" s="180">
        <v>0</v>
      </c>
      <c r="I114" s="98">
        <v>0.106</v>
      </c>
      <c r="J114" s="99">
        <v>861.91</v>
      </c>
      <c r="K114" s="99">
        <v>1.54</v>
      </c>
      <c r="L114" s="99">
        <v>1.54</v>
      </c>
      <c r="M114" s="100">
        <v>-0.126</v>
      </c>
      <c r="N114" s="101">
        <v>861.91</v>
      </c>
      <c r="O114" s="101">
        <v>0.05</v>
      </c>
      <c r="P114" s="101">
        <v>0.05</v>
      </c>
    </row>
    <row r="115" spans="1:16" x14ac:dyDescent="0.2">
      <c r="A115" s="196" t="s">
        <v>1116</v>
      </c>
      <c r="B115" s="93">
        <v>517</v>
      </c>
      <c r="C115" s="94" t="s">
        <v>3561</v>
      </c>
      <c r="D115" s="197" t="s">
        <v>1217</v>
      </c>
      <c r="E115" s="95">
        <v>527</v>
      </c>
      <c r="F115" s="96" t="s">
        <v>3628</v>
      </c>
      <c r="G115" s="97" t="s">
        <v>977</v>
      </c>
      <c r="H115" s="180">
        <v>0</v>
      </c>
      <c r="I115" s="98">
        <v>0.45100000000000001</v>
      </c>
      <c r="J115" s="99">
        <v>16.82</v>
      </c>
      <c r="K115" s="99">
        <v>3.11</v>
      </c>
      <c r="L115" s="99">
        <v>3.11</v>
      </c>
      <c r="M115" s="100">
        <v>0</v>
      </c>
      <c r="N115" s="101">
        <v>689.53</v>
      </c>
      <c r="O115" s="101">
        <v>0.05</v>
      </c>
      <c r="P115" s="101">
        <v>0.05</v>
      </c>
    </row>
    <row r="116" spans="1:16" x14ac:dyDescent="0.2">
      <c r="A116" s="196" t="s">
        <v>1117</v>
      </c>
      <c r="B116" s="93">
        <v>408</v>
      </c>
      <c r="C116" s="94">
        <v>1640000951044</v>
      </c>
      <c r="D116" s="197" t="s">
        <v>1218</v>
      </c>
      <c r="E116" s="95">
        <v>418</v>
      </c>
      <c r="F116" s="96">
        <v>1640000951053</v>
      </c>
      <c r="G116" s="97" t="s">
        <v>978</v>
      </c>
      <c r="H116" s="180">
        <v>0</v>
      </c>
      <c r="I116" s="98">
        <v>0.14599999999999999</v>
      </c>
      <c r="J116" s="99">
        <v>508.74</v>
      </c>
      <c r="K116" s="99">
        <v>2.68</v>
      </c>
      <c r="L116" s="99">
        <v>2.68</v>
      </c>
      <c r="M116" s="100">
        <v>-1.762</v>
      </c>
      <c r="N116" s="101">
        <v>508.74</v>
      </c>
      <c r="O116" s="101">
        <v>0.05</v>
      </c>
      <c r="P116" s="101">
        <v>0.05</v>
      </c>
    </row>
    <row r="117" spans="1:16" ht="45" x14ac:dyDescent="0.2">
      <c r="A117" s="196" t="s">
        <v>1118</v>
      </c>
      <c r="B117" s="93" t="s">
        <v>850</v>
      </c>
      <c r="C117" s="94" t="s">
        <v>850</v>
      </c>
      <c r="D117" s="197" t="s">
        <v>1219</v>
      </c>
      <c r="E117" s="95" t="s">
        <v>850</v>
      </c>
      <c r="F117" s="96" t="s">
        <v>850</v>
      </c>
      <c r="G117" s="97" t="s">
        <v>979</v>
      </c>
      <c r="H117" s="180">
        <v>0</v>
      </c>
      <c r="I117" s="98">
        <v>1.974</v>
      </c>
      <c r="J117" s="99">
        <v>28.79</v>
      </c>
      <c r="K117" s="99">
        <v>2.5</v>
      </c>
      <c r="L117" s="99">
        <v>2.5</v>
      </c>
      <c r="M117" s="100">
        <v>-2.7130000000000001</v>
      </c>
      <c r="N117" s="101">
        <v>677.55</v>
      </c>
      <c r="O117" s="101">
        <v>0.05</v>
      </c>
      <c r="P117" s="101">
        <v>0.05</v>
      </c>
    </row>
    <row r="118" spans="1:16" x14ac:dyDescent="0.2">
      <c r="A118" s="196" t="s">
        <v>1119</v>
      </c>
      <c r="B118" s="93">
        <v>148</v>
      </c>
      <c r="C118" s="94" t="s">
        <v>3562</v>
      </c>
      <c r="D118" s="197" t="s">
        <v>1220</v>
      </c>
      <c r="E118" s="95">
        <v>158</v>
      </c>
      <c r="F118" s="96" t="s">
        <v>3629</v>
      </c>
      <c r="G118" s="97" t="s">
        <v>980</v>
      </c>
      <c r="H118" s="180">
        <v>0</v>
      </c>
      <c r="I118" s="98">
        <v>2.4769999999999999</v>
      </c>
      <c r="J118" s="99">
        <v>8.7200000000000006</v>
      </c>
      <c r="K118" s="99">
        <v>5.71</v>
      </c>
      <c r="L118" s="99">
        <v>5.71</v>
      </c>
      <c r="M118" s="100">
        <v>-6.7409999999999997</v>
      </c>
      <c r="N118" s="101">
        <v>697.62</v>
      </c>
      <c r="O118" s="101">
        <v>0.05</v>
      </c>
      <c r="P118" s="101">
        <v>0.05</v>
      </c>
    </row>
    <row r="119" spans="1:16" ht="45" x14ac:dyDescent="0.2">
      <c r="A119" s="196" t="s">
        <v>1120</v>
      </c>
      <c r="B119" s="93" t="s">
        <v>851</v>
      </c>
      <c r="C119" s="94" t="s">
        <v>851</v>
      </c>
      <c r="D119" s="197" t="s">
        <v>1221</v>
      </c>
      <c r="E119" s="95" t="s">
        <v>851</v>
      </c>
      <c r="F119" s="96" t="s">
        <v>851</v>
      </c>
      <c r="G119" s="97" t="s">
        <v>981</v>
      </c>
      <c r="H119" s="180">
        <v>0</v>
      </c>
      <c r="I119" s="98">
        <v>1.478</v>
      </c>
      <c r="J119" s="99">
        <v>28.79</v>
      </c>
      <c r="K119" s="99">
        <v>3.44</v>
      </c>
      <c r="L119" s="99">
        <v>3.44</v>
      </c>
      <c r="M119" s="100">
        <v>-3.7360000000000002</v>
      </c>
      <c r="N119" s="101">
        <v>677.55</v>
      </c>
      <c r="O119" s="101">
        <v>0.05</v>
      </c>
      <c r="P119" s="101">
        <v>0.05</v>
      </c>
    </row>
    <row r="120" spans="1:16" ht="45" x14ac:dyDescent="0.2">
      <c r="A120" s="196" t="s">
        <v>1121</v>
      </c>
      <c r="B120" s="93" t="s">
        <v>852</v>
      </c>
      <c r="C120" s="94" t="s">
        <v>852</v>
      </c>
      <c r="D120" s="197" t="s">
        <v>1222</v>
      </c>
      <c r="E120" s="95" t="s">
        <v>852</v>
      </c>
      <c r="F120" s="96" t="s">
        <v>852</v>
      </c>
      <c r="G120" s="97" t="s">
        <v>982</v>
      </c>
      <c r="H120" s="180">
        <v>0</v>
      </c>
      <c r="I120" s="98">
        <v>6.5000000000000002E-2</v>
      </c>
      <c r="J120" s="99">
        <v>55.17</v>
      </c>
      <c r="K120" s="99">
        <v>2.1</v>
      </c>
      <c r="L120" s="99">
        <v>2.1</v>
      </c>
      <c r="M120" s="100">
        <v>-0.34100000000000003</v>
      </c>
      <c r="N120" s="101">
        <v>1298.32</v>
      </c>
      <c r="O120" s="101">
        <v>0.05</v>
      </c>
      <c r="P120" s="101">
        <v>0.05</v>
      </c>
    </row>
    <row r="121" spans="1:16" ht="30" x14ac:dyDescent="0.2">
      <c r="A121" s="196" t="s">
        <v>1122</v>
      </c>
      <c r="B121" s="93" t="s">
        <v>853</v>
      </c>
      <c r="C121" s="94" t="s">
        <v>3563</v>
      </c>
      <c r="D121" s="197" t="s">
        <v>1223</v>
      </c>
      <c r="E121" s="95" t="s">
        <v>854</v>
      </c>
      <c r="F121" s="96" t="s">
        <v>3630</v>
      </c>
      <c r="G121" s="97" t="s">
        <v>983</v>
      </c>
      <c r="H121" s="180">
        <v>0</v>
      </c>
      <c r="I121" s="98">
        <v>0</v>
      </c>
      <c r="J121" s="99">
        <v>560.59</v>
      </c>
      <c r="K121" s="99">
        <v>1.24</v>
      </c>
      <c r="L121" s="99">
        <v>1.24</v>
      </c>
      <c r="M121" s="100">
        <v>-0.63300000000000001</v>
      </c>
      <c r="N121" s="101">
        <v>560.59</v>
      </c>
      <c r="O121" s="101">
        <v>0.05</v>
      </c>
      <c r="P121" s="101">
        <v>0.05</v>
      </c>
    </row>
    <row r="122" spans="1:16" x14ac:dyDescent="0.2">
      <c r="A122" s="196" t="s">
        <v>1123</v>
      </c>
      <c r="B122" s="93">
        <v>308</v>
      </c>
      <c r="C122" s="94" t="s">
        <v>3564</v>
      </c>
      <c r="D122" s="197" t="s">
        <v>1224</v>
      </c>
      <c r="E122" s="95">
        <v>318</v>
      </c>
      <c r="F122" s="96" t="s">
        <v>3631</v>
      </c>
      <c r="G122" s="97" t="s">
        <v>984</v>
      </c>
      <c r="H122" s="180">
        <v>0</v>
      </c>
      <c r="I122" s="98">
        <v>2.9969999999999999</v>
      </c>
      <c r="J122" s="99">
        <v>31.79</v>
      </c>
      <c r="K122" s="99">
        <v>3.5</v>
      </c>
      <c r="L122" s="99">
        <v>3.5</v>
      </c>
      <c r="M122" s="100">
        <v>-5.4980000000000002</v>
      </c>
      <c r="N122" s="101">
        <v>1338.3</v>
      </c>
      <c r="O122" s="101">
        <v>0.05</v>
      </c>
      <c r="P122" s="101">
        <v>0.05</v>
      </c>
    </row>
    <row r="123" spans="1:16" ht="30" x14ac:dyDescent="0.2">
      <c r="A123" s="196" t="s">
        <v>1124</v>
      </c>
      <c r="B123" s="93">
        <v>208</v>
      </c>
      <c r="C123" s="94" t="s">
        <v>3565</v>
      </c>
      <c r="D123" s="197" t="s">
        <v>1225</v>
      </c>
      <c r="E123" s="95" t="s">
        <v>855</v>
      </c>
      <c r="F123" s="96">
        <v>1640000796619</v>
      </c>
      <c r="G123" s="97" t="s">
        <v>985</v>
      </c>
      <c r="H123" s="180">
        <v>0</v>
      </c>
      <c r="I123" s="98">
        <v>2.8000000000000001E-2</v>
      </c>
      <c r="J123" s="99">
        <v>91.48</v>
      </c>
      <c r="K123" s="99">
        <v>4.33</v>
      </c>
      <c r="L123" s="99">
        <v>4.33</v>
      </c>
      <c r="M123" s="100">
        <v>-3.3660000000000001</v>
      </c>
      <c r="N123" s="101">
        <v>2814.62</v>
      </c>
      <c r="O123" s="101">
        <v>0.05</v>
      </c>
      <c r="P123" s="101">
        <v>0.05</v>
      </c>
    </row>
    <row r="124" spans="1:16" x14ac:dyDescent="0.2">
      <c r="A124" s="196" t="s">
        <v>1125</v>
      </c>
      <c r="B124" s="93">
        <v>288</v>
      </c>
      <c r="C124" s="94" t="s">
        <v>3566</v>
      </c>
      <c r="D124" s="197" t="s">
        <v>1226</v>
      </c>
      <c r="E124" s="95">
        <v>298</v>
      </c>
      <c r="F124" s="96" t="s">
        <v>3632</v>
      </c>
      <c r="G124" s="97" t="s">
        <v>986</v>
      </c>
      <c r="H124" s="180">
        <v>0</v>
      </c>
      <c r="I124" s="98">
        <v>0.14599999999999999</v>
      </c>
      <c r="J124" s="99">
        <v>52.48</v>
      </c>
      <c r="K124" s="99">
        <v>2.92</v>
      </c>
      <c r="L124" s="99">
        <v>2.92</v>
      </c>
      <c r="M124" s="100">
        <v>-1.766</v>
      </c>
      <c r="N124" s="101">
        <v>2209.5</v>
      </c>
      <c r="O124" s="101">
        <v>0.05</v>
      </c>
      <c r="P124" s="101">
        <v>0.05</v>
      </c>
    </row>
    <row r="125" spans="1:16" x14ac:dyDescent="0.2">
      <c r="A125" s="196" t="s">
        <v>1126</v>
      </c>
      <c r="B125" s="93">
        <v>188</v>
      </c>
      <c r="C125" s="94" t="s">
        <v>3567</v>
      </c>
      <c r="D125" s="197" t="s">
        <v>1227</v>
      </c>
      <c r="E125" s="95">
        <v>198</v>
      </c>
      <c r="F125" s="96" t="s">
        <v>3633</v>
      </c>
      <c r="G125" s="97" t="s">
        <v>987</v>
      </c>
      <c r="H125" s="180">
        <v>0</v>
      </c>
      <c r="I125" s="98">
        <v>0</v>
      </c>
      <c r="J125" s="99">
        <v>1390.26</v>
      </c>
      <c r="K125" s="99">
        <v>1.6</v>
      </c>
      <c r="L125" s="99">
        <v>1.6</v>
      </c>
      <c r="M125" s="100">
        <v>0</v>
      </c>
      <c r="N125" s="101">
        <v>1390.26</v>
      </c>
      <c r="O125" s="101">
        <v>0.05</v>
      </c>
      <c r="P125" s="101">
        <v>0.05</v>
      </c>
    </row>
    <row r="126" spans="1:16" x14ac:dyDescent="0.2">
      <c r="A126" s="196" t="s">
        <v>1127</v>
      </c>
      <c r="B126" s="93">
        <v>248</v>
      </c>
      <c r="C126" s="94" t="s">
        <v>3568</v>
      </c>
      <c r="D126" s="197" t="s">
        <v>1228</v>
      </c>
      <c r="E126" s="95">
        <v>258</v>
      </c>
      <c r="F126" s="96" t="s">
        <v>3634</v>
      </c>
      <c r="G126" s="97" t="s">
        <v>988</v>
      </c>
      <c r="H126" s="180">
        <v>0</v>
      </c>
      <c r="I126" s="98">
        <v>0.313</v>
      </c>
      <c r="J126" s="99">
        <v>814.68</v>
      </c>
      <c r="K126" s="99">
        <v>3.38</v>
      </c>
      <c r="L126" s="99">
        <v>3.38</v>
      </c>
      <c r="M126" s="100">
        <v>-2.7</v>
      </c>
      <c r="N126" s="101">
        <v>814.68</v>
      </c>
      <c r="O126" s="101">
        <v>0.05</v>
      </c>
      <c r="P126" s="101">
        <v>0.05</v>
      </c>
    </row>
    <row r="127" spans="1:16" x14ac:dyDescent="0.2">
      <c r="A127" s="196" t="s">
        <v>1128</v>
      </c>
      <c r="B127" s="93">
        <v>268</v>
      </c>
      <c r="C127" s="94" t="s">
        <v>3569</v>
      </c>
      <c r="D127" s="197" t="s">
        <v>1229</v>
      </c>
      <c r="E127" s="95">
        <v>278</v>
      </c>
      <c r="F127" s="96" t="s">
        <v>3635</v>
      </c>
      <c r="G127" s="97" t="s">
        <v>989</v>
      </c>
      <c r="H127" s="180">
        <v>0</v>
      </c>
      <c r="I127" s="98">
        <v>0</v>
      </c>
      <c r="J127" s="99">
        <v>45.26</v>
      </c>
      <c r="K127" s="99">
        <v>8.52</v>
      </c>
      <c r="L127" s="99">
        <v>8.52</v>
      </c>
      <c r="M127" s="100">
        <v>-9.7870000000000008</v>
      </c>
      <c r="N127" s="101">
        <v>1905.59</v>
      </c>
      <c r="O127" s="101">
        <v>0.05</v>
      </c>
      <c r="P127" s="101">
        <v>0.05</v>
      </c>
    </row>
    <row r="128" spans="1:16" ht="30" x14ac:dyDescent="0.2">
      <c r="A128" s="196" t="s">
        <v>1129</v>
      </c>
      <c r="B128" s="93" t="s">
        <v>856</v>
      </c>
      <c r="C128" s="94" t="s">
        <v>856</v>
      </c>
      <c r="D128" s="197" t="s">
        <v>1230</v>
      </c>
      <c r="E128" s="95" t="s">
        <v>856</v>
      </c>
      <c r="F128" s="96" t="s">
        <v>856</v>
      </c>
      <c r="G128" s="97" t="s">
        <v>990</v>
      </c>
      <c r="H128" s="180">
        <v>0</v>
      </c>
      <c r="I128" s="98">
        <v>0</v>
      </c>
      <c r="J128" s="99">
        <v>0</v>
      </c>
      <c r="K128" s="99">
        <v>1.5</v>
      </c>
      <c r="L128" s="99">
        <v>1.5</v>
      </c>
      <c r="M128" s="100">
        <v>0</v>
      </c>
      <c r="N128" s="101">
        <v>0</v>
      </c>
      <c r="O128" s="101">
        <v>0.05</v>
      </c>
      <c r="P128" s="101">
        <v>0.05</v>
      </c>
    </row>
    <row r="129" spans="1:16" x14ac:dyDescent="0.2">
      <c r="A129" s="196" t="s">
        <v>1130</v>
      </c>
      <c r="B129" s="93">
        <v>168</v>
      </c>
      <c r="C129" s="94" t="s">
        <v>3570</v>
      </c>
      <c r="D129" s="197" t="s">
        <v>1231</v>
      </c>
      <c r="E129" s="95">
        <v>178</v>
      </c>
      <c r="F129" s="96" t="s">
        <v>3636</v>
      </c>
      <c r="G129" s="97" t="s">
        <v>991</v>
      </c>
      <c r="H129" s="180">
        <v>0</v>
      </c>
      <c r="I129" s="98">
        <v>0</v>
      </c>
      <c r="J129" s="99">
        <v>26.88</v>
      </c>
      <c r="K129" s="99">
        <v>3.03</v>
      </c>
      <c r="L129" s="99">
        <v>3.03</v>
      </c>
      <c r="M129" s="100">
        <v>-0.63800000000000001</v>
      </c>
      <c r="N129" s="101">
        <v>1131.6400000000001</v>
      </c>
      <c r="O129" s="101">
        <v>0.05</v>
      </c>
      <c r="P129" s="101">
        <v>0.05</v>
      </c>
    </row>
    <row r="130" spans="1:16" x14ac:dyDescent="0.2">
      <c r="A130" s="196" t="s">
        <v>1131</v>
      </c>
      <c r="B130" s="93">
        <v>458</v>
      </c>
      <c r="C130" s="94">
        <v>1650000186042</v>
      </c>
      <c r="D130" s="197" t="s">
        <v>1232</v>
      </c>
      <c r="E130" s="95">
        <v>468</v>
      </c>
      <c r="F130" s="96">
        <v>1650000186033</v>
      </c>
      <c r="G130" s="97" t="s">
        <v>992</v>
      </c>
      <c r="H130" s="180">
        <v>0</v>
      </c>
      <c r="I130" s="98">
        <v>0</v>
      </c>
      <c r="J130" s="99">
        <v>2509.5700000000002</v>
      </c>
      <c r="K130" s="99">
        <v>2.25</v>
      </c>
      <c r="L130" s="99">
        <v>2.25</v>
      </c>
      <c r="M130" s="100">
        <v>0</v>
      </c>
      <c r="N130" s="101">
        <v>2509.5700000000002</v>
      </c>
      <c r="O130" s="101">
        <v>0.05</v>
      </c>
      <c r="P130" s="101">
        <v>0.05</v>
      </c>
    </row>
    <row r="131" spans="1:16" x14ac:dyDescent="0.2">
      <c r="A131" s="196" t="s">
        <v>1132</v>
      </c>
      <c r="B131" s="93">
        <v>328</v>
      </c>
      <c r="C131" s="94" t="s">
        <v>3571</v>
      </c>
      <c r="D131" s="197" t="s">
        <v>1233</v>
      </c>
      <c r="E131" s="95">
        <v>338</v>
      </c>
      <c r="F131" s="96" t="s">
        <v>3637</v>
      </c>
      <c r="G131" s="97" t="s">
        <v>993</v>
      </c>
      <c r="H131" s="180">
        <v>0</v>
      </c>
      <c r="I131" s="98">
        <v>0</v>
      </c>
      <c r="J131" s="99">
        <v>4647.29</v>
      </c>
      <c r="K131" s="99">
        <v>1.6</v>
      </c>
      <c r="L131" s="99">
        <v>1.6</v>
      </c>
      <c r="M131" s="100">
        <v>0</v>
      </c>
      <c r="N131" s="101">
        <v>4647.29</v>
      </c>
      <c r="O131" s="101">
        <v>0.05</v>
      </c>
      <c r="P131" s="101">
        <v>0.05</v>
      </c>
    </row>
    <row r="132" spans="1:16" x14ac:dyDescent="0.2">
      <c r="A132" s="196" t="s">
        <v>1133</v>
      </c>
      <c r="B132" s="93">
        <v>348</v>
      </c>
      <c r="C132" s="94" t="s">
        <v>3572</v>
      </c>
      <c r="D132" s="197" t="s">
        <v>1234</v>
      </c>
      <c r="E132" s="95">
        <v>358</v>
      </c>
      <c r="F132" s="96" t="s">
        <v>3638</v>
      </c>
      <c r="G132" s="97" t="s">
        <v>994</v>
      </c>
      <c r="H132" s="180">
        <v>0</v>
      </c>
      <c r="I132" s="98">
        <v>1.0269999999999999</v>
      </c>
      <c r="J132" s="99">
        <v>30.42</v>
      </c>
      <c r="K132" s="99">
        <v>4.25</v>
      </c>
      <c r="L132" s="99">
        <v>4.25</v>
      </c>
      <c r="M132" s="100">
        <v>-3.1190000000000002</v>
      </c>
      <c r="N132" s="101">
        <v>3041.62</v>
      </c>
      <c r="O132" s="101">
        <v>0.05</v>
      </c>
      <c r="P132" s="101">
        <v>0.05</v>
      </c>
    </row>
    <row r="133" spans="1:16" ht="30" x14ac:dyDescent="0.2">
      <c r="A133" s="196" t="s">
        <v>1134</v>
      </c>
      <c r="B133" s="93">
        <v>368</v>
      </c>
      <c r="C133" s="94" t="s">
        <v>3573</v>
      </c>
      <c r="D133" s="197" t="s">
        <v>1235</v>
      </c>
      <c r="E133" s="95" t="s">
        <v>857</v>
      </c>
      <c r="F133" s="96">
        <v>1640000905109</v>
      </c>
      <c r="G133" s="97" t="s">
        <v>995</v>
      </c>
      <c r="H133" s="180">
        <v>0</v>
      </c>
      <c r="I133" s="98">
        <v>0</v>
      </c>
      <c r="J133" s="99">
        <v>157.84</v>
      </c>
      <c r="K133" s="99">
        <v>2.31</v>
      </c>
      <c r="L133" s="99">
        <v>2.31</v>
      </c>
      <c r="M133" s="100">
        <v>-0.221</v>
      </c>
      <c r="N133" s="101">
        <v>7892.22</v>
      </c>
      <c r="O133" s="101">
        <v>0.05</v>
      </c>
      <c r="P133" s="101">
        <v>0.05</v>
      </c>
    </row>
    <row r="134" spans="1:16" ht="60" x14ac:dyDescent="0.2">
      <c r="A134" s="196" t="s">
        <v>1135</v>
      </c>
      <c r="B134" s="93">
        <v>448</v>
      </c>
      <c r="C134" s="94" t="s">
        <v>3574</v>
      </c>
      <c r="D134" s="197"/>
      <c r="E134" s="95" t="s">
        <v>417</v>
      </c>
      <c r="F134" s="96">
        <v>0</v>
      </c>
      <c r="G134" s="97" t="s">
        <v>996</v>
      </c>
      <c r="H134" s="180">
        <v>2</v>
      </c>
      <c r="I134" s="98">
        <v>0</v>
      </c>
      <c r="J134" s="99">
        <v>26209.599999999999</v>
      </c>
      <c r="K134" s="99">
        <v>2.04</v>
      </c>
      <c r="L134" s="99">
        <v>2.04</v>
      </c>
      <c r="M134" s="100">
        <v>0</v>
      </c>
      <c r="N134" s="101">
        <v>0</v>
      </c>
      <c r="O134" s="101">
        <v>0</v>
      </c>
      <c r="P134" s="101">
        <v>0</v>
      </c>
    </row>
    <row r="135" spans="1:16" x14ac:dyDescent="0.2">
      <c r="A135" s="196" t="s">
        <v>1136</v>
      </c>
      <c r="B135" s="93">
        <v>388</v>
      </c>
      <c r="C135" s="94" t="s">
        <v>3575</v>
      </c>
      <c r="D135" s="197" t="s">
        <v>1236</v>
      </c>
      <c r="E135" s="95">
        <v>398</v>
      </c>
      <c r="F135" s="96" t="s">
        <v>3639</v>
      </c>
      <c r="G135" s="97" t="s">
        <v>997</v>
      </c>
      <c r="H135" s="180">
        <v>0</v>
      </c>
      <c r="I135" s="98">
        <v>7.6999999999999999E-2</v>
      </c>
      <c r="J135" s="99">
        <v>34.18</v>
      </c>
      <c r="K135" s="99">
        <v>2.89</v>
      </c>
      <c r="L135" s="99">
        <v>2.89</v>
      </c>
      <c r="M135" s="100">
        <v>-1.2829999999999999</v>
      </c>
      <c r="N135" s="101">
        <v>1709.25</v>
      </c>
      <c r="O135" s="101">
        <v>0.05</v>
      </c>
      <c r="P135" s="101">
        <v>0.05</v>
      </c>
    </row>
    <row r="136" spans="1:16" x14ac:dyDescent="0.2">
      <c r="A136" s="196" t="s">
        <v>1137</v>
      </c>
      <c r="B136" s="93">
        <v>548</v>
      </c>
      <c r="C136" s="94">
        <v>1650000199593</v>
      </c>
      <c r="D136" s="197" t="s">
        <v>1237</v>
      </c>
      <c r="E136" s="95">
        <v>558</v>
      </c>
      <c r="F136" s="96">
        <v>1650000199609</v>
      </c>
      <c r="G136" s="97" t="s">
        <v>998</v>
      </c>
      <c r="H136" s="180">
        <v>0</v>
      </c>
      <c r="I136" s="98">
        <v>2.8000000000000001E-2</v>
      </c>
      <c r="J136" s="99">
        <v>1545.83</v>
      </c>
      <c r="K136" s="99">
        <v>4.04</v>
      </c>
      <c r="L136" s="99">
        <v>4.04</v>
      </c>
      <c r="M136" s="100">
        <v>-3.3660000000000001</v>
      </c>
      <c r="N136" s="101">
        <v>1545.83</v>
      </c>
      <c r="O136" s="101">
        <v>0.05</v>
      </c>
      <c r="P136" s="101">
        <v>0.05</v>
      </c>
    </row>
    <row r="137" spans="1:16" x14ac:dyDescent="0.2">
      <c r="A137" s="196" t="s">
        <v>1138</v>
      </c>
      <c r="B137" s="93">
        <v>478</v>
      </c>
      <c r="C137" s="94">
        <v>1650000186024</v>
      </c>
      <c r="D137" s="197" t="s">
        <v>1238</v>
      </c>
      <c r="E137" s="95">
        <v>488</v>
      </c>
      <c r="F137" s="96">
        <v>1650000186015</v>
      </c>
      <c r="G137" s="97" t="s">
        <v>999</v>
      </c>
      <c r="H137" s="180">
        <v>0</v>
      </c>
      <c r="I137" s="98">
        <v>3.6999999999999998E-2</v>
      </c>
      <c r="J137" s="99">
        <v>4879.5200000000004</v>
      </c>
      <c r="K137" s="99">
        <v>2.25</v>
      </c>
      <c r="L137" s="99">
        <v>2.25</v>
      </c>
      <c r="M137" s="100">
        <v>-3.6999999999999998E-2</v>
      </c>
      <c r="N137" s="101">
        <v>4879.5200000000004</v>
      </c>
      <c r="O137" s="101">
        <v>0.05</v>
      </c>
      <c r="P137" s="101">
        <v>0.05</v>
      </c>
    </row>
    <row r="138" spans="1:16" x14ac:dyDescent="0.2">
      <c r="A138" s="196" t="s">
        <v>1139</v>
      </c>
      <c r="B138" s="93" t="s">
        <v>858</v>
      </c>
      <c r="C138" s="94">
        <v>1650000352747</v>
      </c>
      <c r="D138" s="197" t="s">
        <v>1239</v>
      </c>
      <c r="E138" s="95" t="s">
        <v>859</v>
      </c>
      <c r="F138" s="96">
        <v>1650000352756</v>
      </c>
      <c r="G138" s="97" t="s">
        <v>1000</v>
      </c>
      <c r="H138" s="180">
        <v>0</v>
      </c>
      <c r="I138" s="98">
        <v>2.8000000000000001E-2</v>
      </c>
      <c r="J138" s="99">
        <v>66.28</v>
      </c>
      <c r="K138" s="99">
        <v>4.74</v>
      </c>
      <c r="L138" s="99">
        <v>4.74</v>
      </c>
      <c r="M138" s="100">
        <v>-3.415</v>
      </c>
      <c r="N138" s="101">
        <v>1988.29</v>
      </c>
      <c r="O138" s="101">
        <v>0.05</v>
      </c>
      <c r="P138" s="101">
        <v>0.05</v>
      </c>
    </row>
    <row r="139" spans="1:16" x14ac:dyDescent="0.2">
      <c r="A139" s="196" t="s">
        <v>1140</v>
      </c>
      <c r="B139" s="93" t="s">
        <v>860</v>
      </c>
      <c r="C139" s="94">
        <v>1650000352808</v>
      </c>
      <c r="D139" s="197" t="s">
        <v>1240</v>
      </c>
      <c r="E139" s="95" t="s">
        <v>861</v>
      </c>
      <c r="F139" s="96">
        <v>1650000352817</v>
      </c>
      <c r="G139" s="97" t="s">
        <v>1001</v>
      </c>
      <c r="H139" s="180">
        <v>0</v>
      </c>
      <c r="I139" s="98">
        <v>0.63800000000000001</v>
      </c>
      <c r="J139" s="99">
        <v>42.83</v>
      </c>
      <c r="K139" s="99">
        <v>2.71</v>
      </c>
      <c r="L139" s="99">
        <v>2.71</v>
      </c>
      <c r="M139" s="100">
        <v>-1.153</v>
      </c>
      <c r="N139" s="101">
        <v>1182.06</v>
      </c>
      <c r="O139" s="101">
        <v>0.05</v>
      </c>
      <c r="P139" s="101">
        <v>0.05</v>
      </c>
    </row>
    <row r="140" spans="1:16" x14ac:dyDescent="0.2">
      <c r="A140" s="196" t="s">
        <v>1141</v>
      </c>
      <c r="B140" s="93" t="s">
        <v>862</v>
      </c>
      <c r="C140" s="94">
        <v>1650000352783</v>
      </c>
      <c r="D140" s="197" t="s">
        <v>1241</v>
      </c>
      <c r="E140" s="95" t="s">
        <v>863</v>
      </c>
      <c r="F140" s="96">
        <v>1650000352792</v>
      </c>
      <c r="G140" s="97" t="s">
        <v>1002</v>
      </c>
      <c r="H140" s="180">
        <v>0</v>
      </c>
      <c r="I140" s="98">
        <v>0.67800000000000005</v>
      </c>
      <c r="J140" s="99">
        <v>21.28</v>
      </c>
      <c r="K140" s="99">
        <v>2.77</v>
      </c>
      <c r="L140" s="99">
        <v>2.77</v>
      </c>
      <c r="M140" s="100">
        <v>-1.2709999999999999</v>
      </c>
      <c r="N140" s="101">
        <v>685.07</v>
      </c>
      <c r="O140" s="101">
        <v>0.05</v>
      </c>
      <c r="P140" s="101">
        <v>0.05</v>
      </c>
    </row>
    <row r="141" spans="1:16" x14ac:dyDescent="0.2">
      <c r="A141" s="196" t="s">
        <v>1142</v>
      </c>
      <c r="B141" s="93" t="s">
        <v>864</v>
      </c>
      <c r="C141" s="94">
        <v>1650000352765</v>
      </c>
      <c r="D141" s="197" t="s">
        <v>1242</v>
      </c>
      <c r="E141" s="95" t="s">
        <v>865</v>
      </c>
      <c r="F141" s="96">
        <v>1650000352774</v>
      </c>
      <c r="G141" s="97" t="s">
        <v>1003</v>
      </c>
      <c r="H141" s="180">
        <v>0</v>
      </c>
      <c r="I141" s="98">
        <v>4.9000000000000002E-2</v>
      </c>
      <c r="J141" s="99">
        <v>21.28</v>
      </c>
      <c r="K141" s="99">
        <v>2.48</v>
      </c>
      <c r="L141" s="99">
        <v>2.48</v>
      </c>
      <c r="M141" s="100">
        <v>-0.27200000000000002</v>
      </c>
      <c r="N141" s="101">
        <v>685.07</v>
      </c>
      <c r="O141" s="101">
        <v>0.05</v>
      </c>
      <c r="P141" s="101">
        <v>0.05</v>
      </c>
    </row>
    <row r="142" spans="1:16" x14ac:dyDescent="0.2">
      <c r="A142" s="196" t="s">
        <v>1143</v>
      </c>
      <c r="B142" s="93">
        <v>508</v>
      </c>
      <c r="C142" s="94">
        <v>1650000199575</v>
      </c>
      <c r="D142" s="197" t="s">
        <v>1243</v>
      </c>
      <c r="E142" s="95">
        <v>518</v>
      </c>
      <c r="F142" s="96">
        <v>1650000199584</v>
      </c>
      <c r="G142" s="97" t="s">
        <v>1004</v>
      </c>
      <c r="H142" s="180">
        <v>0</v>
      </c>
      <c r="I142" s="98">
        <v>0.154</v>
      </c>
      <c r="J142" s="99">
        <v>39.51</v>
      </c>
      <c r="K142" s="99">
        <v>3.16</v>
      </c>
      <c r="L142" s="99">
        <v>3.16</v>
      </c>
      <c r="M142" s="100">
        <v>-1.3080000000000001</v>
      </c>
      <c r="N142" s="101">
        <v>1185.3800000000001</v>
      </c>
      <c r="O142" s="101">
        <v>0.05</v>
      </c>
      <c r="P142" s="101">
        <v>0.05</v>
      </c>
    </row>
    <row r="143" spans="1:16" ht="30" x14ac:dyDescent="0.2">
      <c r="A143" s="196" t="s">
        <v>1144</v>
      </c>
      <c r="B143" s="93" t="s">
        <v>866</v>
      </c>
      <c r="C143" s="94" t="s">
        <v>3640</v>
      </c>
      <c r="D143" s="197" t="s">
        <v>1244</v>
      </c>
      <c r="E143" s="95" t="s">
        <v>867</v>
      </c>
      <c r="F143" s="96">
        <v>1650000441087</v>
      </c>
      <c r="G143" s="97" t="s">
        <v>1005</v>
      </c>
      <c r="H143" s="180">
        <v>0</v>
      </c>
      <c r="I143" s="98">
        <v>0</v>
      </c>
      <c r="J143" s="99">
        <v>384.28</v>
      </c>
      <c r="K143" s="99">
        <v>1.99</v>
      </c>
      <c r="L143" s="99">
        <v>1.99</v>
      </c>
      <c r="M143" s="100">
        <v>-0.91400000000000003</v>
      </c>
      <c r="N143" s="101">
        <v>384.28</v>
      </c>
      <c r="O143" s="101">
        <v>0.05</v>
      </c>
      <c r="P143" s="101">
        <v>0.05</v>
      </c>
    </row>
    <row r="144" spans="1:16" x14ac:dyDescent="0.2">
      <c r="A144" s="196" t="s">
        <v>1145</v>
      </c>
      <c r="B144" s="93" t="s">
        <v>868</v>
      </c>
      <c r="C144" s="94">
        <v>1650000426840</v>
      </c>
      <c r="D144" s="197" t="s">
        <v>1245</v>
      </c>
      <c r="E144" s="95" t="s">
        <v>869</v>
      </c>
      <c r="F144" s="96">
        <v>1650000428625</v>
      </c>
      <c r="G144" s="97" t="s">
        <v>1006</v>
      </c>
      <c r="H144" s="180">
        <v>0</v>
      </c>
      <c r="I144" s="98">
        <v>0.27200000000000002</v>
      </c>
      <c r="J144" s="99">
        <v>2521.25</v>
      </c>
      <c r="K144" s="99">
        <v>3.44</v>
      </c>
      <c r="L144" s="99">
        <v>3.44</v>
      </c>
      <c r="M144" s="100">
        <v>-1.917</v>
      </c>
      <c r="N144" s="101">
        <v>2521.25</v>
      </c>
      <c r="O144" s="101">
        <v>0.05</v>
      </c>
      <c r="P144" s="101">
        <v>0.05</v>
      </c>
    </row>
    <row r="145" spans="1:16" x14ac:dyDescent="0.2">
      <c r="A145" s="196" t="s">
        <v>1146</v>
      </c>
      <c r="B145" s="93" t="s">
        <v>870</v>
      </c>
      <c r="C145" s="94">
        <v>1650000440890</v>
      </c>
      <c r="D145" s="197" t="s">
        <v>1246</v>
      </c>
      <c r="E145" s="95" t="s">
        <v>871</v>
      </c>
      <c r="F145" s="96">
        <v>1650000440906</v>
      </c>
      <c r="G145" s="97" t="s">
        <v>1007</v>
      </c>
      <c r="H145" s="180">
        <v>0</v>
      </c>
      <c r="I145" s="98">
        <v>3.6999999999999998E-2</v>
      </c>
      <c r="J145" s="99">
        <v>1484.16</v>
      </c>
      <c r="K145" s="99">
        <v>2.42</v>
      </c>
      <c r="L145" s="99">
        <v>2.42</v>
      </c>
      <c r="M145" s="100">
        <v>-0.24399999999999999</v>
      </c>
      <c r="N145" s="101">
        <v>1484.16</v>
      </c>
      <c r="O145" s="101">
        <v>0.05</v>
      </c>
      <c r="P145" s="101">
        <v>0.05</v>
      </c>
    </row>
    <row r="146" spans="1:16" x14ac:dyDescent="0.2">
      <c r="A146" s="196" t="s">
        <v>1147</v>
      </c>
      <c r="B146" s="93" t="s">
        <v>838</v>
      </c>
      <c r="C146" s="94" t="s">
        <v>838</v>
      </c>
      <c r="D146" s="197" t="s">
        <v>1247</v>
      </c>
      <c r="E146" s="95" t="s">
        <v>838</v>
      </c>
      <c r="F146" s="96" t="s">
        <v>838</v>
      </c>
      <c r="G146" s="97" t="s">
        <v>1008</v>
      </c>
      <c r="H146" s="180">
        <v>0</v>
      </c>
      <c r="I146" s="98">
        <v>0</v>
      </c>
      <c r="J146" s="99">
        <v>830.79</v>
      </c>
      <c r="K146" s="99">
        <v>2.9</v>
      </c>
      <c r="L146" s="99">
        <v>2.9</v>
      </c>
      <c r="M146" s="100">
        <v>-0.91400000000000003</v>
      </c>
      <c r="N146" s="101">
        <v>830.79</v>
      </c>
      <c r="O146" s="101">
        <v>0.05</v>
      </c>
      <c r="P146" s="101">
        <v>0.05</v>
      </c>
    </row>
    <row r="147" spans="1:16" x14ac:dyDescent="0.2">
      <c r="A147" s="196" t="s">
        <v>1148</v>
      </c>
      <c r="B147" s="93" t="s">
        <v>838</v>
      </c>
      <c r="C147" s="94" t="s">
        <v>838</v>
      </c>
      <c r="D147" s="197" t="s">
        <v>1248</v>
      </c>
      <c r="E147" s="95" t="s">
        <v>838</v>
      </c>
      <c r="F147" s="96" t="s">
        <v>838</v>
      </c>
      <c r="G147" s="97" t="s">
        <v>1009</v>
      </c>
      <c r="H147" s="180">
        <v>0</v>
      </c>
      <c r="I147" s="98">
        <v>4.6420000000000003</v>
      </c>
      <c r="J147" s="99">
        <v>591.70000000000005</v>
      </c>
      <c r="K147" s="99">
        <v>3.63</v>
      </c>
      <c r="L147" s="99">
        <v>3.63</v>
      </c>
      <c r="M147" s="100">
        <v>-6.4530000000000003</v>
      </c>
      <c r="N147" s="101">
        <v>591.70000000000005</v>
      </c>
      <c r="O147" s="101">
        <v>0.05</v>
      </c>
      <c r="P147" s="101">
        <v>0.05</v>
      </c>
    </row>
    <row r="148" spans="1:16" x14ac:dyDescent="0.2">
      <c r="A148" s="196" t="s">
        <v>1149</v>
      </c>
      <c r="B148" s="93" t="s">
        <v>838</v>
      </c>
      <c r="C148" s="94" t="s">
        <v>838</v>
      </c>
      <c r="D148" s="197" t="s">
        <v>1249</v>
      </c>
      <c r="E148" s="95" t="s">
        <v>838</v>
      </c>
      <c r="F148" s="96" t="s">
        <v>838</v>
      </c>
      <c r="G148" s="97" t="s">
        <v>1010</v>
      </c>
      <c r="H148" s="180">
        <v>0</v>
      </c>
      <c r="I148" s="98">
        <v>1.6080000000000001</v>
      </c>
      <c r="J148" s="99">
        <v>1182.8399999999999</v>
      </c>
      <c r="K148" s="99">
        <v>2.4500000000000002</v>
      </c>
      <c r="L148" s="99">
        <v>2.4500000000000002</v>
      </c>
      <c r="M148" s="100">
        <v>-1.75</v>
      </c>
      <c r="N148" s="101">
        <v>1182.8399999999999</v>
      </c>
      <c r="O148" s="101">
        <v>0.05</v>
      </c>
      <c r="P148" s="101">
        <v>0.05</v>
      </c>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&amp;C_x000D_&amp;1#&amp;"Aptos"&amp;12&amp;K008000 Internal Use</oddFooter>
    <firstHeader>&amp;L&amp;"Trebuchet MS,Bold"
Annex 2&amp;"Trebuchet MS,Regular" - Schedule of Charges for use of the Distribution System by Designated EHV Properties (including LDNOs with Designated EHV Properties/end-users).</firstHeader>
    <firstFooter>&amp;C_x000D_&amp;1#&amp;"Aptos"&amp;12&amp;K008000 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143"/>
  <sheetViews>
    <sheetView zoomScale="90" zoomScaleNormal="90" zoomScaleSheetLayoutView="100" workbookViewId="0">
      <selection sqref="A1:H1"/>
    </sheetView>
    <sheetView workbookViewId="1">
      <selection sqref="A1:H1"/>
    </sheetView>
  </sheetViews>
  <sheetFormatPr defaultColWidth="9.140625" defaultRowHeight="15" x14ac:dyDescent="0.3"/>
  <cols>
    <col min="1" max="1" width="16.140625" style="86" customWidth="1"/>
    <col min="2" max="2" width="8.7109375" style="86" customWidth="1"/>
    <col min="3" max="3" width="15.7109375" style="102" bestFit="1" customWidth="1"/>
    <col min="4" max="4" width="50.7109375" style="102" customWidth="1"/>
    <col min="5" max="5" width="14.7109375" style="103" customWidth="1"/>
    <col min="6" max="7" width="14.7109375" style="104" customWidth="1"/>
    <col min="8" max="8" width="14.7109375" style="86" customWidth="1"/>
    <col min="9" max="16384" width="9.140625" style="86"/>
  </cols>
  <sheetData>
    <row r="1" spans="1:8" ht="54.75" customHeight="1" x14ac:dyDescent="0.2">
      <c r="A1" s="226" t="s">
        <v>474</v>
      </c>
      <c r="B1" s="226"/>
      <c r="C1" s="226"/>
      <c r="D1" s="226"/>
      <c r="E1" s="226"/>
      <c r="F1" s="226"/>
      <c r="G1" s="226"/>
      <c r="H1" s="226"/>
    </row>
    <row r="2" spans="1:8" s="87" customFormat="1" ht="18.75" x14ac:dyDescent="0.2">
      <c r="A2" s="233" t="str">
        <f>Overview!B4&amp; " - Effective from "&amp;Overview!D4&amp;" - "&amp;Overview!E4&amp;" Designated EHV import charges"</f>
        <v>Electricity North West Limited - Effective from 1 April 2026 - Final Designated EHV import charges</v>
      </c>
      <c r="B2" s="234"/>
      <c r="C2" s="234"/>
      <c r="D2" s="234"/>
      <c r="E2" s="234"/>
      <c r="F2" s="234"/>
      <c r="G2" s="234"/>
      <c r="H2" s="235"/>
    </row>
    <row r="3" spans="1:8" s="88" customFormat="1" ht="18.75" x14ac:dyDescent="0.2">
      <c r="A3" s="105"/>
      <c r="B3" s="105"/>
      <c r="C3" s="105"/>
      <c r="D3" s="106"/>
      <c r="E3" s="107"/>
      <c r="F3" s="107"/>
      <c r="G3" s="108"/>
      <c r="H3" s="108"/>
    </row>
    <row r="4" spans="1:8" ht="75" x14ac:dyDescent="0.2">
      <c r="A4" s="72" t="s">
        <v>269</v>
      </c>
      <c r="B4" s="89" t="s">
        <v>259</v>
      </c>
      <c r="C4" s="72" t="s">
        <v>260</v>
      </c>
      <c r="D4" s="90" t="s">
        <v>28</v>
      </c>
      <c r="E4" s="109" t="str">
        <f>'Annex 2 Designated EHV charges'!I9</f>
        <v>Import
Super Red
unit charge
(p/kWh)</v>
      </c>
      <c r="F4" s="109" t="str">
        <f>'Annex 2 Designated EHV charges'!J9</f>
        <v>Import
fixed charge
(p/day)</v>
      </c>
      <c r="G4" s="109" t="str">
        <f>'Annex 2 Designated EHV charges'!K9</f>
        <v>Import
capacity charge
(p/kVA/day)</v>
      </c>
      <c r="H4" s="109" t="str">
        <f>'Annex 2 Designated EHV charges'!L9</f>
        <v>Import
exceeded capacity charge
(p/kVA/day)</v>
      </c>
    </row>
    <row r="5" spans="1:8" x14ac:dyDescent="0.2">
      <c r="A5" s="198" t="str" cm="1">
        <f t="array" ref="A5">IFERROR(INDEX('Annex 2 Designated EHV charges'!$A$10:$A$200, MATCH(0, IF(ISBLANK('Annex 2 Designated EHV charges'!$A$10:$A$200),1, COUNTIF(A$4:$A4, 'Annex 2 Designated EHV charges'!$A$10:$A$200)), 0)),"")</f>
        <v>Import Tariff 1</v>
      </c>
      <c r="B5" s="93">
        <f>IF($A5="","",VLOOKUP($A5,'Annex 2 Designated EHV charges'!$A:$P,2,0))</f>
        <v>610</v>
      </c>
      <c r="C5" s="110" t="str">
        <f>IF($A5="","",VLOOKUP($A5,'Annex 2 Designated EHV charges'!$A:$P,3,0))</f>
        <v>1600000132063</v>
      </c>
      <c r="D5" s="111" t="str">
        <f>IF($A5="","",VLOOKUP($A5,'Annex 2 Designated EHV charges'!$A:$P,7,0))</f>
        <v>Tariff 1</v>
      </c>
      <c r="E5" s="112" t="str">
        <f>IFERROR(IF(VLOOKUP($A5,'Annex 2 Designated EHV charges'!$A:$P,9,FALSE)=0,"",VLOOKUP($A5,'Annex 2 Designated EHV charges'!$A:$P,9,FALSE)),"")</f>
        <v/>
      </c>
      <c r="F5" s="113">
        <f>IFERROR(IF(VLOOKUP($A5,'Annex 2 Designated EHV charges'!$A:$P,10,FALSE)=0,"",VLOOKUP($A5,'Annex 2 Designated EHV charges'!$A:$P,10,FALSE)),"")</f>
        <v>38143.54</v>
      </c>
      <c r="G5" s="114">
        <f>IFERROR(IF(VLOOKUP($A5,'Annex 2 Designated EHV charges'!$A:$P,11,FALSE)=0,"",VLOOKUP($A5,'Annex 2 Designated EHV charges'!$A:$P,11,FALSE)),"")</f>
        <v>3.19</v>
      </c>
      <c r="H5" s="114">
        <f>IFERROR(IF(VLOOKUP($A5,'Annex 2 Designated EHV charges'!$A:$P,12,FALSE)=0,"",VLOOKUP($A5,'Annex 2 Designated EHV charges'!$A:$P,12,FALSE)),"")</f>
        <v>3.19</v>
      </c>
    </row>
    <row r="6" spans="1:8" x14ac:dyDescent="0.2">
      <c r="A6" s="198" t="str" cm="1">
        <f t="array" ref="A6">IFERROR(INDEX('Annex 2 Designated EHV charges'!$A$10:$A$200, MATCH(0, IF(ISBLANK('Annex 2 Designated EHV charges'!$A$10:$A$200),1, COUNTIF(A$4:$A5, 'Annex 2 Designated EHV charges'!$A$10:$A$200)), 0)),"")</f>
        <v>Import Tariff 2</v>
      </c>
      <c r="B6" s="93">
        <f>IF($A6="","",VLOOKUP($A6,'Annex 2 Designated EHV charges'!$A:$P,2,0))</f>
        <v>500</v>
      </c>
      <c r="C6" s="110" t="str">
        <f>IF($A6="","",VLOOKUP($A6,'Annex 2 Designated EHV charges'!$A:$P,3,0))</f>
        <v>1620000772484</v>
      </c>
      <c r="D6" s="111" t="str">
        <f>IF($A6="","",VLOOKUP($A6,'Annex 2 Designated EHV charges'!$A:$P,7,0))</f>
        <v>Tariff 2</v>
      </c>
      <c r="E6" s="112">
        <f>IFERROR(IF(VLOOKUP($A6,'Annex 2 Designated EHV charges'!$A:$P,9,FALSE)=0,"",VLOOKUP($A6,'Annex 2 Designated EHV charges'!$A:$P,9,FALSE)),"")</f>
        <v>0.107</v>
      </c>
      <c r="F6" s="113">
        <f>IFERROR(IF(VLOOKUP($A6,'Annex 2 Designated EHV charges'!$A:$P,10,FALSE)=0,"",VLOOKUP($A6,'Annex 2 Designated EHV charges'!$A:$P,10,FALSE)),"")</f>
        <v>2291.87</v>
      </c>
      <c r="G6" s="114">
        <f>IFERROR(IF(VLOOKUP($A6,'Annex 2 Designated EHV charges'!$A:$P,11,FALSE)=0,"",VLOOKUP($A6,'Annex 2 Designated EHV charges'!$A:$P,11,FALSE)),"")</f>
        <v>3.15</v>
      </c>
      <c r="H6" s="114">
        <f>IFERROR(IF(VLOOKUP($A6,'Annex 2 Designated EHV charges'!$A:$P,12,FALSE)=0,"",VLOOKUP($A6,'Annex 2 Designated EHV charges'!$A:$P,12,FALSE)),"")</f>
        <v>3.15</v>
      </c>
    </row>
    <row r="7" spans="1:8" x14ac:dyDescent="0.2">
      <c r="A7" s="198" t="str" cm="1">
        <f t="array" ref="A7">IFERROR(INDEX('Annex 2 Designated EHV charges'!$A$10:$A$200, MATCH(0, IF(ISBLANK('Annex 2 Designated EHV charges'!$A$10:$A$200),1, COUNTIF(A$4:$A6, 'Annex 2 Designated EHV charges'!$A$10:$A$200)), 0)),"")</f>
        <v>Import Tariff 3</v>
      </c>
      <c r="B7" s="93">
        <f>IF($A7="","",VLOOKUP($A7,'Annex 2 Designated EHV charges'!$A:$P,2,0))</f>
        <v>650</v>
      </c>
      <c r="C7" s="110" t="str">
        <f>IF($A7="","",VLOOKUP($A7,'Annex 2 Designated EHV charges'!$A:$P,3,0))</f>
        <v>1600000139069</v>
      </c>
      <c r="D7" s="111" t="str">
        <f>IF($A7="","",VLOOKUP($A7,'Annex 2 Designated EHV charges'!$A:$P,7,0))</f>
        <v>Tariff 3</v>
      </c>
      <c r="E7" s="112">
        <f>IFERROR(IF(VLOOKUP($A7,'Annex 2 Designated EHV charges'!$A:$P,9,FALSE)=0,"",VLOOKUP($A7,'Annex 2 Designated EHV charges'!$A:$P,9,FALSE)),"")</f>
        <v>0.153</v>
      </c>
      <c r="F7" s="113">
        <f>IFERROR(IF(VLOOKUP($A7,'Annex 2 Designated EHV charges'!$A:$P,10,FALSE)=0,"",VLOOKUP($A7,'Annex 2 Designated EHV charges'!$A:$P,10,FALSE)),"")</f>
        <v>1585.53</v>
      </c>
      <c r="G7" s="114">
        <f>IFERROR(IF(VLOOKUP($A7,'Annex 2 Designated EHV charges'!$A:$P,11,FALSE)=0,"",VLOOKUP($A7,'Annex 2 Designated EHV charges'!$A:$P,11,FALSE)),"")</f>
        <v>2.87</v>
      </c>
      <c r="H7" s="114">
        <f>IFERROR(IF(VLOOKUP($A7,'Annex 2 Designated EHV charges'!$A:$P,12,FALSE)=0,"",VLOOKUP($A7,'Annex 2 Designated EHV charges'!$A:$P,12,FALSE)),"")</f>
        <v>2.87</v>
      </c>
    </row>
    <row r="8" spans="1:8" x14ac:dyDescent="0.2">
      <c r="A8" s="198" t="str" cm="1">
        <f t="array" ref="A8">IFERROR(INDEX('Annex 2 Designated EHV charges'!$A$10:$A$200, MATCH(0, IF(ISBLANK('Annex 2 Designated EHV charges'!$A$10:$A$200),1, COUNTIF(A$4:$A7, 'Annex 2 Designated EHV charges'!$A$10:$A$200)), 0)),"")</f>
        <v>Import Tariff 4</v>
      </c>
      <c r="B8" s="93">
        <f>IF($A8="","",VLOOKUP($A8,'Annex 2 Designated EHV charges'!$A:$P,2,0))</f>
        <v>660</v>
      </c>
      <c r="C8" s="110" t="str">
        <f>IF($A8="","",VLOOKUP($A8,'Annex 2 Designated EHV charges'!$A:$P,3,0))</f>
        <v>1600000138836</v>
      </c>
      <c r="D8" s="111" t="str">
        <f>IF($A8="","",VLOOKUP($A8,'Annex 2 Designated EHV charges'!$A:$P,7,0))</f>
        <v>Tariff 4</v>
      </c>
      <c r="E8" s="112">
        <f>IFERROR(IF(VLOOKUP($A8,'Annex 2 Designated EHV charges'!$A:$P,9,FALSE)=0,"",VLOOKUP($A8,'Annex 2 Designated EHV charges'!$A:$P,9,FALSE)),"")</f>
        <v>0.98899999999999999</v>
      </c>
      <c r="F8" s="113">
        <f>IFERROR(IF(VLOOKUP($A8,'Annex 2 Designated EHV charges'!$A:$P,10,FALSE)=0,"",VLOOKUP($A8,'Annex 2 Designated EHV charges'!$A:$P,10,FALSE)),"")</f>
        <v>7745.95</v>
      </c>
      <c r="G8" s="114">
        <f>IFERROR(IF(VLOOKUP($A8,'Annex 2 Designated EHV charges'!$A:$P,11,FALSE)=0,"",VLOOKUP($A8,'Annex 2 Designated EHV charges'!$A:$P,11,FALSE)),"")</f>
        <v>2.82</v>
      </c>
      <c r="H8" s="114">
        <f>IFERROR(IF(VLOOKUP($A8,'Annex 2 Designated EHV charges'!$A:$P,12,FALSE)=0,"",VLOOKUP($A8,'Annex 2 Designated EHV charges'!$A:$P,12,FALSE)),"")</f>
        <v>2.82</v>
      </c>
    </row>
    <row r="9" spans="1:8" x14ac:dyDescent="0.2">
      <c r="A9" s="198" t="str" cm="1">
        <f t="array" ref="A9">IFERROR(INDEX('Annex 2 Designated EHV charges'!$A$10:$A$200, MATCH(0, IF(ISBLANK('Annex 2 Designated EHV charges'!$A$10:$A$200),1, COUNTIF(A$4:$A8, 'Annex 2 Designated EHV charges'!$A$10:$A$200)), 0)),"")</f>
        <v>Import Tariff 5</v>
      </c>
      <c r="B9" s="93">
        <f>IF($A9="","",VLOOKUP($A9,'Annex 2 Designated EHV charges'!$A:$P,2,0))</f>
        <v>640</v>
      </c>
      <c r="C9" s="110" t="str">
        <f>IF($A9="","",VLOOKUP($A9,'Annex 2 Designated EHV charges'!$A:$P,3,0))</f>
        <v>1600000138766</v>
      </c>
      <c r="D9" s="111" t="str">
        <f>IF($A9="","",VLOOKUP($A9,'Annex 2 Designated EHV charges'!$A:$P,7,0))</f>
        <v>Tariff 5</v>
      </c>
      <c r="E9" s="112">
        <f>IFERROR(IF(VLOOKUP($A9,'Annex 2 Designated EHV charges'!$A:$P,9,FALSE)=0,"",VLOOKUP($A9,'Annex 2 Designated EHV charges'!$A:$P,9,FALSE)),"")</f>
        <v>1.4059999999999999</v>
      </c>
      <c r="F9" s="113">
        <f>IFERROR(IF(VLOOKUP($A9,'Annex 2 Designated EHV charges'!$A:$P,10,FALSE)=0,"",VLOOKUP($A9,'Annex 2 Designated EHV charges'!$A:$P,10,FALSE)),"")</f>
        <v>5999.51</v>
      </c>
      <c r="G9" s="114">
        <f>IFERROR(IF(VLOOKUP($A9,'Annex 2 Designated EHV charges'!$A:$P,11,FALSE)=0,"",VLOOKUP($A9,'Annex 2 Designated EHV charges'!$A:$P,11,FALSE)),"")</f>
        <v>9.2200000000000006</v>
      </c>
      <c r="H9" s="114">
        <f>IFERROR(IF(VLOOKUP($A9,'Annex 2 Designated EHV charges'!$A:$P,12,FALSE)=0,"",VLOOKUP($A9,'Annex 2 Designated EHV charges'!$A:$P,12,FALSE)),"")</f>
        <v>9.2200000000000006</v>
      </c>
    </row>
    <row r="10" spans="1:8" x14ac:dyDescent="0.2">
      <c r="A10" s="198" t="str" cm="1">
        <f t="array" ref="A10">IFERROR(INDEX('Annex 2 Designated EHV charges'!$A$10:$A$200, MATCH(0, IF(ISBLANK('Annex 2 Designated EHV charges'!$A$10:$A$200),1, COUNTIF(A$4:$A9, 'Annex 2 Designated EHV charges'!$A$10:$A$200)), 0)),"")</f>
        <v>Import Tariff 6</v>
      </c>
      <c r="B10" s="93">
        <f>IF($A10="","",VLOOKUP($A10,'Annex 2 Designated EHV charges'!$A:$P,2,0))</f>
        <v>700</v>
      </c>
      <c r="C10" s="110" t="str">
        <f>IF($A10="","",VLOOKUP($A10,'Annex 2 Designated EHV charges'!$A:$P,3,0))</f>
        <v>1600000138845</v>
      </c>
      <c r="D10" s="111" t="str">
        <f>IF($A10="","",VLOOKUP($A10,'Annex 2 Designated EHV charges'!$A:$P,7,0))</f>
        <v>Tariff 6</v>
      </c>
      <c r="E10" s="112">
        <f>IFERROR(IF(VLOOKUP($A10,'Annex 2 Designated EHV charges'!$A:$P,9,FALSE)=0,"",VLOOKUP($A10,'Annex 2 Designated EHV charges'!$A:$P,9,FALSE)),"")</f>
        <v>0.85099999999999998</v>
      </c>
      <c r="F10" s="113">
        <f>IFERROR(IF(VLOOKUP($A10,'Annex 2 Designated EHV charges'!$A:$P,10,FALSE)=0,"",VLOOKUP($A10,'Annex 2 Designated EHV charges'!$A:$P,10,FALSE)),"")</f>
        <v>7929.15</v>
      </c>
      <c r="G10" s="114">
        <f>IFERROR(IF(VLOOKUP($A10,'Annex 2 Designated EHV charges'!$A:$P,11,FALSE)=0,"",VLOOKUP($A10,'Annex 2 Designated EHV charges'!$A:$P,11,FALSE)),"")</f>
        <v>2.95</v>
      </c>
      <c r="H10" s="114">
        <f>IFERROR(IF(VLOOKUP($A10,'Annex 2 Designated EHV charges'!$A:$P,12,FALSE)=0,"",VLOOKUP($A10,'Annex 2 Designated EHV charges'!$A:$P,12,FALSE)),"")</f>
        <v>2.95</v>
      </c>
    </row>
    <row r="11" spans="1:8" x14ac:dyDescent="0.2">
      <c r="A11" s="198" t="str" cm="1">
        <f t="array" ref="A11">IFERROR(INDEX('Annex 2 Designated EHV charges'!$A$10:$A$200, MATCH(0, IF(ISBLANK('Annex 2 Designated EHV charges'!$A$10:$A$200),1, COUNTIF(A$4:$A10, 'Annex 2 Designated EHV charges'!$A$10:$A$200)), 0)),"")</f>
        <v>Import Tariff 146</v>
      </c>
      <c r="B11" s="93">
        <f>IF($A11="","",VLOOKUP($A11,'Annex 2 Designated EHV charges'!$A:$P,2,0))</f>
        <v>428</v>
      </c>
      <c r="C11" s="110">
        <f>IF($A11="","",VLOOKUP($A11,'Annex 2 Designated EHV charges'!$A:$P,3,0))</f>
        <v>1650000089613</v>
      </c>
      <c r="D11" s="111" t="str">
        <f>IF($A11="","",VLOOKUP($A11,'Annex 2 Designated EHV charges'!$A:$P,7,0))</f>
        <v>Tariff 146</v>
      </c>
      <c r="E11" s="112">
        <f>IFERROR(IF(VLOOKUP($A11,'Annex 2 Designated EHV charges'!$A:$P,9,FALSE)=0,"",VLOOKUP($A11,'Annex 2 Designated EHV charges'!$A:$P,9,FALSE)),"")</f>
        <v>1.0109999999999999</v>
      </c>
      <c r="F11" s="113">
        <f>IFERROR(IF(VLOOKUP($A11,'Annex 2 Designated EHV charges'!$A:$P,10,FALSE)=0,"",VLOOKUP($A11,'Annex 2 Designated EHV charges'!$A:$P,10,FALSE)),"")</f>
        <v>519.11</v>
      </c>
      <c r="G11" s="114">
        <f>IFERROR(IF(VLOOKUP($A11,'Annex 2 Designated EHV charges'!$A:$P,11,FALSE)=0,"",VLOOKUP($A11,'Annex 2 Designated EHV charges'!$A:$P,11,FALSE)),"")</f>
        <v>2.62</v>
      </c>
      <c r="H11" s="114">
        <f>IFERROR(IF(VLOOKUP($A11,'Annex 2 Designated EHV charges'!$A:$P,12,FALSE)=0,"",VLOOKUP($A11,'Annex 2 Designated EHV charges'!$A:$P,12,FALSE)),"")</f>
        <v>2.62</v>
      </c>
    </row>
    <row r="12" spans="1:8" ht="30" x14ac:dyDescent="0.2">
      <c r="A12" s="198" t="str" cm="1">
        <f t="array" ref="A12">IFERROR(INDEX('Annex 2 Designated EHV charges'!$A$10:$A$200, MATCH(0, IF(ISBLANK('Annex 2 Designated EHV charges'!$A$10:$A$200),1, COUNTIF(A$4:$A11, 'Annex 2 Designated EHV charges'!$A$10:$A$200)), 0)),"")</f>
        <v>Import Tariff 8</v>
      </c>
      <c r="B12" s="93">
        <f>IF($A12="","",VLOOKUP($A12,'Annex 2 Designated EHV charges'!$A:$P,2,0))</f>
        <v>670</v>
      </c>
      <c r="C12" s="110" t="str">
        <f>IF($A12="","",VLOOKUP($A12,'Annex 2 Designated EHV charges'!$A:$P,3,0))</f>
        <v>1600000176734 1600000176743</v>
      </c>
      <c r="D12" s="111" t="str">
        <f>IF($A12="","",VLOOKUP($A12,'Annex 2 Designated EHV charges'!$A:$P,7,0))</f>
        <v>Tariff 8</v>
      </c>
      <c r="E12" s="112">
        <f>IFERROR(IF(VLOOKUP($A12,'Annex 2 Designated EHV charges'!$A:$P,9,FALSE)=0,"",VLOOKUP($A12,'Annex 2 Designated EHV charges'!$A:$P,9,FALSE)),"")</f>
        <v>0.152</v>
      </c>
      <c r="F12" s="113">
        <f>IFERROR(IF(VLOOKUP($A12,'Annex 2 Designated EHV charges'!$A:$P,10,FALSE)=0,"",VLOOKUP($A12,'Annex 2 Designated EHV charges'!$A:$P,10,FALSE)),"")</f>
        <v>5340.36</v>
      </c>
      <c r="G12" s="114">
        <f>IFERROR(IF(VLOOKUP($A12,'Annex 2 Designated EHV charges'!$A:$P,11,FALSE)=0,"",VLOOKUP($A12,'Annex 2 Designated EHV charges'!$A:$P,11,FALSE)),"")</f>
        <v>5.96</v>
      </c>
      <c r="H12" s="114">
        <f>IFERROR(IF(VLOOKUP($A12,'Annex 2 Designated EHV charges'!$A:$P,12,FALSE)=0,"",VLOOKUP($A12,'Annex 2 Designated EHV charges'!$A:$P,12,FALSE)),"")</f>
        <v>5.96</v>
      </c>
    </row>
    <row r="13" spans="1:8" ht="30" x14ac:dyDescent="0.2">
      <c r="A13" s="198" t="str" cm="1">
        <f t="array" ref="A13">IFERROR(INDEX('Annex 2 Designated EHV charges'!$A$10:$A$200, MATCH(0, IF(ISBLANK('Annex 2 Designated EHV charges'!$A$10:$A$200),1, COUNTIF(A$4:$A12, 'Annex 2 Designated EHV charges'!$A$10:$A$200)), 0)),"")</f>
        <v>Import Tariff 9</v>
      </c>
      <c r="B13" s="93">
        <f>IF($A13="","",VLOOKUP($A13,'Annex 2 Designated EHV charges'!$A:$P,2,0))</f>
        <v>320</v>
      </c>
      <c r="C13" s="110" t="str">
        <f>IF($A13="","",VLOOKUP($A13,'Annex 2 Designated EHV charges'!$A:$P,3,0))</f>
        <v>1630000239738 1630000239747</v>
      </c>
      <c r="D13" s="111" t="str">
        <f>IF($A13="","",VLOOKUP($A13,'Annex 2 Designated EHV charges'!$A:$P,7,0))</f>
        <v>Tariff 9</v>
      </c>
      <c r="E13" s="112" t="str">
        <f>IFERROR(IF(VLOOKUP($A13,'Annex 2 Designated EHV charges'!$A:$P,9,FALSE)=0,"",VLOOKUP($A13,'Annex 2 Designated EHV charges'!$A:$P,9,FALSE)),"")</f>
        <v/>
      </c>
      <c r="F13" s="113">
        <f>IFERROR(IF(VLOOKUP($A13,'Annex 2 Designated EHV charges'!$A:$P,10,FALSE)=0,"",VLOOKUP($A13,'Annex 2 Designated EHV charges'!$A:$P,10,FALSE)),"")</f>
        <v>48288.480000000003</v>
      </c>
      <c r="G13" s="114">
        <f>IFERROR(IF(VLOOKUP($A13,'Annex 2 Designated EHV charges'!$A:$P,11,FALSE)=0,"",VLOOKUP($A13,'Annex 2 Designated EHV charges'!$A:$P,11,FALSE)),"")</f>
        <v>1.39</v>
      </c>
      <c r="H13" s="114">
        <f>IFERROR(IF(VLOOKUP($A13,'Annex 2 Designated EHV charges'!$A:$P,12,FALSE)=0,"",VLOOKUP($A13,'Annex 2 Designated EHV charges'!$A:$P,12,FALSE)),"")</f>
        <v>1.39</v>
      </c>
    </row>
    <row r="14" spans="1:8" x14ac:dyDescent="0.2">
      <c r="A14" s="198" t="str" cm="1">
        <f t="array" ref="A14">IFERROR(INDEX('Annex 2 Designated EHV charges'!$A$10:$A$200, MATCH(0, IF(ISBLANK('Annex 2 Designated EHV charges'!$A$10:$A$200),1, COUNTIF(A$4:$A13, 'Annex 2 Designated EHV charges'!$A$10:$A$200)), 0)),"")</f>
        <v>Import Tariff 10</v>
      </c>
      <c r="B14" s="93">
        <f>IF($A14="","",VLOOKUP($A14,'Annex 2 Designated EHV charges'!$A:$P,2,0))</f>
        <v>850</v>
      </c>
      <c r="C14" s="110" t="str">
        <f>IF($A14="","",VLOOKUP($A14,'Annex 2 Designated EHV charges'!$A:$P,3,0))</f>
        <v>1620000847420</v>
      </c>
      <c r="D14" s="111" t="str">
        <f>IF($A14="","",VLOOKUP($A14,'Annex 2 Designated EHV charges'!$A:$P,7,0))</f>
        <v>Tariff 10</v>
      </c>
      <c r="E14" s="112">
        <f>IFERROR(IF(VLOOKUP($A14,'Annex 2 Designated EHV charges'!$A:$P,9,FALSE)=0,"",VLOOKUP($A14,'Annex 2 Designated EHV charges'!$A:$P,9,FALSE)),"")</f>
        <v>1.593</v>
      </c>
      <c r="F14" s="113">
        <f>IFERROR(IF(VLOOKUP($A14,'Annex 2 Designated EHV charges'!$A:$P,10,FALSE)=0,"",VLOOKUP($A14,'Annex 2 Designated EHV charges'!$A:$P,10,FALSE)),"")</f>
        <v>5124.4799999999996</v>
      </c>
      <c r="G14" s="114">
        <f>IFERROR(IF(VLOOKUP($A14,'Annex 2 Designated EHV charges'!$A:$P,11,FALSE)=0,"",VLOOKUP($A14,'Annex 2 Designated EHV charges'!$A:$P,11,FALSE)),"")</f>
        <v>6.68</v>
      </c>
      <c r="H14" s="114">
        <f>IFERROR(IF(VLOOKUP($A14,'Annex 2 Designated EHV charges'!$A:$P,12,FALSE)=0,"",VLOOKUP($A14,'Annex 2 Designated EHV charges'!$A:$P,12,FALSE)),"")</f>
        <v>6.68</v>
      </c>
    </row>
    <row r="15" spans="1:8" ht="30" x14ac:dyDescent="0.2">
      <c r="A15" s="198" t="str" cm="1">
        <f t="array" ref="A15">IFERROR(INDEX('Annex 2 Designated EHV charges'!$A$10:$A$200, MATCH(0, IF(ISBLANK('Annex 2 Designated EHV charges'!$A$10:$A$200),1, COUNTIF(A$4:$A14, 'Annex 2 Designated EHV charges'!$A$10:$A$200)), 0)),"")</f>
        <v>Import Tariff 11</v>
      </c>
      <c r="B15" s="93">
        <f>IF($A15="","",VLOOKUP($A15,'Annex 2 Designated EHV charges'!$A:$P,2,0))</f>
        <v>450</v>
      </c>
      <c r="C15" s="110" t="str">
        <f>IF($A15="","",VLOOKUP($A15,'Annex 2 Designated EHV charges'!$A:$P,3,0))</f>
        <v>1620001195216 1620001198068</v>
      </c>
      <c r="D15" s="111" t="str">
        <f>IF($A15="","",VLOOKUP($A15,'Annex 2 Designated EHV charges'!$A:$P,7,0))</f>
        <v>Tariff 11</v>
      </c>
      <c r="E15" s="112">
        <f>IFERROR(IF(VLOOKUP($A15,'Annex 2 Designated EHV charges'!$A:$P,9,FALSE)=0,"",VLOOKUP($A15,'Annex 2 Designated EHV charges'!$A:$P,9,FALSE)),"")</f>
        <v>4.1159999999999997</v>
      </c>
      <c r="F15" s="113">
        <f>IFERROR(IF(VLOOKUP($A15,'Annex 2 Designated EHV charges'!$A:$P,10,FALSE)=0,"",VLOOKUP($A15,'Annex 2 Designated EHV charges'!$A:$P,10,FALSE)),"")</f>
        <v>17299.93</v>
      </c>
      <c r="G15" s="114">
        <f>IFERROR(IF(VLOOKUP($A15,'Annex 2 Designated EHV charges'!$A:$P,11,FALSE)=0,"",VLOOKUP($A15,'Annex 2 Designated EHV charges'!$A:$P,11,FALSE)),"")</f>
        <v>4.6399999999999997</v>
      </c>
      <c r="H15" s="114">
        <f>IFERROR(IF(VLOOKUP($A15,'Annex 2 Designated EHV charges'!$A:$P,12,FALSE)=0,"",VLOOKUP($A15,'Annex 2 Designated EHV charges'!$A:$P,12,FALSE)),"")</f>
        <v>4.6399999999999997</v>
      </c>
    </row>
    <row r="16" spans="1:8" ht="30" x14ac:dyDescent="0.2">
      <c r="A16" s="198" t="str" cm="1">
        <f t="array" ref="A16">IFERROR(INDEX('Annex 2 Designated EHV charges'!$A$10:$A$200, MATCH(0, IF(ISBLANK('Annex 2 Designated EHV charges'!$A$10:$A$200),1, COUNTIF(A$4:$A15, 'Annex 2 Designated EHV charges'!$A$10:$A$200)), 0)),"")</f>
        <v>Import Tariff 12</v>
      </c>
      <c r="B16" s="93">
        <f>IF($A16="","",VLOOKUP($A16,'Annex 2 Designated EHV charges'!$A:$P,2,0))</f>
        <v>460</v>
      </c>
      <c r="C16" s="110" t="str">
        <f>IF($A16="","",VLOOKUP($A16,'Annex 2 Designated EHV charges'!$A:$P,3,0))</f>
        <v>1620001102912 1620001102921</v>
      </c>
      <c r="D16" s="111" t="str">
        <f>IF($A16="","",VLOOKUP($A16,'Annex 2 Designated EHV charges'!$A:$P,7,0))</f>
        <v>Tariff 12</v>
      </c>
      <c r="E16" s="112" t="str">
        <f>IFERROR(IF(VLOOKUP($A16,'Annex 2 Designated EHV charges'!$A:$P,9,FALSE)=0,"",VLOOKUP($A16,'Annex 2 Designated EHV charges'!$A:$P,9,FALSE)),"")</f>
        <v/>
      </c>
      <c r="F16" s="113">
        <f>IFERROR(IF(VLOOKUP($A16,'Annex 2 Designated EHV charges'!$A:$P,10,FALSE)=0,"",VLOOKUP($A16,'Annex 2 Designated EHV charges'!$A:$P,10,FALSE)),"")</f>
        <v>5589.22</v>
      </c>
      <c r="G16" s="114">
        <f>IFERROR(IF(VLOOKUP($A16,'Annex 2 Designated EHV charges'!$A:$P,11,FALSE)=0,"",VLOOKUP($A16,'Annex 2 Designated EHV charges'!$A:$P,11,FALSE)),"")</f>
        <v>3.11</v>
      </c>
      <c r="H16" s="114">
        <f>IFERROR(IF(VLOOKUP($A16,'Annex 2 Designated EHV charges'!$A:$P,12,FALSE)=0,"",VLOOKUP($A16,'Annex 2 Designated EHV charges'!$A:$P,12,FALSE)),"")</f>
        <v>3.11</v>
      </c>
    </row>
    <row r="17" spans="1:8" x14ac:dyDescent="0.2">
      <c r="A17" s="198" t="str" cm="1">
        <f t="array" ref="A17">IFERROR(INDEX('Annex 2 Designated EHV charges'!$A$10:$A$200, MATCH(0, IF(ISBLANK('Annex 2 Designated EHV charges'!$A$10:$A$200),1, COUNTIF(A$4:$A16, 'Annex 2 Designated EHV charges'!$A$10:$A$200)), 0)),"")</f>
        <v>Import Tariff 13</v>
      </c>
      <c r="B17" s="93">
        <f>IF($A17="","",VLOOKUP($A17,'Annex 2 Designated EHV charges'!$A:$P,2,0))</f>
        <v>680</v>
      </c>
      <c r="C17" s="110" t="str">
        <f>IF($A17="","",VLOOKUP($A17,'Annex 2 Designated EHV charges'!$A:$P,3,0))</f>
        <v>1600000135019</v>
      </c>
      <c r="D17" s="111" t="str">
        <f>IF($A17="","",VLOOKUP($A17,'Annex 2 Designated EHV charges'!$A:$P,7,0))</f>
        <v>Tariff 13</v>
      </c>
      <c r="E17" s="112">
        <f>IFERROR(IF(VLOOKUP($A17,'Annex 2 Designated EHV charges'!$A:$P,9,FALSE)=0,"",VLOOKUP($A17,'Annex 2 Designated EHV charges'!$A:$P,9,FALSE)),"")</f>
        <v>0.22800000000000001</v>
      </c>
      <c r="F17" s="113">
        <f>IFERROR(IF(VLOOKUP($A17,'Annex 2 Designated EHV charges'!$A:$P,10,FALSE)=0,"",VLOOKUP($A17,'Annex 2 Designated EHV charges'!$A:$P,10,FALSE)),"")</f>
        <v>4413.3999999999996</v>
      </c>
      <c r="G17" s="114">
        <f>IFERROR(IF(VLOOKUP($A17,'Annex 2 Designated EHV charges'!$A:$P,11,FALSE)=0,"",VLOOKUP($A17,'Annex 2 Designated EHV charges'!$A:$P,11,FALSE)),"")</f>
        <v>1.87</v>
      </c>
      <c r="H17" s="114">
        <f>IFERROR(IF(VLOOKUP($A17,'Annex 2 Designated EHV charges'!$A:$P,12,FALSE)=0,"",VLOOKUP($A17,'Annex 2 Designated EHV charges'!$A:$P,12,FALSE)),"")</f>
        <v>1.87</v>
      </c>
    </row>
    <row r="18" spans="1:8" x14ac:dyDescent="0.2">
      <c r="A18" s="198" t="str" cm="1">
        <f t="array" ref="A18">IFERROR(INDEX('Annex 2 Designated EHV charges'!$A$10:$A$200, MATCH(0, IF(ISBLANK('Annex 2 Designated EHV charges'!$A$10:$A$200),1, COUNTIF(A$4:$A17, 'Annex 2 Designated EHV charges'!$A$10:$A$200)), 0)),"")</f>
        <v>Import Tariff 14</v>
      </c>
      <c r="B18" s="93">
        <f>IF($A18="","",VLOOKUP($A18,'Annex 2 Designated EHV charges'!$A:$P,2,0))</f>
        <v>520</v>
      </c>
      <c r="C18" s="110" t="str">
        <f>IF($A18="","",VLOOKUP($A18,'Annex 2 Designated EHV charges'!$A:$P,3,0))</f>
        <v>1620000398404</v>
      </c>
      <c r="D18" s="111" t="str">
        <f>IF($A18="","",VLOOKUP($A18,'Annex 2 Designated EHV charges'!$A:$P,7,0))</f>
        <v>Tariff 14</v>
      </c>
      <c r="E18" s="112">
        <f>IFERROR(IF(VLOOKUP($A18,'Annex 2 Designated EHV charges'!$A:$P,9,FALSE)=0,"",VLOOKUP($A18,'Annex 2 Designated EHV charges'!$A:$P,9,FALSE)),"")</f>
        <v>0.313</v>
      </c>
      <c r="F18" s="113">
        <f>IFERROR(IF(VLOOKUP($A18,'Annex 2 Designated EHV charges'!$A:$P,10,FALSE)=0,"",VLOOKUP($A18,'Annex 2 Designated EHV charges'!$A:$P,10,FALSE)),"")</f>
        <v>12003.75</v>
      </c>
      <c r="G18" s="114">
        <f>IFERROR(IF(VLOOKUP($A18,'Annex 2 Designated EHV charges'!$A:$P,11,FALSE)=0,"",VLOOKUP($A18,'Annex 2 Designated EHV charges'!$A:$P,11,FALSE)),"")</f>
        <v>3.49</v>
      </c>
      <c r="H18" s="114">
        <f>IFERROR(IF(VLOOKUP($A18,'Annex 2 Designated EHV charges'!$A:$P,12,FALSE)=0,"",VLOOKUP($A18,'Annex 2 Designated EHV charges'!$A:$P,12,FALSE)),"")</f>
        <v>3.49</v>
      </c>
    </row>
    <row r="19" spans="1:8" ht="30" x14ac:dyDescent="0.2">
      <c r="A19" s="198" t="str" cm="1">
        <f t="array" ref="A19">IFERROR(INDEX('Annex 2 Designated EHV charges'!$A$10:$A$200, MATCH(0, IF(ISBLANK('Annex 2 Designated EHV charges'!$A$10:$A$200),1, COUNTIF(A$4:$A18, 'Annex 2 Designated EHV charges'!$A$10:$A$200)), 0)),"")</f>
        <v>Import Tariff 15</v>
      </c>
      <c r="B19" s="93">
        <f>IF($A19="","",VLOOKUP($A19,'Annex 2 Designated EHV charges'!$A:$P,2,0))</f>
        <v>530</v>
      </c>
      <c r="C19" s="110" t="str">
        <f>IF($A19="","",VLOOKUP($A19,'Annex 2 Designated EHV charges'!$A:$P,3,0))</f>
        <v>1620000145881 1620000398440</v>
      </c>
      <c r="D19" s="111" t="str">
        <f>IF($A19="","",VLOOKUP($A19,'Annex 2 Designated EHV charges'!$A:$P,7,0))</f>
        <v>Tariff 15</v>
      </c>
      <c r="E19" s="112" t="str">
        <f>IFERROR(IF(VLOOKUP($A19,'Annex 2 Designated EHV charges'!$A:$P,9,FALSE)=0,"",VLOOKUP($A19,'Annex 2 Designated EHV charges'!$A:$P,9,FALSE)),"")</f>
        <v/>
      </c>
      <c r="F19" s="113">
        <f>IFERROR(IF(VLOOKUP($A19,'Annex 2 Designated EHV charges'!$A:$P,10,FALSE)=0,"",VLOOKUP($A19,'Annex 2 Designated EHV charges'!$A:$P,10,FALSE)),"")</f>
        <v>39930.21</v>
      </c>
      <c r="G19" s="114">
        <f>IFERROR(IF(VLOOKUP($A19,'Annex 2 Designated EHV charges'!$A:$P,11,FALSE)=0,"",VLOOKUP($A19,'Annex 2 Designated EHV charges'!$A:$P,11,FALSE)),"")</f>
        <v>3.92</v>
      </c>
      <c r="H19" s="114">
        <f>IFERROR(IF(VLOOKUP($A19,'Annex 2 Designated EHV charges'!$A:$P,12,FALSE)=0,"",VLOOKUP($A19,'Annex 2 Designated EHV charges'!$A:$P,12,FALSE)),"")</f>
        <v>3.92</v>
      </c>
    </row>
    <row r="20" spans="1:8" ht="30" x14ac:dyDescent="0.2">
      <c r="A20" s="198" t="str" cm="1">
        <f t="array" ref="A20">IFERROR(INDEX('Annex 2 Designated EHV charges'!$A$10:$A$200, MATCH(0, IF(ISBLANK('Annex 2 Designated EHV charges'!$A$10:$A$200),1, COUNTIF(A$4:$A19, 'Annex 2 Designated EHV charges'!$A$10:$A$200)), 0)),"")</f>
        <v>Import Tariff 16</v>
      </c>
      <c r="B20" s="93">
        <f>IF($A20="","",VLOOKUP($A20,'Annex 2 Designated EHV charges'!$A:$P,2,0))</f>
        <v>540</v>
      </c>
      <c r="C20" s="110" t="str">
        <f>IF($A20="","",VLOOKUP($A20,'Annex 2 Designated EHV charges'!$A:$P,3,0))</f>
        <v>1620000273477 1620000398413</v>
      </c>
      <c r="D20" s="111" t="str">
        <f>IF($A20="","",VLOOKUP($A20,'Annex 2 Designated EHV charges'!$A:$P,7,0))</f>
        <v>Tariff 16</v>
      </c>
      <c r="E20" s="112">
        <f>IFERROR(IF(VLOOKUP($A20,'Annex 2 Designated EHV charges'!$A:$P,9,FALSE)=0,"",VLOOKUP($A20,'Annex 2 Designated EHV charges'!$A:$P,9,FALSE)),"")</f>
        <v>0.96599999999999997</v>
      </c>
      <c r="F20" s="113">
        <f>IFERROR(IF(VLOOKUP($A20,'Annex 2 Designated EHV charges'!$A:$P,10,FALSE)=0,"",VLOOKUP($A20,'Annex 2 Designated EHV charges'!$A:$P,10,FALSE)),"")</f>
        <v>19780.04</v>
      </c>
      <c r="G20" s="114">
        <f>IFERROR(IF(VLOOKUP($A20,'Annex 2 Designated EHV charges'!$A:$P,11,FALSE)=0,"",VLOOKUP($A20,'Annex 2 Designated EHV charges'!$A:$P,11,FALSE)),"")</f>
        <v>2.96</v>
      </c>
      <c r="H20" s="114">
        <f>IFERROR(IF(VLOOKUP($A20,'Annex 2 Designated EHV charges'!$A:$P,12,FALSE)=0,"",VLOOKUP($A20,'Annex 2 Designated EHV charges'!$A:$P,12,FALSE)),"")</f>
        <v>2.96</v>
      </c>
    </row>
    <row r="21" spans="1:8" ht="30" x14ac:dyDescent="0.2">
      <c r="A21" s="198" t="str" cm="1">
        <f t="array" ref="A21">IFERROR(INDEX('Annex 2 Designated EHV charges'!$A$10:$A$200, MATCH(0, IF(ISBLANK('Annex 2 Designated EHV charges'!$A$10:$A$200),1, COUNTIF(A$4:$A20, 'Annex 2 Designated EHV charges'!$A$10:$A$200)), 0)),"")</f>
        <v>Import Tariff 17</v>
      </c>
      <c r="B21" s="93">
        <f>IF($A21="","",VLOOKUP($A21,'Annex 2 Designated EHV charges'!$A:$P,2,0))</f>
        <v>550</v>
      </c>
      <c r="C21" s="110" t="str">
        <f>IF($A21="","",VLOOKUP($A21,'Annex 2 Designated EHV charges'!$A:$P,3,0))</f>
        <v>1620000145915 1620000398422</v>
      </c>
      <c r="D21" s="111" t="str">
        <f>IF($A21="","",VLOOKUP($A21,'Annex 2 Designated EHV charges'!$A:$P,7,0))</f>
        <v>Tariff 17</v>
      </c>
      <c r="E21" s="112">
        <f>IFERROR(IF(VLOOKUP($A21,'Annex 2 Designated EHV charges'!$A:$P,9,FALSE)=0,"",VLOOKUP($A21,'Annex 2 Designated EHV charges'!$A:$P,9,FALSE)),"")</f>
        <v>0.61099999999999999</v>
      </c>
      <c r="F21" s="113">
        <f>IFERROR(IF(VLOOKUP($A21,'Annex 2 Designated EHV charges'!$A:$P,10,FALSE)=0,"",VLOOKUP($A21,'Annex 2 Designated EHV charges'!$A:$P,10,FALSE)),"")</f>
        <v>22135.61</v>
      </c>
      <c r="G21" s="114">
        <f>IFERROR(IF(VLOOKUP($A21,'Annex 2 Designated EHV charges'!$A:$P,11,FALSE)=0,"",VLOOKUP($A21,'Annex 2 Designated EHV charges'!$A:$P,11,FALSE)),"")</f>
        <v>2.71</v>
      </c>
      <c r="H21" s="114">
        <f>IFERROR(IF(VLOOKUP($A21,'Annex 2 Designated EHV charges'!$A:$P,12,FALSE)=0,"",VLOOKUP($A21,'Annex 2 Designated EHV charges'!$A:$P,12,FALSE)),"")</f>
        <v>2.71</v>
      </c>
    </row>
    <row r="22" spans="1:8" x14ac:dyDescent="0.2">
      <c r="A22" s="198" t="str" cm="1">
        <f t="array" ref="A22">IFERROR(INDEX('Annex 2 Designated EHV charges'!$A$10:$A$200, MATCH(0, IF(ISBLANK('Annex 2 Designated EHV charges'!$A$10:$A$200),1, COUNTIF(A$4:$A21, 'Annex 2 Designated EHV charges'!$A$10:$A$200)), 0)),"")</f>
        <v>Import Tariff 18</v>
      </c>
      <c r="B22" s="93">
        <f>IF($A22="","",VLOOKUP($A22,'Annex 2 Designated EHV charges'!$A:$P,2,0))</f>
        <v>810</v>
      </c>
      <c r="C22" s="110" t="str">
        <f>IF($A22="","",VLOOKUP($A22,'Annex 2 Designated EHV charges'!$A:$P,3,0))</f>
        <v>1620000622316</v>
      </c>
      <c r="D22" s="111" t="str">
        <f>IF($A22="","",VLOOKUP($A22,'Annex 2 Designated EHV charges'!$A:$P,7,0))</f>
        <v>Tariff 18</v>
      </c>
      <c r="E22" s="112">
        <f>IFERROR(IF(VLOOKUP($A22,'Annex 2 Designated EHV charges'!$A:$P,9,FALSE)=0,"",VLOOKUP($A22,'Annex 2 Designated EHV charges'!$A:$P,9,FALSE)),"")</f>
        <v>0.17100000000000001</v>
      </c>
      <c r="F22" s="113">
        <f>IFERROR(IF(VLOOKUP($A22,'Annex 2 Designated EHV charges'!$A:$P,10,FALSE)=0,"",VLOOKUP($A22,'Annex 2 Designated EHV charges'!$A:$P,10,FALSE)),"")</f>
        <v>11405.58</v>
      </c>
      <c r="G22" s="114">
        <f>IFERROR(IF(VLOOKUP($A22,'Annex 2 Designated EHV charges'!$A:$P,11,FALSE)=0,"",VLOOKUP($A22,'Annex 2 Designated EHV charges'!$A:$P,11,FALSE)),"")</f>
        <v>2.91</v>
      </c>
      <c r="H22" s="114">
        <f>IFERROR(IF(VLOOKUP($A22,'Annex 2 Designated EHV charges'!$A:$P,12,FALSE)=0,"",VLOOKUP($A22,'Annex 2 Designated EHV charges'!$A:$P,12,FALSE)),"")</f>
        <v>2.91</v>
      </c>
    </row>
    <row r="23" spans="1:8" x14ac:dyDescent="0.2">
      <c r="A23" s="198" t="str" cm="1">
        <f t="array" ref="A23">IFERROR(INDEX('Annex 2 Designated EHV charges'!$A$10:$A$200, MATCH(0, IF(ISBLANK('Annex 2 Designated EHV charges'!$A$10:$A$200),1, COUNTIF(A$4:$A22, 'Annex 2 Designated EHV charges'!$A$10:$A$200)), 0)),"")</f>
        <v>Import Tariff 19</v>
      </c>
      <c r="B23" s="93">
        <f>IF($A23="","",VLOOKUP($A23,'Annex 2 Designated EHV charges'!$A:$P,2,0))</f>
        <v>830</v>
      </c>
      <c r="C23" s="110" t="str">
        <f>IF($A23="","",VLOOKUP($A23,'Annex 2 Designated EHV charges'!$A:$P,3,0))</f>
        <v>1620000828143</v>
      </c>
      <c r="D23" s="111" t="str">
        <f>IF($A23="","",VLOOKUP($A23,'Annex 2 Designated EHV charges'!$A:$P,7,0))</f>
        <v>Tariff 19</v>
      </c>
      <c r="E23" s="112">
        <f>IFERROR(IF(VLOOKUP($A23,'Annex 2 Designated EHV charges'!$A:$P,9,FALSE)=0,"",VLOOKUP($A23,'Annex 2 Designated EHV charges'!$A:$P,9,FALSE)),"")</f>
        <v>0.28799999999999998</v>
      </c>
      <c r="F23" s="113">
        <f>IFERROR(IF(VLOOKUP($A23,'Annex 2 Designated EHV charges'!$A:$P,10,FALSE)=0,"",VLOOKUP($A23,'Annex 2 Designated EHV charges'!$A:$P,10,FALSE)),"")</f>
        <v>238.88</v>
      </c>
      <c r="G23" s="114">
        <f>IFERROR(IF(VLOOKUP($A23,'Annex 2 Designated EHV charges'!$A:$P,11,FALSE)=0,"",VLOOKUP($A23,'Annex 2 Designated EHV charges'!$A:$P,11,FALSE)),"")</f>
        <v>3.18</v>
      </c>
      <c r="H23" s="114">
        <f>IFERROR(IF(VLOOKUP($A23,'Annex 2 Designated EHV charges'!$A:$P,12,FALSE)=0,"",VLOOKUP($A23,'Annex 2 Designated EHV charges'!$A:$P,12,FALSE)),"")</f>
        <v>3.18</v>
      </c>
    </row>
    <row r="24" spans="1:8" x14ac:dyDescent="0.2">
      <c r="A24" s="198" t="str" cm="1">
        <f t="array" ref="A24">IFERROR(INDEX('Annex 2 Designated EHV charges'!$A$10:$A$200, MATCH(0, IF(ISBLANK('Annex 2 Designated EHV charges'!$A$10:$A$200),1, COUNTIF(A$4:$A23, 'Annex 2 Designated EHV charges'!$A$10:$A$200)), 0)),"")</f>
        <v>Import Tariff 20</v>
      </c>
      <c r="B24" s="93">
        <f>IF($A24="","",VLOOKUP($A24,'Annex 2 Designated EHV charges'!$A:$P,2,0))</f>
        <v>960</v>
      </c>
      <c r="C24" s="110" t="str">
        <f>IF($A24="","",VLOOKUP($A24,'Annex 2 Designated EHV charges'!$A:$P,3,0))</f>
        <v>1620000388390</v>
      </c>
      <c r="D24" s="111" t="str">
        <f>IF($A24="","",VLOOKUP($A24,'Annex 2 Designated EHV charges'!$A:$P,7,0))</f>
        <v>Tariff 20</v>
      </c>
      <c r="E24" s="112">
        <f>IFERROR(IF(VLOOKUP($A24,'Annex 2 Designated EHV charges'!$A:$P,9,FALSE)=0,"",VLOOKUP($A24,'Annex 2 Designated EHV charges'!$A:$P,9,FALSE)),"")</f>
        <v>3.2000000000000001E-2</v>
      </c>
      <c r="F24" s="113">
        <f>IFERROR(IF(VLOOKUP($A24,'Annex 2 Designated EHV charges'!$A:$P,10,FALSE)=0,"",VLOOKUP($A24,'Annex 2 Designated EHV charges'!$A:$P,10,FALSE)),"")</f>
        <v>1450.87</v>
      </c>
      <c r="G24" s="114">
        <f>IFERROR(IF(VLOOKUP($A24,'Annex 2 Designated EHV charges'!$A:$P,11,FALSE)=0,"",VLOOKUP($A24,'Annex 2 Designated EHV charges'!$A:$P,11,FALSE)),"")</f>
        <v>1.8</v>
      </c>
      <c r="H24" s="114">
        <f>IFERROR(IF(VLOOKUP($A24,'Annex 2 Designated EHV charges'!$A:$P,12,FALSE)=0,"",VLOOKUP($A24,'Annex 2 Designated EHV charges'!$A:$P,12,FALSE)),"")</f>
        <v>1.8</v>
      </c>
    </row>
    <row r="25" spans="1:8" x14ac:dyDescent="0.2">
      <c r="A25" s="198" t="str" cm="1">
        <f t="array" ref="A25">IFERROR(INDEX('Annex 2 Designated EHV charges'!$A$10:$A$200, MATCH(0, IF(ISBLANK('Annex 2 Designated EHV charges'!$A$10:$A$200),1, COUNTIF(A$4:$A24, 'Annex 2 Designated EHV charges'!$A$10:$A$200)), 0)),"")</f>
        <v>Import Tariff 21</v>
      </c>
      <c r="B25" s="93">
        <f>IF($A25="","",VLOOKUP($A25,'Annex 2 Designated EHV charges'!$A:$P,2,0))</f>
        <v>370</v>
      </c>
      <c r="C25" s="110" t="str">
        <f>IF($A25="","",VLOOKUP($A25,'Annex 2 Designated EHV charges'!$A:$P,3,0))</f>
        <v>1630000165174</v>
      </c>
      <c r="D25" s="111" t="str">
        <f>IF($A25="","",VLOOKUP($A25,'Annex 2 Designated EHV charges'!$A:$P,7,0))</f>
        <v>Tariff 21</v>
      </c>
      <c r="E25" s="112">
        <f>IFERROR(IF(VLOOKUP($A25,'Annex 2 Designated EHV charges'!$A:$P,9,FALSE)=0,"",VLOOKUP($A25,'Annex 2 Designated EHV charges'!$A:$P,9,FALSE)),"")</f>
        <v>0.13400000000000001</v>
      </c>
      <c r="F25" s="113">
        <f>IFERROR(IF(VLOOKUP($A25,'Annex 2 Designated EHV charges'!$A:$P,10,FALSE)=0,"",VLOOKUP($A25,'Annex 2 Designated EHV charges'!$A:$P,10,FALSE)),"")</f>
        <v>8.69</v>
      </c>
      <c r="G25" s="114">
        <f>IFERROR(IF(VLOOKUP($A25,'Annex 2 Designated EHV charges'!$A:$P,11,FALSE)=0,"",VLOOKUP($A25,'Annex 2 Designated EHV charges'!$A:$P,11,FALSE)),"")</f>
        <v>4.91</v>
      </c>
      <c r="H25" s="114">
        <f>IFERROR(IF(VLOOKUP($A25,'Annex 2 Designated EHV charges'!$A:$P,12,FALSE)=0,"",VLOOKUP($A25,'Annex 2 Designated EHV charges'!$A:$P,12,FALSE)),"")</f>
        <v>4.91</v>
      </c>
    </row>
    <row r="26" spans="1:8" x14ac:dyDescent="0.2">
      <c r="A26" s="198" t="str" cm="1">
        <f t="array" ref="A26">IFERROR(INDEX('Annex 2 Designated EHV charges'!$A$10:$A$200, MATCH(0, IF(ISBLANK('Annex 2 Designated EHV charges'!$A$10:$A$200),1, COUNTIF(A$4:$A25, 'Annex 2 Designated EHV charges'!$A$10:$A$200)), 0)),"")</f>
        <v>Import Tariff 22</v>
      </c>
      <c r="B26" s="93">
        <f>IF($A26="","",VLOOKUP($A26,'Annex 2 Designated EHV charges'!$A:$P,2,0))</f>
        <v>410</v>
      </c>
      <c r="C26" s="110" t="str">
        <f>IF($A26="","",VLOOKUP($A26,'Annex 2 Designated EHV charges'!$A:$P,3,0))</f>
        <v>1620001681340</v>
      </c>
      <c r="D26" s="111" t="str">
        <f>IF($A26="","",VLOOKUP($A26,'Annex 2 Designated EHV charges'!$A:$P,7,0))</f>
        <v>Tariff 22</v>
      </c>
      <c r="E26" s="112">
        <f>IFERROR(IF(VLOOKUP($A26,'Annex 2 Designated EHV charges'!$A:$P,9,FALSE)=0,"",VLOOKUP($A26,'Annex 2 Designated EHV charges'!$A:$P,9,FALSE)),"")</f>
        <v>0.378</v>
      </c>
      <c r="F26" s="113">
        <f>IFERROR(IF(VLOOKUP($A26,'Annex 2 Designated EHV charges'!$A:$P,10,FALSE)=0,"",VLOOKUP($A26,'Annex 2 Designated EHV charges'!$A:$P,10,FALSE)),"")</f>
        <v>11.21</v>
      </c>
      <c r="G26" s="114">
        <f>IFERROR(IF(VLOOKUP($A26,'Annex 2 Designated EHV charges'!$A:$P,11,FALSE)=0,"",VLOOKUP($A26,'Annex 2 Designated EHV charges'!$A:$P,11,FALSE)),"")</f>
        <v>3.08</v>
      </c>
      <c r="H26" s="114">
        <f>IFERROR(IF(VLOOKUP($A26,'Annex 2 Designated EHV charges'!$A:$P,12,FALSE)=0,"",VLOOKUP($A26,'Annex 2 Designated EHV charges'!$A:$P,12,FALSE)),"")</f>
        <v>3.08</v>
      </c>
    </row>
    <row r="27" spans="1:8" x14ac:dyDescent="0.2">
      <c r="A27" s="198" t="str" cm="1">
        <f t="array" ref="A27">IFERROR(INDEX('Annex 2 Designated EHV charges'!$A$10:$A$200, MATCH(0, IF(ISBLANK('Annex 2 Designated EHV charges'!$A$10:$A$200),1, COUNTIF(A$4:$A26, 'Annex 2 Designated EHV charges'!$A$10:$A$200)), 0)),"")</f>
        <v>Import Tariff 23</v>
      </c>
      <c r="B27" s="93">
        <f>IF($A27="","",VLOOKUP($A27,'Annex 2 Designated EHV charges'!$A:$P,2,0))</f>
        <v>430</v>
      </c>
      <c r="C27" s="110" t="str">
        <f>IF($A27="","",VLOOKUP($A27,'Annex 2 Designated EHV charges'!$A:$P,3,0))</f>
        <v>1620001638558</v>
      </c>
      <c r="D27" s="111" t="str">
        <f>IF($A27="","",VLOOKUP($A27,'Annex 2 Designated EHV charges'!$A:$P,7,0))</f>
        <v>Tariff 23</v>
      </c>
      <c r="E27" s="112">
        <f>IFERROR(IF(VLOOKUP($A27,'Annex 2 Designated EHV charges'!$A:$P,9,FALSE)=0,"",VLOOKUP($A27,'Annex 2 Designated EHV charges'!$A:$P,9,FALSE)),"")</f>
        <v>0.17899999999999999</v>
      </c>
      <c r="F27" s="113">
        <f>IFERROR(IF(VLOOKUP($A27,'Annex 2 Designated EHV charges'!$A:$P,10,FALSE)=0,"",VLOOKUP($A27,'Annex 2 Designated EHV charges'!$A:$P,10,FALSE)),"")</f>
        <v>6.63</v>
      </c>
      <c r="G27" s="114">
        <f>IFERROR(IF(VLOOKUP($A27,'Annex 2 Designated EHV charges'!$A:$P,11,FALSE)=0,"",VLOOKUP($A27,'Annex 2 Designated EHV charges'!$A:$P,11,FALSE)),"")</f>
        <v>2.2000000000000002</v>
      </c>
      <c r="H27" s="114">
        <f>IFERROR(IF(VLOOKUP($A27,'Annex 2 Designated EHV charges'!$A:$P,12,FALSE)=0,"",VLOOKUP($A27,'Annex 2 Designated EHV charges'!$A:$P,12,FALSE)),"")</f>
        <v>2.2000000000000002</v>
      </c>
    </row>
    <row r="28" spans="1:8" x14ac:dyDescent="0.2">
      <c r="A28" s="198" t="str" cm="1">
        <f t="array" ref="A28">IFERROR(INDEX('Annex 2 Designated EHV charges'!$A$10:$A$200, MATCH(0, IF(ISBLANK('Annex 2 Designated EHV charges'!$A$10:$A$200),1, COUNTIF(A$4:$A27, 'Annex 2 Designated EHV charges'!$A$10:$A$200)), 0)),"")</f>
        <v>Import Tariff 24</v>
      </c>
      <c r="B28" s="93">
        <f>IF($A28="","",VLOOKUP($A28,'Annex 2 Designated EHV charges'!$A:$P,2,0))</f>
        <v>340</v>
      </c>
      <c r="C28" s="110" t="str">
        <f>IF($A28="","",VLOOKUP($A28,'Annex 2 Designated EHV charges'!$A:$P,3,0))</f>
        <v>1630000215620</v>
      </c>
      <c r="D28" s="111" t="str">
        <f>IF($A28="","",VLOOKUP($A28,'Annex 2 Designated EHV charges'!$A:$P,7,0))</f>
        <v>Tariff 24</v>
      </c>
      <c r="E28" s="112">
        <f>IFERROR(IF(VLOOKUP($A28,'Annex 2 Designated EHV charges'!$A:$P,9,FALSE)=0,"",VLOOKUP($A28,'Annex 2 Designated EHV charges'!$A:$P,9,FALSE)),"")</f>
        <v>0.219</v>
      </c>
      <c r="F28" s="113">
        <f>IFERROR(IF(VLOOKUP($A28,'Annex 2 Designated EHV charges'!$A:$P,10,FALSE)=0,"",VLOOKUP($A28,'Annex 2 Designated EHV charges'!$A:$P,10,FALSE)),"")</f>
        <v>42.44</v>
      </c>
      <c r="G28" s="114">
        <f>IFERROR(IF(VLOOKUP($A28,'Annex 2 Designated EHV charges'!$A:$P,11,FALSE)=0,"",VLOOKUP($A28,'Annex 2 Designated EHV charges'!$A:$P,11,FALSE)),"")</f>
        <v>2.42</v>
      </c>
      <c r="H28" s="114">
        <f>IFERROR(IF(VLOOKUP($A28,'Annex 2 Designated EHV charges'!$A:$P,12,FALSE)=0,"",VLOOKUP($A28,'Annex 2 Designated EHV charges'!$A:$P,12,FALSE)),"")</f>
        <v>2.42</v>
      </c>
    </row>
    <row r="29" spans="1:8" x14ac:dyDescent="0.2">
      <c r="A29" s="198" t="str" cm="1">
        <f t="array" ref="A29">IFERROR(INDEX('Annex 2 Designated EHV charges'!$A$10:$A$200, MATCH(0, IF(ISBLANK('Annex 2 Designated EHV charges'!$A$10:$A$200),1, COUNTIF(A$4:$A28, 'Annex 2 Designated EHV charges'!$A$10:$A$200)), 0)),"")</f>
        <v>Import Tariff 25</v>
      </c>
      <c r="B29" s="93">
        <f>IF($A29="","",VLOOKUP($A29,'Annex 2 Designated EHV charges'!$A:$P,2,0))</f>
        <v>480</v>
      </c>
      <c r="C29" s="110" t="str">
        <f>IF($A29="","",VLOOKUP($A29,'Annex 2 Designated EHV charges'!$A:$P,3,0))</f>
        <v>1620000703611</v>
      </c>
      <c r="D29" s="111" t="str">
        <f>IF($A29="","",VLOOKUP($A29,'Annex 2 Designated EHV charges'!$A:$P,7,0))</f>
        <v>Tariff 25</v>
      </c>
      <c r="E29" s="112">
        <f>IFERROR(IF(VLOOKUP($A29,'Annex 2 Designated EHV charges'!$A:$P,9,FALSE)=0,"",VLOOKUP($A29,'Annex 2 Designated EHV charges'!$A:$P,9,FALSE)),"")</f>
        <v>1.21</v>
      </c>
      <c r="F29" s="113">
        <f>IFERROR(IF(VLOOKUP($A29,'Annex 2 Designated EHV charges'!$A:$P,10,FALSE)=0,"",VLOOKUP($A29,'Annex 2 Designated EHV charges'!$A:$P,10,FALSE)),"")</f>
        <v>7.5</v>
      </c>
      <c r="G29" s="114">
        <f>IFERROR(IF(VLOOKUP($A29,'Annex 2 Designated EHV charges'!$A:$P,11,FALSE)=0,"",VLOOKUP($A29,'Annex 2 Designated EHV charges'!$A:$P,11,FALSE)),"")</f>
        <v>3.55</v>
      </c>
      <c r="H29" s="114">
        <f>IFERROR(IF(VLOOKUP($A29,'Annex 2 Designated EHV charges'!$A:$P,12,FALSE)=0,"",VLOOKUP($A29,'Annex 2 Designated EHV charges'!$A:$P,12,FALSE)),"")</f>
        <v>3.55</v>
      </c>
    </row>
    <row r="30" spans="1:8" x14ac:dyDescent="0.2">
      <c r="A30" s="198" t="str" cm="1">
        <f t="array" ref="A30">IFERROR(INDEX('Annex 2 Designated EHV charges'!$A$10:$A$200, MATCH(0, IF(ISBLANK('Annex 2 Designated EHV charges'!$A$10:$A$200),1, COUNTIF(A$4:$A29, 'Annex 2 Designated EHV charges'!$A$10:$A$200)), 0)),"")</f>
        <v>Import Tariff 26</v>
      </c>
      <c r="B30" s="93">
        <f>IF($A30="","",VLOOKUP($A30,'Annex 2 Designated EHV charges'!$A:$P,2,0))</f>
        <v>600</v>
      </c>
      <c r="C30" s="110" t="str">
        <f>IF($A30="","",VLOOKUP($A30,'Annex 2 Designated EHV charges'!$A:$P,3,0))</f>
        <v>1620000297228</v>
      </c>
      <c r="D30" s="111" t="str">
        <f>IF($A30="","",VLOOKUP($A30,'Annex 2 Designated EHV charges'!$A:$P,7,0))</f>
        <v>Tariff 26</v>
      </c>
      <c r="E30" s="112">
        <f>IFERROR(IF(VLOOKUP($A30,'Annex 2 Designated EHV charges'!$A:$P,9,FALSE)=0,"",VLOOKUP($A30,'Annex 2 Designated EHV charges'!$A:$P,9,FALSE)),"")</f>
        <v>0.16600000000000001</v>
      </c>
      <c r="F30" s="113">
        <f>IFERROR(IF(VLOOKUP($A30,'Annex 2 Designated EHV charges'!$A:$P,10,FALSE)=0,"",VLOOKUP($A30,'Annex 2 Designated EHV charges'!$A:$P,10,FALSE)),"")</f>
        <v>76.02</v>
      </c>
      <c r="G30" s="114">
        <f>IFERROR(IF(VLOOKUP($A30,'Annex 2 Designated EHV charges'!$A:$P,11,FALSE)=0,"",VLOOKUP($A30,'Annex 2 Designated EHV charges'!$A:$P,11,FALSE)),"")</f>
        <v>2.2000000000000002</v>
      </c>
      <c r="H30" s="114">
        <f>IFERROR(IF(VLOOKUP($A30,'Annex 2 Designated EHV charges'!$A:$P,12,FALSE)=0,"",VLOOKUP($A30,'Annex 2 Designated EHV charges'!$A:$P,12,FALSE)),"")</f>
        <v>2.2000000000000002</v>
      </c>
    </row>
    <row r="31" spans="1:8" x14ac:dyDescent="0.2">
      <c r="A31" s="198" t="str" cm="1">
        <f t="array" ref="A31">IFERROR(INDEX('Annex 2 Designated EHV charges'!$A$10:$A$200, MATCH(0, IF(ISBLANK('Annex 2 Designated EHV charges'!$A$10:$A$200),1, COUNTIF(A$4:$A30, 'Annex 2 Designated EHV charges'!$A$10:$A$200)), 0)),"")</f>
        <v>Import Tariff 27</v>
      </c>
      <c r="B31" s="93">
        <f>IF($A31="","",VLOOKUP($A31,'Annex 2 Designated EHV charges'!$A:$P,2,0))</f>
        <v>980</v>
      </c>
      <c r="C31" s="110" t="str">
        <f>IF($A31="","",VLOOKUP($A31,'Annex 2 Designated EHV charges'!$A:$P,3,0))</f>
        <v>1620000390840</v>
      </c>
      <c r="D31" s="111" t="str">
        <f>IF($A31="","",VLOOKUP($A31,'Annex 2 Designated EHV charges'!$A:$P,7,0))</f>
        <v>Tariff 27</v>
      </c>
      <c r="E31" s="112" t="str">
        <f>IFERROR(IF(VLOOKUP($A31,'Annex 2 Designated EHV charges'!$A:$P,9,FALSE)=0,"",VLOOKUP($A31,'Annex 2 Designated EHV charges'!$A:$P,9,FALSE)),"")</f>
        <v/>
      </c>
      <c r="F31" s="113">
        <f>IFERROR(IF(VLOOKUP($A31,'Annex 2 Designated EHV charges'!$A:$P,10,FALSE)=0,"",VLOOKUP($A31,'Annex 2 Designated EHV charges'!$A:$P,10,FALSE)),"")</f>
        <v>5.84</v>
      </c>
      <c r="G31" s="114">
        <f>IFERROR(IF(VLOOKUP($A31,'Annex 2 Designated EHV charges'!$A:$P,11,FALSE)=0,"",VLOOKUP($A31,'Annex 2 Designated EHV charges'!$A:$P,11,FALSE)),"")</f>
        <v>1.9</v>
      </c>
      <c r="H31" s="114">
        <f>IFERROR(IF(VLOOKUP($A31,'Annex 2 Designated EHV charges'!$A:$P,12,FALSE)=0,"",VLOOKUP($A31,'Annex 2 Designated EHV charges'!$A:$P,12,FALSE)),"")</f>
        <v>1.9</v>
      </c>
    </row>
    <row r="32" spans="1:8" x14ac:dyDescent="0.2">
      <c r="A32" s="198" t="str" cm="1">
        <f t="array" ref="A32">IFERROR(INDEX('Annex 2 Designated EHV charges'!$A$10:$A$200, MATCH(0, IF(ISBLANK('Annex 2 Designated EHV charges'!$A$10:$A$200),1, COUNTIF(A$4:$A31, 'Annex 2 Designated EHV charges'!$A$10:$A$200)), 0)),"")</f>
        <v>Import Tariff 28</v>
      </c>
      <c r="B32" s="93">
        <f>IF($A32="","",VLOOKUP($A32,'Annex 2 Designated EHV charges'!$A:$P,2,0))</f>
        <v>280</v>
      </c>
      <c r="C32" s="110" t="str">
        <f>IF($A32="","",VLOOKUP($A32,'Annex 2 Designated EHV charges'!$A:$P,3,0))</f>
        <v>1630000474610</v>
      </c>
      <c r="D32" s="111" t="str">
        <f>IF($A32="","",VLOOKUP($A32,'Annex 2 Designated EHV charges'!$A:$P,7,0))</f>
        <v>Tariff 28</v>
      </c>
      <c r="E32" s="112" t="str">
        <f>IFERROR(IF(VLOOKUP($A32,'Annex 2 Designated EHV charges'!$A:$P,9,FALSE)=0,"",VLOOKUP($A32,'Annex 2 Designated EHV charges'!$A:$P,9,FALSE)),"")</f>
        <v/>
      </c>
      <c r="F32" s="113">
        <f>IFERROR(IF(VLOOKUP($A32,'Annex 2 Designated EHV charges'!$A:$P,10,FALSE)=0,"",VLOOKUP($A32,'Annex 2 Designated EHV charges'!$A:$P,10,FALSE)),"")</f>
        <v>184.13</v>
      </c>
      <c r="G32" s="114">
        <f>IFERROR(IF(VLOOKUP($A32,'Annex 2 Designated EHV charges'!$A:$P,11,FALSE)=0,"",VLOOKUP($A32,'Annex 2 Designated EHV charges'!$A:$P,11,FALSE)),"")</f>
        <v>1.64</v>
      </c>
      <c r="H32" s="114">
        <f>IFERROR(IF(VLOOKUP($A32,'Annex 2 Designated EHV charges'!$A:$P,12,FALSE)=0,"",VLOOKUP($A32,'Annex 2 Designated EHV charges'!$A:$P,12,FALSE)),"")</f>
        <v>1.64</v>
      </c>
    </row>
    <row r="33" spans="1:8" x14ac:dyDescent="0.2">
      <c r="A33" s="198" t="str" cm="1">
        <f t="array" ref="A33">IFERROR(INDEX('Annex 2 Designated EHV charges'!$A$10:$A$200, MATCH(0, IF(ISBLANK('Annex 2 Designated EHV charges'!$A$10:$A$200),1, COUNTIF(A$4:$A32, 'Annex 2 Designated EHV charges'!$A$10:$A$200)), 0)),"")</f>
        <v>Import Tariff 29</v>
      </c>
      <c r="B33" s="93">
        <f>IF($A33="","",VLOOKUP($A33,'Annex 2 Designated EHV charges'!$A:$P,2,0))</f>
        <v>260</v>
      </c>
      <c r="C33" s="110" t="str">
        <f>IF($A33="","",VLOOKUP($A33,'Annex 2 Designated EHV charges'!$A:$P,3,0))</f>
        <v>1630000799836</v>
      </c>
      <c r="D33" s="111" t="str">
        <f>IF($A33="","",VLOOKUP($A33,'Annex 2 Designated EHV charges'!$A:$P,7,0))</f>
        <v>Tariff 29</v>
      </c>
      <c r="E33" s="112">
        <f>IFERROR(IF(VLOOKUP($A33,'Annex 2 Designated EHV charges'!$A:$P,9,FALSE)=0,"",VLOOKUP($A33,'Annex 2 Designated EHV charges'!$A:$P,9,FALSE)),"")</f>
        <v>0.183</v>
      </c>
      <c r="F33" s="113">
        <f>IFERROR(IF(VLOOKUP($A33,'Annex 2 Designated EHV charges'!$A:$P,10,FALSE)=0,"",VLOOKUP($A33,'Annex 2 Designated EHV charges'!$A:$P,10,FALSE)),"")</f>
        <v>10.43</v>
      </c>
      <c r="G33" s="114">
        <f>IFERROR(IF(VLOOKUP($A33,'Annex 2 Designated EHV charges'!$A:$P,11,FALSE)=0,"",VLOOKUP($A33,'Annex 2 Designated EHV charges'!$A:$P,11,FALSE)),"")</f>
        <v>2.11</v>
      </c>
      <c r="H33" s="114">
        <f>IFERROR(IF(VLOOKUP($A33,'Annex 2 Designated EHV charges'!$A:$P,12,FALSE)=0,"",VLOOKUP($A33,'Annex 2 Designated EHV charges'!$A:$P,12,FALSE)),"")</f>
        <v>2.11</v>
      </c>
    </row>
    <row r="34" spans="1:8" x14ac:dyDescent="0.2">
      <c r="A34" s="198" t="str" cm="1">
        <f t="array" ref="A34">IFERROR(INDEX('Annex 2 Designated EHV charges'!$A$10:$A$200, MATCH(0, IF(ISBLANK('Annex 2 Designated EHV charges'!$A$10:$A$200),1, COUNTIF(A$4:$A33, 'Annex 2 Designated EHV charges'!$A$10:$A$200)), 0)),"")</f>
        <v>Import Tariff 30</v>
      </c>
      <c r="B34" s="93">
        <f>IF($A34="","",VLOOKUP($A34,'Annex 2 Designated EHV charges'!$A:$P,2,0))</f>
        <v>180</v>
      </c>
      <c r="C34" s="110" t="str">
        <f>IF($A34="","",VLOOKUP($A34,'Annex 2 Designated EHV charges'!$A:$P,3,0))</f>
        <v>1640000177307</v>
      </c>
      <c r="D34" s="111" t="str">
        <f>IF($A34="","",VLOOKUP($A34,'Annex 2 Designated EHV charges'!$A:$P,7,0))</f>
        <v>Tariff 30</v>
      </c>
      <c r="E34" s="112">
        <f>IFERROR(IF(VLOOKUP($A34,'Annex 2 Designated EHV charges'!$A:$P,9,FALSE)=0,"",VLOOKUP($A34,'Annex 2 Designated EHV charges'!$A:$P,9,FALSE)),"")</f>
        <v>1.6080000000000001</v>
      </c>
      <c r="F34" s="113">
        <f>IFERROR(IF(VLOOKUP($A34,'Annex 2 Designated EHV charges'!$A:$P,10,FALSE)=0,"",VLOOKUP($A34,'Annex 2 Designated EHV charges'!$A:$P,10,FALSE)),"")</f>
        <v>246.04</v>
      </c>
      <c r="G34" s="114">
        <f>IFERROR(IF(VLOOKUP($A34,'Annex 2 Designated EHV charges'!$A:$P,11,FALSE)=0,"",VLOOKUP($A34,'Annex 2 Designated EHV charges'!$A:$P,11,FALSE)),"")</f>
        <v>1.6</v>
      </c>
      <c r="H34" s="114">
        <f>IFERROR(IF(VLOOKUP($A34,'Annex 2 Designated EHV charges'!$A:$P,12,FALSE)=0,"",VLOOKUP($A34,'Annex 2 Designated EHV charges'!$A:$P,12,FALSE)),"")</f>
        <v>1.6</v>
      </c>
    </row>
    <row r="35" spans="1:8" x14ac:dyDescent="0.2">
      <c r="A35" s="198" t="str" cm="1">
        <f t="array" ref="A35">IFERROR(INDEX('Annex 2 Designated EHV charges'!$A$10:$A$200, MATCH(0, IF(ISBLANK('Annex 2 Designated EHV charges'!$A$10:$A$200),1, COUNTIF(A$4:$A34, 'Annex 2 Designated EHV charges'!$A$10:$A$200)), 0)),"")</f>
        <v>Import Tariff 31</v>
      </c>
      <c r="B35" s="93">
        <f>IF($A35="","",VLOOKUP($A35,'Annex 2 Designated EHV charges'!$A:$P,2,0))</f>
        <v>200</v>
      </c>
      <c r="C35" s="110" t="str">
        <f>IF($A35="","",VLOOKUP($A35,'Annex 2 Designated EHV charges'!$A:$P,3,0))</f>
        <v>1640000063195</v>
      </c>
      <c r="D35" s="111" t="str">
        <f>IF($A35="","",VLOOKUP($A35,'Annex 2 Designated EHV charges'!$A:$P,7,0))</f>
        <v>Tariff 31</v>
      </c>
      <c r="E35" s="112" t="str">
        <f>IFERROR(IF(VLOOKUP($A35,'Annex 2 Designated EHV charges'!$A:$P,9,FALSE)=0,"",VLOOKUP($A35,'Annex 2 Designated EHV charges'!$A:$P,9,FALSE)),"")</f>
        <v/>
      </c>
      <c r="F35" s="113">
        <f>IFERROR(IF(VLOOKUP($A35,'Annex 2 Designated EHV charges'!$A:$P,10,FALSE)=0,"",VLOOKUP($A35,'Annex 2 Designated EHV charges'!$A:$P,10,FALSE)),"")</f>
        <v>11739.03</v>
      </c>
      <c r="G35" s="114">
        <f>IFERROR(IF(VLOOKUP($A35,'Annex 2 Designated EHV charges'!$A:$P,11,FALSE)=0,"",VLOOKUP($A35,'Annex 2 Designated EHV charges'!$A:$P,11,FALSE)),"")</f>
        <v>1.34</v>
      </c>
      <c r="H35" s="114">
        <f>IFERROR(IF(VLOOKUP($A35,'Annex 2 Designated EHV charges'!$A:$P,12,FALSE)=0,"",VLOOKUP($A35,'Annex 2 Designated EHV charges'!$A:$P,12,FALSE)),"")</f>
        <v>1.34</v>
      </c>
    </row>
    <row r="36" spans="1:8" x14ac:dyDescent="0.2">
      <c r="A36" s="198" t="str" cm="1">
        <f t="array" ref="A36">IFERROR(INDEX('Annex 2 Designated EHV charges'!$A$10:$A$200, MATCH(0, IF(ISBLANK('Annex 2 Designated EHV charges'!$A$10:$A$200),1, COUNTIF(A$4:$A35, 'Annex 2 Designated EHV charges'!$A$10:$A$200)), 0)),"")</f>
        <v>Import Tariff 32</v>
      </c>
      <c r="B36" s="93">
        <f>IF($A36="","",VLOOKUP($A36,'Annex 2 Designated EHV charges'!$A:$P,2,0))</f>
        <v>140</v>
      </c>
      <c r="C36" s="110" t="str">
        <f>IF($A36="","",VLOOKUP($A36,'Annex 2 Designated EHV charges'!$A:$P,3,0))</f>
        <v>1640000082620</v>
      </c>
      <c r="D36" s="111" t="str">
        <f>IF($A36="","",VLOOKUP($A36,'Annex 2 Designated EHV charges'!$A:$P,7,0))</f>
        <v>Tariff 32</v>
      </c>
      <c r="E36" s="112">
        <f>IFERROR(IF(VLOOKUP($A36,'Annex 2 Designated EHV charges'!$A:$P,9,FALSE)=0,"",VLOOKUP($A36,'Annex 2 Designated EHV charges'!$A:$P,9,FALSE)),"")</f>
        <v>0.187</v>
      </c>
      <c r="F36" s="113">
        <f>IFERROR(IF(VLOOKUP($A36,'Annex 2 Designated EHV charges'!$A:$P,10,FALSE)=0,"",VLOOKUP($A36,'Annex 2 Designated EHV charges'!$A:$P,10,FALSE)),"")</f>
        <v>8.11</v>
      </c>
      <c r="G36" s="114">
        <f>IFERROR(IF(VLOOKUP($A36,'Annex 2 Designated EHV charges'!$A:$P,11,FALSE)=0,"",VLOOKUP($A36,'Annex 2 Designated EHV charges'!$A:$P,11,FALSE)),"")</f>
        <v>2.02</v>
      </c>
      <c r="H36" s="114">
        <f>IFERROR(IF(VLOOKUP($A36,'Annex 2 Designated EHV charges'!$A:$P,12,FALSE)=0,"",VLOOKUP($A36,'Annex 2 Designated EHV charges'!$A:$P,12,FALSE)),"")</f>
        <v>2.02</v>
      </c>
    </row>
    <row r="37" spans="1:8" x14ac:dyDescent="0.2">
      <c r="A37" s="198" t="str" cm="1">
        <f t="array" ref="A37">IFERROR(INDEX('Annex 2 Designated EHV charges'!$A$10:$A$200, MATCH(0, IF(ISBLANK('Annex 2 Designated EHV charges'!$A$10:$A$200),1, COUNTIF(A$4:$A36, 'Annex 2 Designated EHV charges'!$A$10:$A$200)), 0)),"")</f>
        <v>Import Tariff 33</v>
      </c>
      <c r="B37" s="93">
        <f>IF($A37="","",VLOOKUP($A37,'Annex 2 Designated EHV charges'!$A:$P,2,0))</f>
        <v>160</v>
      </c>
      <c r="C37" s="110" t="str">
        <f>IF($A37="","",VLOOKUP($A37,'Annex 2 Designated EHV charges'!$A:$P,3,0))</f>
        <v>1640000082286</v>
      </c>
      <c r="D37" s="111" t="str">
        <f>IF($A37="","",VLOOKUP($A37,'Annex 2 Designated EHV charges'!$A:$P,7,0))</f>
        <v>Tariff 33</v>
      </c>
      <c r="E37" s="112">
        <f>IFERROR(IF(VLOOKUP($A37,'Annex 2 Designated EHV charges'!$A:$P,9,FALSE)=0,"",VLOOKUP($A37,'Annex 2 Designated EHV charges'!$A:$P,9,FALSE)),"")</f>
        <v>0.47899999999999998</v>
      </c>
      <c r="F37" s="113">
        <f>IFERROR(IF(VLOOKUP($A37,'Annex 2 Designated EHV charges'!$A:$P,10,FALSE)=0,"",VLOOKUP($A37,'Annex 2 Designated EHV charges'!$A:$P,10,FALSE)),"")</f>
        <v>29.45</v>
      </c>
      <c r="G37" s="114">
        <f>IFERROR(IF(VLOOKUP($A37,'Annex 2 Designated EHV charges'!$A:$P,11,FALSE)=0,"",VLOOKUP($A37,'Annex 2 Designated EHV charges'!$A:$P,11,FALSE)),"")</f>
        <v>2.89</v>
      </c>
      <c r="H37" s="114">
        <f>IFERROR(IF(VLOOKUP($A37,'Annex 2 Designated EHV charges'!$A:$P,12,FALSE)=0,"",VLOOKUP($A37,'Annex 2 Designated EHV charges'!$A:$P,12,FALSE)),"")</f>
        <v>2.89</v>
      </c>
    </row>
    <row r="38" spans="1:8" x14ac:dyDescent="0.2">
      <c r="A38" s="198" t="str" cm="1">
        <f t="array" ref="A38">IFERROR(INDEX('Annex 2 Designated EHV charges'!$A$10:$A$200, MATCH(0, IF(ISBLANK('Annex 2 Designated EHV charges'!$A$10:$A$200),1, COUNTIF(A$4:$A37, 'Annex 2 Designated EHV charges'!$A$10:$A$200)), 0)),"")</f>
        <v>Import Tariff 34</v>
      </c>
      <c r="B38" s="93">
        <f>IF($A38="","",VLOOKUP($A38,'Annex 2 Designated EHV charges'!$A:$P,2,0))</f>
        <v>950</v>
      </c>
      <c r="C38" s="110" t="str">
        <f>IF($A38="","",VLOOKUP($A38,'Annex 2 Designated EHV charges'!$A:$P,3,0))</f>
        <v>1620000279707</v>
      </c>
      <c r="D38" s="111" t="str">
        <f>IF($A38="","",VLOOKUP($A38,'Annex 2 Designated EHV charges'!$A:$P,7,0))</f>
        <v>Tariff 34</v>
      </c>
      <c r="E38" s="112">
        <f>IFERROR(IF(VLOOKUP($A38,'Annex 2 Designated EHV charges'!$A:$P,9,FALSE)=0,"",VLOOKUP($A38,'Annex 2 Designated EHV charges'!$A:$P,9,FALSE)),"")</f>
        <v>8.9999999999999993E-3</v>
      </c>
      <c r="F38" s="113">
        <f>IFERROR(IF(VLOOKUP($A38,'Annex 2 Designated EHV charges'!$A:$P,10,FALSE)=0,"",VLOOKUP($A38,'Annex 2 Designated EHV charges'!$A:$P,10,FALSE)),"")</f>
        <v>57389.63</v>
      </c>
      <c r="G38" s="114">
        <f>IFERROR(IF(VLOOKUP($A38,'Annex 2 Designated EHV charges'!$A:$P,11,FALSE)=0,"",VLOOKUP($A38,'Annex 2 Designated EHV charges'!$A:$P,11,FALSE)),"")</f>
        <v>3.72</v>
      </c>
      <c r="H38" s="114">
        <f>IFERROR(IF(VLOOKUP($A38,'Annex 2 Designated EHV charges'!$A:$P,12,FALSE)=0,"",VLOOKUP($A38,'Annex 2 Designated EHV charges'!$A:$P,12,FALSE)),"")</f>
        <v>3.72</v>
      </c>
    </row>
    <row r="39" spans="1:8" x14ac:dyDescent="0.2">
      <c r="A39" s="198" t="str" cm="1">
        <f t="array" ref="A39">IFERROR(INDEX('Annex 2 Designated EHV charges'!$A$10:$A$200, MATCH(0, IF(ISBLANK('Annex 2 Designated EHV charges'!$A$10:$A$200),1, COUNTIF(A$4:$A38, 'Annex 2 Designated EHV charges'!$A$10:$A$200)), 0)),"")</f>
        <v>Import Tariff 35</v>
      </c>
      <c r="B39" s="93">
        <f>IF($A39="","",VLOOKUP($A39,'Annex 2 Designated EHV charges'!$A:$P,2,0))</f>
        <v>910</v>
      </c>
      <c r="C39" s="110" t="str">
        <f>IF($A39="","",VLOOKUP($A39,'Annex 2 Designated EHV charges'!$A:$P,3,0))</f>
        <v>1600000169151</v>
      </c>
      <c r="D39" s="111" t="str">
        <f>IF($A39="","",VLOOKUP($A39,'Annex 2 Designated EHV charges'!$A:$P,7,0))</f>
        <v>Tariff 35</v>
      </c>
      <c r="E39" s="112">
        <f>IFERROR(IF(VLOOKUP($A39,'Annex 2 Designated EHV charges'!$A:$P,9,FALSE)=0,"",VLOOKUP($A39,'Annex 2 Designated EHV charges'!$A:$P,9,FALSE)),"")</f>
        <v>0.20300000000000001</v>
      </c>
      <c r="F39" s="113">
        <f>IFERROR(IF(VLOOKUP($A39,'Annex 2 Designated EHV charges'!$A:$P,10,FALSE)=0,"",VLOOKUP($A39,'Annex 2 Designated EHV charges'!$A:$P,10,FALSE)),"")</f>
        <v>595.15</v>
      </c>
      <c r="G39" s="114">
        <f>IFERROR(IF(VLOOKUP($A39,'Annex 2 Designated EHV charges'!$A:$P,11,FALSE)=0,"",VLOOKUP($A39,'Annex 2 Designated EHV charges'!$A:$P,11,FALSE)),"")</f>
        <v>2.77</v>
      </c>
      <c r="H39" s="114">
        <f>IFERROR(IF(VLOOKUP($A39,'Annex 2 Designated EHV charges'!$A:$P,12,FALSE)=0,"",VLOOKUP($A39,'Annex 2 Designated EHV charges'!$A:$P,12,FALSE)),"")</f>
        <v>2.77</v>
      </c>
    </row>
    <row r="40" spans="1:8" ht="150" x14ac:dyDescent="0.2">
      <c r="A40" s="198" t="str" cm="1">
        <f t="array" ref="A40">IFERROR(INDEX('Annex 2 Designated EHV charges'!$A$10:$A$200, MATCH(0, IF(ISBLANK('Annex 2 Designated EHV charges'!$A$10:$A$200),1, COUNTIF(A$4:$A39, 'Annex 2 Designated EHV charges'!$A$10:$A$200)), 0)),"")</f>
        <v>Import Tariff 36</v>
      </c>
      <c r="B40" s="93">
        <f>IF($A40="","",VLOOKUP($A40,'Annex 2 Designated EHV charges'!$A:$P,2,0))</f>
        <v>109</v>
      </c>
      <c r="C40" s="110" t="str">
        <f>IF($A40="","",VLOOKUP($A40,'Annex 2 Designated EHV charges'!$A:$P,3,0))</f>
        <v xml:space="preserve">1630000015567 1630000015585  1630000015594  1630000015576  1630000015600  1630000015619  1630000015628  1630000015637  1630000187372  1630000187381  </v>
      </c>
      <c r="D40" s="111" t="str">
        <f>IF($A40="","",VLOOKUP($A40,'Annex 2 Designated EHV charges'!$A:$P,7,0))</f>
        <v>Tariff 36</v>
      </c>
      <c r="E40" s="112">
        <f>IFERROR(IF(VLOOKUP($A40,'Annex 2 Designated EHV charges'!$A:$P,9,FALSE)=0,"",VLOOKUP($A40,'Annex 2 Designated EHV charges'!$A:$P,9,FALSE)),"")</f>
        <v>3.2970000000000002</v>
      </c>
      <c r="F40" s="113">
        <f>IFERROR(IF(VLOOKUP($A40,'Annex 2 Designated EHV charges'!$A:$P,10,FALSE)=0,"",VLOOKUP($A40,'Annex 2 Designated EHV charges'!$A:$P,10,FALSE)),"")</f>
        <v>7934.9</v>
      </c>
      <c r="G40" s="114">
        <f>IFERROR(IF(VLOOKUP($A40,'Annex 2 Designated EHV charges'!$A:$P,11,FALSE)=0,"",VLOOKUP($A40,'Annex 2 Designated EHV charges'!$A:$P,11,FALSE)),"")</f>
        <v>4.8</v>
      </c>
      <c r="H40" s="114">
        <f>IFERROR(IF(VLOOKUP($A40,'Annex 2 Designated EHV charges'!$A:$P,12,FALSE)=0,"",VLOOKUP($A40,'Annex 2 Designated EHV charges'!$A:$P,12,FALSE)),"")</f>
        <v>4.8</v>
      </c>
    </row>
    <row r="41" spans="1:8" ht="45" x14ac:dyDescent="0.2">
      <c r="A41" s="198" t="str" cm="1">
        <f t="array" ref="A41">IFERROR(INDEX('Annex 2 Designated EHV charges'!$A$10:$A$200, MATCH(0, IF(ISBLANK('Annex 2 Designated EHV charges'!$A$10:$A$200),1, COUNTIF(A$4:$A40, 'Annex 2 Designated EHV charges'!$A$10:$A$200)), 0)),"")</f>
        <v>Import Tariff 37</v>
      </c>
      <c r="B41" s="93">
        <f>IF($A41="","",VLOOKUP($A41,'Annex 2 Designated EHV charges'!$A:$P,2,0))</f>
        <v>119</v>
      </c>
      <c r="C41" s="110" t="str">
        <f>IF($A41="","",VLOOKUP($A41,'Annex 2 Designated EHV charges'!$A:$P,3,0))</f>
        <v xml:space="preserve">1630000031105 1630000031114  1640000183347  </v>
      </c>
      <c r="D41" s="111" t="str">
        <f>IF($A41="","",VLOOKUP($A41,'Annex 2 Designated EHV charges'!$A:$P,7,0))</f>
        <v>Tariff 37</v>
      </c>
      <c r="E41" s="112">
        <f>IFERROR(IF(VLOOKUP($A41,'Annex 2 Designated EHV charges'!$A:$P,9,FALSE)=0,"",VLOOKUP($A41,'Annex 2 Designated EHV charges'!$A:$P,9,FALSE)),"")</f>
        <v>3.2109999999999999</v>
      </c>
      <c r="F41" s="113">
        <f>IFERROR(IF(VLOOKUP($A41,'Annex 2 Designated EHV charges'!$A:$P,10,FALSE)=0,"",VLOOKUP($A41,'Annex 2 Designated EHV charges'!$A:$P,10,FALSE)),"")</f>
        <v>2751.72</v>
      </c>
      <c r="G41" s="114">
        <f>IFERROR(IF(VLOOKUP($A41,'Annex 2 Designated EHV charges'!$A:$P,11,FALSE)=0,"",VLOOKUP($A41,'Annex 2 Designated EHV charges'!$A:$P,11,FALSE)),"")</f>
        <v>6.07</v>
      </c>
      <c r="H41" s="114">
        <f>IFERROR(IF(VLOOKUP($A41,'Annex 2 Designated EHV charges'!$A:$P,12,FALSE)=0,"",VLOOKUP($A41,'Annex 2 Designated EHV charges'!$A:$P,12,FALSE)),"")</f>
        <v>6.07</v>
      </c>
    </row>
    <row r="42" spans="1:8" x14ac:dyDescent="0.2">
      <c r="A42" s="198" t="str" cm="1">
        <f t="array" ref="A42">IFERROR(INDEX('Annex 2 Designated EHV charges'!$A$10:$A$200, MATCH(0, IF(ISBLANK('Annex 2 Designated EHV charges'!$A$10:$A$200),1, COUNTIF(A$4:$A41, 'Annex 2 Designated EHV charges'!$A$10:$A$200)), 0)),"")</f>
        <v>Import Tariff 38</v>
      </c>
      <c r="B42" s="93">
        <f>IF($A42="","",VLOOKUP($A42,'Annex 2 Designated EHV charges'!$A:$P,2,0))</f>
        <v>129</v>
      </c>
      <c r="C42" s="110" t="str">
        <f>IF($A42="","",VLOOKUP($A42,'Annex 2 Designated EHV charges'!$A:$P,3,0))</f>
        <v>1600000148392</v>
      </c>
      <c r="D42" s="111" t="str">
        <f>IF($A42="","",VLOOKUP($A42,'Annex 2 Designated EHV charges'!$A:$P,7,0))</f>
        <v>Tariff 38</v>
      </c>
      <c r="E42" s="112">
        <f>IFERROR(IF(VLOOKUP($A42,'Annex 2 Designated EHV charges'!$A:$P,9,FALSE)=0,"",VLOOKUP($A42,'Annex 2 Designated EHV charges'!$A:$P,9,FALSE)),"")</f>
        <v>6.0000000000000001E-3</v>
      </c>
      <c r="F42" s="113">
        <f>IFERROR(IF(VLOOKUP($A42,'Annex 2 Designated EHV charges'!$A:$P,10,FALSE)=0,"",VLOOKUP($A42,'Annex 2 Designated EHV charges'!$A:$P,10,FALSE)),"")</f>
        <v>1017.46</v>
      </c>
      <c r="G42" s="114">
        <f>IFERROR(IF(VLOOKUP($A42,'Annex 2 Designated EHV charges'!$A:$P,11,FALSE)=0,"",VLOOKUP($A42,'Annex 2 Designated EHV charges'!$A:$P,11,FALSE)),"")</f>
        <v>1.66</v>
      </c>
      <c r="H42" s="114">
        <f>IFERROR(IF(VLOOKUP($A42,'Annex 2 Designated EHV charges'!$A:$P,12,FALSE)=0,"",VLOOKUP($A42,'Annex 2 Designated EHV charges'!$A:$P,12,FALSE)),"")</f>
        <v>1.66</v>
      </c>
    </row>
    <row r="43" spans="1:8" ht="30" x14ac:dyDescent="0.2">
      <c r="A43" s="198" t="str" cm="1">
        <f t="array" ref="A43">IFERROR(INDEX('Annex 2 Designated EHV charges'!$A$10:$A$200, MATCH(0, IF(ISBLANK('Annex 2 Designated EHV charges'!$A$10:$A$200),1, COUNTIF(A$4:$A42, 'Annex 2 Designated EHV charges'!$A$10:$A$200)), 0)),"")</f>
        <v>Import Tariff 39</v>
      </c>
      <c r="B43" s="93">
        <f>IF($A43="","",VLOOKUP($A43,'Annex 2 Designated EHV charges'!$A:$P,2,0))</f>
        <v>139</v>
      </c>
      <c r="C43" s="110" t="str">
        <f>IF($A43="","",VLOOKUP($A43,'Annex 2 Designated EHV charges'!$A:$P,3,0))</f>
        <v>1600000136244 1620001287727</v>
      </c>
      <c r="D43" s="111" t="str">
        <f>IF($A43="","",VLOOKUP($A43,'Annex 2 Designated EHV charges'!$A:$P,7,0))</f>
        <v>Tariff 39</v>
      </c>
      <c r="E43" s="112">
        <f>IFERROR(IF(VLOOKUP($A43,'Annex 2 Designated EHV charges'!$A:$P,9,FALSE)=0,"",VLOOKUP($A43,'Annex 2 Designated EHV charges'!$A:$P,9,FALSE)),"")</f>
        <v>2.101</v>
      </c>
      <c r="F43" s="113">
        <f>IFERROR(IF(VLOOKUP($A43,'Annex 2 Designated EHV charges'!$A:$P,10,FALSE)=0,"",VLOOKUP($A43,'Annex 2 Designated EHV charges'!$A:$P,10,FALSE)),"")</f>
        <v>4556.42</v>
      </c>
      <c r="G43" s="114">
        <f>IFERROR(IF(VLOOKUP($A43,'Annex 2 Designated EHV charges'!$A:$P,11,FALSE)=0,"",VLOOKUP($A43,'Annex 2 Designated EHV charges'!$A:$P,11,FALSE)),"")</f>
        <v>4.41</v>
      </c>
      <c r="H43" s="114">
        <f>IFERROR(IF(VLOOKUP($A43,'Annex 2 Designated EHV charges'!$A:$P,12,FALSE)=0,"",VLOOKUP($A43,'Annex 2 Designated EHV charges'!$A:$P,12,FALSE)),"")</f>
        <v>4.41</v>
      </c>
    </row>
    <row r="44" spans="1:8" ht="30" x14ac:dyDescent="0.2">
      <c r="A44" s="198" t="str" cm="1">
        <f t="array" ref="A44">IFERROR(INDEX('Annex 2 Designated EHV charges'!$A$10:$A$200, MATCH(0, IF(ISBLANK('Annex 2 Designated EHV charges'!$A$10:$A$200),1, COUNTIF(A$4:$A43, 'Annex 2 Designated EHV charges'!$A$10:$A$200)), 0)),"")</f>
        <v>Import Tariff 40</v>
      </c>
      <c r="B44" s="93">
        <f>IF($A44="","",VLOOKUP($A44,'Annex 2 Designated EHV charges'!$A:$P,2,0))</f>
        <v>149</v>
      </c>
      <c r="C44" s="110" t="str">
        <f>IF($A44="","",VLOOKUP($A44,'Annex 2 Designated EHV charges'!$A:$P,3,0))</f>
        <v>1620001231510 1620001236332</v>
      </c>
      <c r="D44" s="111" t="str">
        <f>IF($A44="","",VLOOKUP($A44,'Annex 2 Designated EHV charges'!$A:$P,7,0))</f>
        <v>Tariff 40</v>
      </c>
      <c r="E44" s="112">
        <f>IFERROR(IF(VLOOKUP($A44,'Annex 2 Designated EHV charges'!$A:$P,9,FALSE)=0,"",VLOOKUP($A44,'Annex 2 Designated EHV charges'!$A:$P,9,FALSE)),"")</f>
        <v>2.3849999999999998</v>
      </c>
      <c r="F44" s="113">
        <f>IFERROR(IF(VLOOKUP($A44,'Annex 2 Designated EHV charges'!$A:$P,10,FALSE)=0,"",VLOOKUP($A44,'Annex 2 Designated EHV charges'!$A:$P,10,FALSE)),"")</f>
        <v>7755.92</v>
      </c>
      <c r="G44" s="114">
        <f>IFERROR(IF(VLOOKUP($A44,'Annex 2 Designated EHV charges'!$A:$P,11,FALSE)=0,"",VLOOKUP($A44,'Annex 2 Designated EHV charges'!$A:$P,11,FALSE)),"")</f>
        <v>4.79</v>
      </c>
      <c r="H44" s="114">
        <f>IFERROR(IF(VLOOKUP($A44,'Annex 2 Designated EHV charges'!$A:$P,12,FALSE)=0,"",VLOOKUP($A44,'Annex 2 Designated EHV charges'!$A:$P,12,FALSE)),"")</f>
        <v>4.79</v>
      </c>
    </row>
    <row r="45" spans="1:8" x14ac:dyDescent="0.2">
      <c r="A45" s="198" t="str" cm="1">
        <f t="array" ref="A45">IFERROR(INDEX('Annex 2 Designated EHV charges'!$A$10:$A$200, MATCH(0, IF(ISBLANK('Annex 2 Designated EHV charges'!$A$10:$A$200),1, COUNTIF(A$4:$A44, 'Annex 2 Designated EHV charges'!$A$10:$A$200)), 0)),"")</f>
        <v>Import Tariff 41</v>
      </c>
      <c r="B45" s="93">
        <f>IF($A45="","",VLOOKUP($A45,'Annex 2 Designated EHV charges'!$A:$P,2,0))</f>
        <v>419</v>
      </c>
      <c r="C45" s="110" t="str">
        <f>IF($A45="","",VLOOKUP($A45,'Annex 2 Designated EHV charges'!$A:$P,3,0))</f>
        <v>1600000138108</v>
      </c>
      <c r="D45" s="111" t="str">
        <f>IF($A45="","",VLOOKUP($A45,'Annex 2 Designated EHV charges'!$A:$P,7,0))</f>
        <v>Tariff 41</v>
      </c>
      <c r="E45" s="112">
        <f>IFERROR(IF(VLOOKUP($A45,'Annex 2 Designated EHV charges'!$A:$P,9,FALSE)=0,"",VLOOKUP($A45,'Annex 2 Designated EHV charges'!$A:$P,9,FALSE)),"")</f>
        <v>3.8140000000000001</v>
      </c>
      <c r="F45" s="113">
        <f>IFERROR(IF(VLOOKUP($A45,'Annex 2 Designated EHV charges'!$A:$P,10,FALSE)=0,"",VLOOKUP($A45,'Annex 2 Designated EHV charges'!$A:$P,10,FALSE)),"")</f>
        <v>1017.46</v>
      </c>
      <c r="G45" s="114">
        <f>IFERROR(IF(VLOOKUP($A45,'Annex 2 Designated EHV charges'!$A:$P,11,FALSE)=0,"",VLOOKUP($A45,'Annex 2 Designated EHV charges'!$A:$P,11,FALSE)),"")</f>
        <v>5.24</v>
      </c>
      <c r="H45" s="114">
        <f>IFERROR(IF(VLOOKUP($A45,'Annex 2 Designated EHV charges'!$A:$P,12,FALSE)=0,"",VLOOKUP($A45,'Annex 2 Designated EHV charges'!$A:$P,12,FALSE)),"")</f>
        <v>5.24</v>
      </c>
    </row>
    <row r="46" spans="1:8" ht="30" x14ac:dyDescent="0.2">
      <c r="A46" s="198" t="str" cm="1">
        <f t="array" ref="A46">IFERROR(INDEX('Annex 2 Designated EHV charges'!$A$10:$A$200, MATCH(0, IF(ISBLANK('Annex 2 Designated EHV charges'!$A$10:$A$200),1, COUNTIF(A$4:$A45, 'Annex 2 Designated EHV charges'!$A$10:$A$200)), 0)),"")</f>
        <v>Import Tariff 42</v>
      </c>
      <c r="B46" s="93">
        <f>IF($A46="","",VLOOKUP($A46,'Annex 2 Designated EHV charges'!$A:$P,2,0))</f>
        <v>169</v>
      </c>
      <c r="C46" s="110" t="str">
        <f>IF($A46="","",VLOOKUP($A46,'Annex 2 Designated EHV charges'!$A:$P,3,0))</f>
        <v>1600000132620 1600000132630</v>
      </c>
      <c r="D46" s="111" t="str">
        <f>IF($A46="","",VLOOKUP($A46,'Annex 2 Designated EHV charges'!$A:$P,7,0))</f>
        <v>Tariff 42</v>
      </c>
      <c r="E46" s="112">
        <f>IFERROR(IF(VLOOKUP($A46,'Annex 2 Designated EHV charges'!$A:$P,9,FALSE)=0,"",VLOOKUP($A46,'Annex 2 Designated EHV charges'!$A:$P,9,FALSE)),"")</f>
        <v>3.6059999999999999</v>
      </c>
      <c r="F46" s="113">
        <f>IFERROR(IF(VLOOKUP($A46,'Annex 2 Designated EHV charges'!$A:$P,10,FALSE)=0,"",VLOOKUP($A46,'Annex 2 Designated EHV charges'!$A:$P,10,FALSE)),"")</f>
        <v>5564.98</v>
      </c>
      <c r="G46" s="114">
        <f>IFERROR(IF(VLOOKUP($A46,'Annex 2 Designated EHV charges'!$A:$P,11,FALSE)=0,"",VLOOKUP($A46,'Annex 2 Designated EHV charges'!$A:$P,11,FALSE)),"")</f>
        <v>5.28</v>
      </c>
      <c r="H46" s="114">
        <f>IFERROR(IF(VLOOKUP($A46,'Annex 2 Designated EHV charges'!$A:$P,12,FALSE)=0,"",VLOOKUP($A46,'Annex 2 Designated EHV charges'!$A:$P,12,FALSE)),"")</f>
        <v>5.28</v>
      </c>
    </row>
    <row r="47" spans="1:8" ht="45" x14ac:dyDescent="0.2">
      <c r="A47" s="198" t="str" cm="1">
        <f t="array" ref="A47">IFERROR(INDEX('Annex 2 Designated EHV charges'!$A$10:$A$200, MATCH(0, IF(ISBLANK('Annex 2 Designated EHV charges'!$A$10:$A$200),1, COUNTIF(A$4:$A46, 'Annex 2 Designated EHV charges'!$A$10:$A$200)), 0)),"")</f>
        <v>Import Tariff 43</v>
      </c>
      <c r="B47" s="93">
        <f>IF($A47="","",VLOOKUP($A47,'Annex 2 Designated EHV charges'!$A:$P,2,0))</f>
        <v>179</v>
      </c>
      <c r="C47" s="110" t="str">
        <f>IF($A47="","",VLOOKUP($A47,'Annex 2 Designated EHV charges'!$A:$P,3,0))</f>
        <v xml:space="preserve">1620000531564 1620000531582  1620000531591  </v>
      </c>
      <c r="D47" s="111" t="str">
        <f>IF($A47="","",VLOOKUP($A47,'Annex 2 Designated EHV charges'!$A:$P,7,0))</f>
        <v>Tariff 43</v>
      </c>
      <c r="E47" s="112">
        <f>IFERROR(IF(VLOOKUP($A47,'Annex 2 Designated EHV charges'!$A:$P,9,FALSE)=0,"",VLOOKUP($A47,'Annex 2 Designated EHV charges'!$A:$P,9,FALSE)),"")</f>
        <v>5.2969999999999997</v>
      </c>
      <c r="F47" s="113">
        <f>IFERROR(IF(VLOOKUP($A47,'Annex 2 Designated EHV charges'!$A:$P,10,FALSE)=0,"",VLOOKUP($A47,'Annex 2 Designated EHV charges'!$A:$P,10,FALSE)),"")</f>
        <v>2751.72</v>
      </c>
      <c r="G47" s="114">
        <f>IFERROR(IF(VLOOKUP($A47,'Annex 2 Designated EHV charges'!$A:$P,11,FALSE)=0,"",VLOOKUP($A47,'Annex 2 Designated EHV charges'!$A:$P,11,FALSE)),"")</f>
        <v>3.84</v>
      </c>
      <c r="H47" s="114">
        <f>IFERROR(IF(VLOOKUP($A47,'Annex 2 Designated EHV charges'!$A:$P,12,FALSE)=0,"",VLOOKUP($A47,'Annex 2 Designated EHV charges'!$A:$P,12,FALSE)),"")</f>
        <v>3.84</v>
      </c>
    </row>
    <row r="48" spans="1:8" ht="30" x14ac:dyDescent="0.2">
      <c r="A48" s="198" t="str" cm="1">
        <f t="array" ref="A48">IFERROR(INDEX('Annex 2 Designated EHV charges'!$A$10:$A$200, MATCH(0, IF(ISBLANK('Annex 2 Designated EHV charges'!$A$10:$A$200),1, COUNTIF(A$4:$A47, 'Annex 2 Designated EHV charges'!$A$10:$A$200)), 0)),"")</f>
        <v>Import Tariff 44</v>
      </c>
      <c r="B48" s="93">
        <f>IF($A48="","",VLOOKUP($A48,'Annex 2 Designated EHV charges'!$A:$P,2,0))</f>
        <v>189</v>
      </c>
      <c r="C48" s="110" t="str">
        <f>IF($A48="","",VLOOKUP($A48,'Annex 2 Designated EHV charges'!$A:$P,3,0))</f>
        <v>1600000137841 1600000137850</v>
      </c>
      <c r="D48" s="111" t="str">
        <f>IF($A48="","",VLOOKUP($A48,'Annex 2 Designated EHV charges'!$A:$P,7,0))</f>
        <v>Tariff 44</v>
      </c>
      <c r="E48" s="112">
        <f>IFERROR(IF(VLOOKUP($A48,'Annex 2 Designated EHV charges'!$A:$P,9,FALSE)=0,"",VLOOKUP($A48,'Annex 2 Designated EHV charges'!$A:$P,9,FALSE)),"")</f>
        <v>0.36399999999999999</v>
      </c>
      <c r="F48" s="113">
        <f>IFERROR(IF(VLOOKUP($A48,'Annex 2 Designated EHV charges'!$A:$P,10,FALSE)=0,"",VLOOKUP($A48,'Annex 2 Designated EHV charges'!$A:$P,10,FALSE)),"")</f>
        <v>16405.419999999998</v>
      </c>
      <c r="G48" s="114">
        <f>IFERROR(IF(VLOOKUP($A48,'Annex 2 Designated EHV charges'!$A:$P,11,FALSE)=0,"",VLOOKUP($A48,'Annex 2 Designated EHV charges'!$A:$P,11,FALSE)),"")</f>
        <v>2.4</v>
      </c>
      <c r="H48" s="114">
        <f>IFERROR(IF(VLOOKUP($A48,'Annex 2 Designated EHV charges'!$A:$P,12,FALSE)=0,"",VLOOKUP($A48,'Annex 2 Designated EHV charges'!$A:$P,12,FALSE)),"")</f>
        <v>2.4</v>
      </c>
    </row>
    <row r="49" spans="1:8" ht="30" x14ac:dyDescent="0.2">
      <c r="A49" s="198" t="str" cm="1">
        <f t="array" ref="A49">IFERROR(INDEX('Annex 2 Designated EHV charges'!$A$10:$A$200, MATCH(0, IF(ISBLANK('Annex 2 Designated EHV charges'!$A$10:$A$200),1, COUNTIF(A$4:$A48, 'Annex 2 Designated EHV charges'!$A$10:$A$200)), 0)),"")</f>
        <v>Import Tariff 45</v>
      </c>
      <c r="B49" s="93">
        <f>IF($A49="","",VLOOKUP($A49,'Annex 2 Designated EHV charges'!$A:$P,2,0))</f>
        <v>199</v>
      </c>
      <c r="C49" s="110" t="str">
        <f>IF($A49="","",VLOOKUP($A49,'Annex 2 Designated EHV charges'!$A:$P,3,0))</f>
        <v>1600000134831 1600000134840</v>
      </c>
      <c r="D49" s="111" t="str">
        <f>IF($A49="","",VLOOKUP($A49,'Annex 2 Designated EHV charges'!$A:$P,7,0))</f>
        <v>Tariff 45</v>
      </c>
      <c r="E49" s="112">
        <f>IFERROR(IF(VLOOKUP($A49,'Annex 2 Designated EHV charges'!$A:$P,9,FALSE)=0,"",VLOOKUP($A49,'Annex 2 Designated EHV charges'!$A:$P,9,FALSE)),"")</f>
        <v>0.16900000000000001</v>
      </c>
      <c r="F49" s="113">
        <f>IFERROR(IF(VLOOKUP($A49,'Annex 2 Designated EHV charges'!$A:$P,10,FALSE)=0,"",VLOOKUP($A49,'Annex 2 Designated EHV charges'!$A:$P,10,FALSE)),"")</f>
        <v>20516.509999999998</v>
      </c>
      <c r="G49" s="114">
        <f>IFERROR(IF(VLOOKUP($A49,'Annex 2 Designated EHV charges'!$A:$P,11,FALSE)=0,"",VLOOKUP($A49,'Annex 2 Designated EHV charges'!$A:$P,11,FALSE)),"")</f>
        <v>3.51</v>
      </c>
      <c r="H49" s="114">
        <f>IFERROR(IF(VLOOKUP($A49,'Annex 2 Designated EHV charges'!$A:$P,12,FALSE)=0,"",VLOOKUP($A49,'Annex 2 Designated EHV charges'!$A:$P,12,FALSE)),"")</f>
        <v>3.51</v>
      </c>
    </row>
    <row r="50" spans="1:8" ht="30" x14ac:dyDescent="0.2">
      <c r="A50" s="198" t="str" cm="1">
        <f t="array" ref="A50">IFERROR(INDEX('Annex 2 Designated EHV charges'!$A$10:$A$200, MATCH(0, IF(ISBLANK('Annex 2 Designated EHV charges'!$A$10:$A$200),1, COUNTIF(A$4:$A49, 'Annex 2 Designated EHV charges'!$A$10:$A$200)), 0)),"")</f>
        <v>Import Tariff 46</v>
      </c>
      <c r="B50" s="93">
        <f>IF($A50="","",VLOOKUP($A50,'Annex 2 Designated EHV charges'!$A:$P,2,0))</f>
        <v>209</v>
      </c>
      <c r="C50" s="110" t="str">
        <f>IF($A50="","",VLOOKUP($A50,'Annex 2 Designated EHV charges'!$A:$P,3,0))</f>
        <v>1600000134901 1600000134910</v>
      </c>
      <c r="D50" s="111" t="str">
        <f>IF($A50="","",VLOOKUP($A50,'Annex 2 Designated EHV charges'!$A:$P,7,0))</f>
        <v>Tariff 46</v>
      </c>
      <c r="E50" s="112">
        <f>IFERROR(IF(VLOOKUP($A50,'Annex 2 Designated EHV charges'!$A:$P,9,FALSE)=0,"",VLOOKUP($A50,'Annex 2 Designated EHV charges'!$A:$P,9,FALSE)),"")</f>
        <v>0.19500000000000001</v>
      </c>
      <c r="F50" s="113">
        <f>IFERROR(IF(VLOOKUP($A50,'Annex 2 Designated EHV charges'!$A:$P,10,FALSE)=0,"",VLOOKUP($A50,'Annex 2 Designated EHV charges'!$A:$P,10,FALSE)),"")</f>
        <v>5142.67</v>
      </c>
      <c r="G50" s="114">
        <f>IFERROR(IF(VLOOKUP($A50,'Annex 2 Designated EHV charges'!$A:$P,11,FALSE)=0,"",VLOOKUP($A50,'Annex 2 Designated EHV charges'!$A:$P,11,FALSE)),"")</f>
        <v>5.92</v>
      </c>
      <c r="H50" s="114">
        <f>IFERROR(IF(VLOOKUP($A50,'Annex 2 Designated EHV charges'!$A:$P,12,FALSE)=0,"",VLOOKUP($A50,'Annex 2 Designated EHV charges'!$A:$P,12,FALSE)),"")</f>
        <v>5.92</v>
      </c>
    </row>
    <row r="51" spans="1:8" x14ac:dyDescent="0.2">
      <c r="A51" s="198" t="str" cm="1">
        <f t="array" ref="A51">IFERROR(INDEX('Annex 2 Designated EHV charges'!$A$10:$A$200, MATCH(0, IF(ISBLANK('Annex 2 Designated EHV charges'!$A$10:$A$200),1, COUNTIF(A$4:$A50, 'Annex 2 Designated EHV charges'!$A$10:$A$200)), 0)),"")</f>
        <v>Import Tariff 47</v>
      </c>
      <c r="B51" s="93">
        <f>IF($A51="","",VLOOKUP($A51,'Annex 2 Designated EHV charges'!$A:$P,2,0))</f>
        <v>219</v>
      </c>
      <c r="C51" s="110" t="str">
        <f>IF($A51="","",VLOOKUP($A51,'Annex 2 Designated EHV charges'!$A:$P,3,0))</f>
        <v>1600000155460</v>
      </c>
      <c r="D51" s="111" t="str">
        <f>IF($A51="","",VLOOKUP($A51,'Annex 2 Designated EHV charges'!$A:$P,7,0))</f>
        <v>Tariff 47</v>
      </c>
      <c r="E51" s="112">
        <f>IFERROR(IF(VLOOKUP($A51,'Annex 2 Designated EHV charges'!$A:$P,9,FALSE)=0,"",VLOOKUP($A51,'Annex 2 Designated EHV charges'!$A:$P,9,FALSE)),"")</f>
        <v>0.16500000000000001</v>
      </c>
      <c r="F51" s="113">
        <f>IFERROR(IF(VLOOKUP($A51,'Annex 2 Designated EHV charges'!$A:$P,10,FALSE)=0,"",VLOOKUP($A51,'Annex 2 Designated EHV charges'!$A:$P,10,FALSE)),"")</f>
        <v>3342.1</v>
      </c>
      <c r="G51" s="114">
        <f>IFERROR(IF(VLOOKUP($A51,'Annex 2 Designated EHV charges'!$A:$P,11,FALSE)=0,"",VLOOKUP($A51,'Annex 2 Designated EHV charges'!$A:$P,11,FALSE)),"")</f>
        <v>1.59</v>
      </c>
      <c r="H51" s="114">
        <f>IFERROR(IF(VLOOKUP($A51,'Annex 2 Designated EHV charges'!$A:$P,12,FALSE)=0,"",VLOOKUP($A51,'Annex 2 Designated EHV charges'!$A:$P,12,FALSE)),"")</f>
        <v>1.59</v>
      </c>
    </row>
    <row r="52" spans="1:8" x14ac:dyDescent="0.2">
      <c r="A52" s="198" t="str" cm="1">
        <f t="array" ref="A52">IFERROR(INDEX('Annex 2 Designated EHV charges'!$A$10:$A$200, MATCH(0, IF(ISBLANK('Annex 2 Designated EHV charges'!$A$10:$A$200),1, COUNTIF(A$4:$A51, 'Annex 2 Designated EHV charges'!$A$10:$A$200)), 0)),"")</f>
        <v>Import Tariff 48</v>
      </c>
      <c r="B52" s="93">
        <f>IF($A52="","",VLOOKUP($A52,'Annex 2 Designated EHV charges'!$A:$P,2,0))</f>
        <v>229</v>
      </c>
      <c r="C52" s="110" t="str">
        <f>IF($A52="","",VLOOKUP($A52,'Annex 2 Designated EHV charges'!$A:$P,3,0))</f>
        <v>1600000132392</v>
      </c>
      <c r="D52" s="111" t="str">
        <f>IF($A52="","",VLOOKUP($A52,'Annex 2 Designated EHV charges'!$A:$P,7,0))</f>
        <v>Tariff 48</v>
      </c>
      <c r="E52" s="112">
        <f>IFERROR(IF(VLOOKUP($A52,'Annex 2 Designated EHV charges'!$A:$P,9,FALSE)=0,"",VLOOKUP($A52,'Annex 2 Designated EHV charges'!$A:$P,9,FALSE)),"")</f>
        <v>0.91</v>
      </c>
      <c r="F52" s="113">
        <f>IFERROR(IF(VLOOKUP($A52,'Annex 2 Designated EHV charges'!$A:$P,10,FALSE)=0,"",VLOOKUP($A52,'Annex 2 Designated EHV charges'!$A:$P,10,FALSE)),"")</f>
        <v>1017.46</v>
      </c>
      <c r="G52" s="114">
        <f>IFERROR(IF(VLOOKUP($A52,'Annex 2 Designated EHV charges'!$A:$P,11,FALSE)=0,"",VLOOKUP($A52,'Annex 2 Designated EHV charges'!$A:$P,11,FALSE)),"")</f>
        <v>2.69</v>
      </c>
      <c r="H52" s="114">
        <f>IFERROR(IF(VLOOKUP($A52,'Annex 2 Designated EHV charges'!$A:$P,12,FALSE)=0,"",VLOOKUP($A52,'Annex 2 Designated EHV charges'!$A:$P,12,FALSE)),"")</f>
        <v>2.69</v>
      </c>
    </row>
    <row r="53" spans="1:8" x14ac:dyDescent="0.2">
      <c r="A53" s="198" t="str" cm="1">
        <f t="array" ref="A53">IFERROR(INDEX('Annex 2 Designated EHV charges'!$A$10:$A$200, MATCH(0, IF(ISBLANK('Annex 2 Designated EHV charges'!$A$10:$A$200),1, COUNTIF(A$4:$A52, 'Annex 2 Designated EHV charges'!$A$10:$A$200)), 0)),"")</f>
        <v>Import Tariff 49</v>
      </c>
      <c r="B53" s="93">
        <f>IF($A53="","",VLOOKUP($A53,'Annex 2 Designated EHV charges'!$A:$P,2,0))</f>
        <v>239</v>
      </c>
      <c r="C53" s="110" t="str">
        <f>IF($A53="","",VLOOKUP($A53,'Annex 2 Designated EHV charges'!$A:$P,3,0))</f>
        <v>1600000134850</v>
      </c>
      <c r="D53" s="111" t="str">
        <f>IF($A53="","",VLOOKUP($A53,'Annex 2 Designated EHV charges'!$A:$P,7,0))</f>
        <v>Tariff 49</v>
      </c>
      <c r="E53" s="112" t="str">
        <f>IFERROR(IF(VLOOKUP($A53,'Annex 2 Designated EHV charges'!$A:$P,9,FALSE)=0,"",VLOOKUP($A53,'Annex 2 Designated EHV charges'!$A:$P,9,FALSE)),"")</f>
        <v/>
      </c>
      <c r="F53" s="113">
        <f>IFERROR(IF(VLOOKUP($A53,'Annex 2 Designated EHV charges'!$A:$P,10,FALSE)=0,"",VLOOKUP($A53,'Annex 2 Designated EHV charges'!$A:$P,10,FALSE)),"")</f>
        <v>1017.46</v>
      </c>
      <c r="G53" s="114">
        <f>IFERROR(IF(VLOOKUP($A53,'Annex 2 Designated EHV charges'!$A:$P,11,FALSE)=0,"",VLOOKUP($A53,'Annex 2 Designated EHV charges'!$A:$P,11,FALSE)),"")</f>
        <v>3.48</v>
      </c>
      <c r="H53" s="114">
        <f>IFERROR(IF(VLOOKUP($A53,'Annex 2 Designated EHV charges'!$A:$P,12,FALSE)=0,"",VLOOKUP($A53,'Annex 2 Designated EHV charges'!$A:$P,12,FALSE)),"")</f>
        <v>3.48</v>
      </c>
    </row>
    <row r="54" spans="1:8" x14ac:dyDescent="0.2">
      <c r="A54" s="198" t="str" cm="1">
        <f t="array" ref="A54">IFERROR(INDEX('Annex 2 Designated EHV charges'!$A$10:$A$200, MATCH(0, IF(ISBLANK('Annex 2 Designated EHV charges'!$A$10:$A$200),1, COUNTIF(A$4:$A53, 'Annex 2 Designated EHV charges'!$A$10:$A$200)), 0)),"")</f>
        <v>Import Tariff 50</v>
      </c>
      <c r="B54" s="93">
        <f>IF($A54="","",VLOOKUP($A54,'Annex 2 Designated EHV charges'!$A:$P,2,0))</f>
        <v>249</v>
      </c>
      <c r="C54" s="110" t="str">
        <f>IF($A54="","",VLOOKUP($A54,'Annex 2 Designated EHV charges'!$A:$P,3,0))</f>
        <v>1600000137318</v>
      </c>
      <c r="D54" s="111" t="str">
        <f>IF($A54="","",VLOOKUP($A54,'Annex 2 Designated EHV charges'!$A:$P,7,0))</f>
        <v>Tariff 50</v>
      </c>
      <c r="E54" s="112">
        <f>IFERROR(IF(VLOOKUP($A54,'Annex 2 Designated EHV charges'!$A:$P,9,FALSE)=0,"",VLOOKUP($A54,'Annex 2 Designated EHV charges'!$A:$P,9,FALSE)),"")</f>
        <v>0.27600000000000002</v>
      </c>
      <c r="F54" s="113">
        <f>IFERROR(IF(VLOOKUP($A54,'Annex 2 Designated EHV charges'!$A:$P,10,FALSE)=0,"",VLOOKUP($A54,'Annex 2 Designated EHV charges'!$A:$P,10,FALSE)),"")</f>
        <v>1017.46</v>
      </c>
      <c r="G54" s="114">
        <f>IFERROR(IF(VLOOKUP($A54,'Annex 2 Designated EHV charges'!$A:$P,11,FALSE)=0,"",VLOOKUP($A54,'Annex 2 Designated EHV charges'!$A:$P,11,FALSE)),"")</f>
        <v>2.48</v>
      </c>
      <c r="H54" s="114">
        <f>IFERROR(IF(VLOOKUP($A54,'Annex 2 Designated EHV charges'!$A:$P,12,FALSE)=0,"",VLOOKUP($A54,'Annex 2 Designated EHV charges'!$A:$P,12,FALSE)),"")</f>
        <v>2.48</v>
      </c>
    </row>
    <row r="55" spans="1:8" x14ac:dyDescent="0.2">
      <c r="A55" s="198" t="str" cm="1">
        <f t="array" ref="A55">IFERROR(INDEX('Annex 2 Designated EHV charges'!$A$10:$A$200, MATCH(0, IF(ISBLANK('Annex 2 Designated EHV charges'!$A$10:$A$200),1, COUNTIF(A$4:$A54, 'Annex 2 Designated EHV charges'!$A$10:$A$200)), 0)),"")</f>
        <v>Import Tariff 51</v>
      </c>
      <c r="B55" s="93">
        <f>IF($A55="","",VLOOKUP($A55,'Annex 2 Designated EHV charges'!$A:$P,2,0))</f>
        <v>259</v>
      </c>
      <c r="C55" s="110" t="str">
        <f>IF($A55="","",VLOOKUP($A55,'Annex 2 Designated EHV charges'!$A:$P,3,0))</f>
        <v>1600000137674</v>
      </c>
      <c r="D55" s="111" t="str">
        <f>IF($A55="","",VLOOKUP($A55,'Annex 2 Designated EHV charges'!$A:$P,7,0))</f>
        <v>Tariff 51</v>
      </c>
      <c r="E55" s="112">
        <f>IFERROR(IF(VLOOKUP($A55,'Annex 2 Designated EHV charges'!$A:$P,9,FALSE)=0,"",VLOOKUP($A55,'Annex 2 Designated EHV charges'!$A:$P,9,FALSE)),"")</f>
        <v>6.2530000000000001</v>
      </c>
      <c r="F55" s="113">
        <f>IFERROR(IF(VLOOKUP($A55,'Annex 2 Designated EHV charges'!$A:$P,10,FALSE)=0,"",VLOOKUP($A55,'Annex 2 Designated EHV charges'!$A:$P,10,FALSE)),"")</f>
        <v>1907.1</v>
      </c>
      <c r="G55" s="114">
        <f>IFERROR(IF(VLOOKUP($A55,'Annex 2 Designated EHV charges'!$A:$P,11,FALSE)=0,"",VLOOKUP($A55,'Annex 2 Designated EHV charges'!$A:$P,11,FALSE)),"")</f>
        <v>6.17</v>
      </c>
      <c r="H55" s="114">
        <f>IFERROR(IF(VLOOKUP($A55,'Annex 2 Designated EHV charges'!$A:$P,12,FALSE)=0,"",VLOOKUP($A55,'Annex 2 Designated EHV charges'!$A:$P,12,FALSE)),"")</f>
        <v>6.17</v>
      </c>
    </row>
    <row r="56" spans="1:8" x14ac:dyDescent="0.2">
      <c r="A56" s="198" t="str" cm="1">
        <f t="array" ref="A56">IFERROR(INDEX('Annex 2 Designated EHV charges'!$A$10:$A$200, MATCH(0, IF(ISBLANK('Annex 2 Designated EHV charges'!$A$10:$A$200),1, COUNTIF(A$4:$A55, 'Annex 2 Designated EHV charges'!$A$10:$A$200)), 0)),"")</f>
        <v>Import Tariff 52</v>
      </c>
      <c r="B56" s="93">
        <f>IF($A56="","",VLOOKUP($A56,'Annex 2 Designated EHV charges'!$A:$P,2,0))</f>
        <v>369</v>
      </c>
      <c r="C56" s="110" t="str">
        <f>IF($A56="","",VLOOKUP($A56,'Annex 2 Designated EHV charges'!$A:$P,3,0))</f>
        <v>1600000137823</v>
      </c>
      <c r="D56" s="111" t="str">
        <f>IF($A56="","",VLOOKUP($A56,'Annex 2 Designated EHV charges'!$A:$P,7,0))</f>
        <v>Tariff 52</v>
      </c>
      <c r="E56" s="112">
        <f>IFERROR(IF(VLOOKUP($A56,'Annex 2 Designated EHV charges'!$A:$P,9,FALSE)=0,"",VLOOKUP($A56,'Annex 2 Designated EHV charges'!$A:$P,9,FALSE)),"")</f>
        <v>3.1629999999999998</v>
      </c>
      <c r="F56" s="113">
        <f>IFERROR(IF(VLOOKUP($A56,'Annex 2 Designated EHV charges'!$A:$P,10,FALSE)=0,"",VLOOKUP($A56,'Annex 2 Designated EHV charges'!$A:$P,10,FALSE)),"")</f>
        <v>3875.74</v>
      </c>
      <c r="G56" s="114">
        <f>IFERROR(IF(VLOOKUP($A56,'Annex 2 Designated EHV charges'!$A:$P,11,FALSE)=0,"",VLOOKUP($A56,'Annex 2 Designated EHV charges'!$A:$P,11,FALSE)),"")</f>
        <v>4.05</v>
      </c>
      <c r="H56" s="114">
        <f>IFERROR(IF(VLOOKUP($A56,'Annex 2 Designated EHV charges'!$A:$P,12,FALSE)=0,"",VLOOKUP($A56,'Annex 2 Designated EHV charges'!$A:$P,12,FALSE)),"")</f>
        <v>4.05</v>
      </c>
    </row>
    <row r="57" spans="1:8" x14ac:dyDescent="0.2">
      <c r="A57" s="198" t="str" cm="1">
        <f t="array" ref="A57">IFERROR(INDEX('Annex 2 Designated EHV charges'!$A$10:$A$200, MATCH(0, IF(ISBLANK('Annex 2 Designated EHV charges'!$A$10:$A$200),1, COUNTIF(A$4:$A56, 'Annex 2 Designated EHV charges'!$A$10:$A$200)), 0)),"")</f>
        <v>Import Tariff 54</v>
      </c>
      <c r="B57" s="93">
        <f>IF($A57="","",VLOOKUP($A57,'Annex 2 Designated EHV charges'!$A:$P,2,0))</f>
        <v>299</v>
      </c>
      <c r="C57" s="110" t="str">
        <f>IF($A57="","",VLOOKUP($A57,'Annex 2 Designated EHV charges'!$A:$P,3,0))</f>
        <v>1600000134822</v>
      </c>
      <c r="D57" s="111" t="str">
        <f>IF($A57="","",VLOOKUP($A57,'Annex 2 Designated EHV charges'!$A:$P,7,0))</f>
        <v>Tariff 54</v>
      </c>
      <c r="E57" s="112">
        <f>IFERROR(IF(VLOOKUP($A57,'Annex 2 Designated EHV charges'!$A:$P,9,FALSE)=0,"",VLOOKUP($A57,'Annex 2 Designated EHV charges'!$A:$P,9,FALSE)),"")</f>
        <v>0.158</v>
      </c>
      <c r="F57" s="113">
        <f>IFERROR(IF(VLOOKUP($A57,'Annex 2 Designated EHV charges'!$A:$P,10,FALSE)=0,"",VLOOKUP($A57,'Annex 2 Designated EHV charges'!$A:$P,10,FALSE)),"")</f>
        <v>22033.53</v>
      </c>
      <c r="G57" s="114">
        <f>IFERROR(IF(VLOOKUP($A57,'Annex 2 Designated EHV charges'!$A:$P,11,FALSE)=0,"",VLOOKUP($A57,'Annex 2 Designated EHV charges'!$A:$P,11,FALSE)),"")</f>
        <v>4.8600000000000003</v>
      </c>
      <c r="H57" s="114">
        <f>IFERROR(IF(VLOOKUP($A57,'Annex 2 Designated EHV charges'!$A:$P,12,FALSE)=0,"",VLOOKUP($A57,'Annex 2 Designated EHV charges'!$A:$P,12,FALSE)),"")</f>
        <v>4.8600000000000003</v>
      </c>
    </row>
    <row r="58" spans="1:8" x14ac:dyDescent="0.2">
      <c r="A58" s="198" t="str" cm="1">
        <f t="array" ref="A58">IFERROR(INDEX('Annex 2 Designated EHV charges'!$A$10:$A$200, MATCH(0, IF(ISBLANK('Annex 2 Designated EHV charges'!$A$10:$A$200),1, COUNTIF(A$4:$A57, 'Annex 2 Designated EHV charges'!$A$10:$A$200)), 0)),"")</f>
        <v>Import Tariff 56</v>
      </c>
      <c r="B58" s="93">
        <f>IF($A58="","",VLOOKUP($A58,'Annex 2 Designated EHV charges'!$A:$P,2,0))</f>
        <v>319</v>
      </c>
      <c r="C58" s="110" t="str">
        <f>IF($A58="","",VLOOKUP($A58,'Annex 2 Designated EHV charges'!$A:$P,3,0))</f>
        <v>1600000133856</v>
      </c>
      <c r="D58" s="111" t="str">
        <f>IF($A58="","",VLOOKUP($A58,'Annex 2 Designated EHV charges'!$A:$P,7,0))</f>
        <v>Tariff 56</v>
      </c>
      <c r="E58" s="112">
        <f>IFERROR(IF(VLOOKUP($A58,'Annex 2 Designated EHV charges'!$A:$P,9,FALSE)=0,"",VLOOKUP($A58,'Annex 2 Designated EHV charges'!$A:$P,9,FALSE)),"")</f>
        <v>3.1269999999999998</v>
      </c>
      <c r="F58" s="113">
        <f>IFERROR(IF(VLOOKUP($A58,'Annex 2 Designated EHV charges'!$A:$P,10,FALSE)=0,"",VLOOKUP($A58,'Annex 2 Designated EHV charges'!$A:$P,10,FALSE)),"")</f>
        <v>595.15</v>
      </c>
      <c r="G58" s="114">
        <f>IFERROR(IF(VLOOKUP($A58,'Annex 2 Designated EHV charges'!$A:$P,11,FALSE)=0,"",VLOOKUP($A58,'Annex 2 Designated EHV charges'!$A:$P,11,FALSE)),"")</f>
        <v>2.31</v>
      </c>
      <c r="H58" s="114">
        <f>IFERROR(IF(VLOOKUP($A58,'Annex 2 Designated EHV charges'!$A:$P,12,FALSE)=0,"",VLOOKUP($A58,'Annex 2 Designated EHV charges'!$A:$P,12,FALSE)),"")</f>
        <v>2.31</v>
      </c>
    </row>
    <row r="59" spans="1:8" x14ac:dyDescent="0.2">
      <c r="A59" s="198" t="str" cm="1">
        <f t="array" ref="A59">IFERROR(INDEX('Annex 2 Designated EHV charges'!$A$10:$A$200, MATCH(0, IF(ISBLANK('Annex 2 Designated EHV charges'!$A$10:$A$200),1, COUNTIF(A$4:$A58, 'Annex 2 Designated EHV charges'!$A$10:$A$200)), 0)),"")</f>
        <v>Import Tariff 57</v>
      </c>
      <c r="B59" s="93">
        <f>IF($A59="","",VLOOKUP($A59,'Annex 2 Designated EHV charges'!$A:$P,2,0))</f>
        <v>329</v>
      </c>
      <c r="C59" s="110" t="str">
        <f>IF($A59="","",VLOOKUP($A59,'Annex 2 Designated EHV charges'!$A:$P,3,0))</f>
        <v>1600000138924</v>
      </c>
      <c r="D59" s="111" t="str">
        <f>IF($A59="","",VLOOKUP($A59,'Annex 2 Designated EHV charges'!$A:$P,7,0))</f>
        <v>Tariff 57</v>
      </c>
      <c r="E59" s="112">
        <f>IFERROR(IF(VLOOKUP($A59,'Annex 2 Designated EHV charges'!$A:$P,9,FALSE)=0,"",VLOOKUP($A59,'Annex 2 Designated EHV charges'!$A:$P,9,FALSE)),"")</f>
        <v>2.2269999999999999</v>
      </c>
      <c r="F59" s="113">
        <f>IFERROR(IF(VLOOKUP($A59,'Annex 2 Designated EHV charges'!$A:$P,10,FALSE)=0,"",VLOOKUP($A59,'Annex 2 Designated EHV charges'!$A:$P,10,FALSE)),"")</f>
        <v>2329.41</v>
      </c>
      <c r="G59" s="114">
        <f>IFERROR(IF(VLOOKUP($A59,'Annex 2 Designated EHV charges'!$A:$P,11,FALSE)=0,"",VLOOKUP($A59,'Annex 2 Designated EHV charges'!$A:$P,11,FALSE)),"")</f>
        <v>7.5</v>
      </c>
      <c r="H59" s="114">
        <f>IFERROR(IF(VLOOKUP($A59,'Annex 2 Designated EHV charges'!$A:$P,12,FALSE)=0,"",VLOOKUP($A59,'Annex 2 Designated EHV charges'!$A:$P,12,FALSE)),"")</f>
        <v>7.5</v>
      </c>
    </row>
    <row r="60" spans="1:8" x14ac:dyDescent="0.2">
      <c r="A60" s="198" t="str" cm="1">
        <f t="array" ref="A60">IFERROR(INDEX('Annex 2 Designated EHV charges'!$A$10:$A$200, MATCH(0, IF(ISBLANK('Annex 2 Designated EHV charges'!$A$10:$A$200),1, COUNTIF(A$4:$A59, 'Annex 2 Designated EHV charges'!$A$10:$A$200)), 0)),"")</f>
        <v>Import Tariff 58</v>
      </c>
      <c r="B60" s="93">
        <f>IF($A60="","",VLOOKUP($A60,'Annex 2 Designated EHV charges'!$A:$P,2,0))</f>
        <v>339</v>
      </c>
      <c r="C60" s="110" t="str">
        <f>IF($A60="","",VLOOKUP($A60,'Annex 2 Designated EHV charges'!$A:$P,3,0))</f>
        <v>1600000135064</v>
      </c>
      <c r="D60" s="111" t="str">
        <f>IF($A60="","",VLOOKUP($A60,'Annex 2 Designated EHV charges'!$A:$P,7,0))</f>
        <v>Tariff 58</v>
      </c>
      <c r="E60" s="112">
        <f>IFERROR(IF(VLOOKUP($A60,'Annex 2 Designated EHV charges'!$A:$P,9,FALSE)=0,"",VLOOKUP($A60,'Annex 2 Designated EHV charges'!$A:$P,9,FALSE)),"")</f>
        <v>4.8630000000000004</v>
      </c>
      <c r="F60" s="113">
        <f>IFERROR(IF(VLOOKUP($A60,'Annex 2 Designated EHV charges'!$A:$P,10,FALSE)=0,"",VLOOKUP($A60,'Annex 2 Designated EHV charges'!$A:$P,10,FALSE)),"")</f>
        <v>2329.41</v>
      </c>
      <c r="G60" s="114">
        <f>IFERROR(IF(VLOOKUP($A60,'Annex 2 Designated EHV charges'!$A:$P,11,FALSE)=0,"",VLOOKUP($A60,'Annex 2 Designated EHV charges'!$A:$P,11,FALSE)),"")</f>
        <v>4.3899999999999997</v>
      </c>
      <c r="H60" s="114">
        <f>IFERROR(IF(VLOOKUP($A60,'Annex 2 Designated EHV charges'!$A:$P,12,FALSE)=0,"",VLOOKUP($A60,'Annex 2 Designated EHV charges'!$A:$P,12,FALSE)),"")</f>
        <v>4.3899999999999997</v>
      </c>
    </row>
    <row r="61" spans="1:8" x14ac:dyDescent="0.2">
      <c r="A61" s="198" t="str" cm="1">
        <f t="array" ref="A61">IFERROR(INDEX('Annex 2 Designated EHV charges'!$A$10:$A$200, MATCH(0, IF(ISBLANK('Annex 2 Designated EHV charges'!$A$10:$A$200),1, COUNTIF(A$4:$A60, 'Annex 2 Designated EHV charges'!$A$10:$A$200)), 0)),"")</f>
        <v>Import Tariff 59</v>
      </c>
      <c r="B61" s="93">
        <f>IF($A61="","",VLOOKUP($A61,'Annex 2 Designated EHV charges'!$A:$P,2,0))</f>
        <v>349</v>
      </c>
      <c r="C61" s="110" t="str">
        <f>IF($A61="","",VLOOKUP($A61,'Annex 2 Designated EHV charges'!$A:$P,3,0))</f>
        <v>1600000132036</v>
      </c>
      <c r="D61" s="111" t="str">
        <f>IF($A61="","",VLOOKUP($A61,'Annex 2 Designated EHV charges'!$A:$P,7,0))</f>
        <v>Tariff 59</v>
      </c>
      <c r="E61" s="112">
        <f>IFERROR(IF(VLOOKUP($A61,'Annex 2 Designated EHV charges'!$A:$P,9,FALSE)=0,"",VLOOKUP($A61,'Annex 2 Designated EHV charges'!$A:$P,9,FALSE)),"")</f>
        <v>2.1509999999999998</v>
      </c>
      <c r="F61" s="113">
        <f>IFERROR(IF(VLOOKUP($A61,'Annex 2 Designated EHV charges'!$A:$P,10,FALSE)=0,"",VLOOKUP($A61,'Annex 2 Designated EHV charges'!$A:$P,10,FALSE)),"")</f>
        <v>20005.439999999999</v>
      </c>
      <c r="G61" s="114">
        <f>IFERROR(IF(VLOOKUP($A61,'Annex 2 Designated EHV charges'!$A:$P,11,FALSE)=0,"",VLOOKUP($A61,'Annex 2 Designated EHV charges'!$A:$P,11,FALSE)),"")</f>
        <v>4.49</v>
      </c>
      <c r="H61" s="114">
        <f>IFERROR(IF(VLOOKUP($A61,'Annex 2 Designated EHV charges'!$A:$P,12,FALSE)=0,"",VLOOKUP($A61,'Annex 2 Designated EHV charges'!$A:$P,12,FALSE)),"")</f>
        <v>4.49</v>
      </c>
    </row>
    <row r="62" spans="1:8" x14ac:dyDescent="0.2">
      <c r="A62" s="198" t="str" cm="1">
        <f t="array" ref="A62">IFERROR(INDEX('Annex 2 Designated EHV charges'!$A$10:$A$200, MATCH(0, IF(ISBLANK('Annex 2 Designated EHV charges'!$A$10:$A$200),1, COUNTIF(A$4:$A61, 'Annex 2 Designated EHV charges'!$A$10:$A$200)), 0)),"")</f>
        <v>Import Tariff 60</v>
      </c>
      <c r="B62" s="93">
        <f>IF($A62="","",VLOOKUP($A62,'Annex 2 Designated EHV charges'!$A:$P,2,0))</f>
        <v>359</v>
      </c>
      <c r="C62" s="110" t="str">
        <f>IF($A62="","",VLOOKUP($A62,'Annex 2 Designated EHV charges'!$A:$P,3,0))</f>
        <v>1600000132045</v>
      </c>
      <c r="D62" s="111" t="str">
        <f>IF($A62="","",VLOOKUP($A62,'Annex 2 Designated EHV charges'!$A:$P,7,0))</f>
        <v>Tariff 60</v>
      </c>
      <c r="E62" s="112" t="str">
        <f>IFERROR(IF(VLOOKUP($A62,'Annex 2 Designated EHV charges'!$A:$P,9,FALSE)=0,"",VLOOKUP($A62,'Annex 2 Designated EHV charges'!$A:$P,9,FALSE)),"")</f>
        <v/>
      </c>
      <c r="F62" s="113">
        <f>IFERROR(IF(VLOOKUP($A62,'Annex 2 Designated EHV charges'!$A:$P,10,FALSE)=0,"",VLOOKUP($A62,'Annex 2 Designated EHV charges'!$A:$P,10,FALSE)),"")</f>
        <v>12727.35</v>
      </c>
      <c r="G62" s="114">
        <f>IFERROR(IF(VLOOKUP($A62,'Annex 2 Designated EHV charges'!$A:$P,11,FALSE)=0,"",VLOOKUP($A62,'Annex 2 Designated EHV charges'!$A:$P,11,FALSE)),"")</f>
        <v>5.18</v>
      </c>
      <c r="H62" s="114">
        <f>IFERROR(IF(VLOOKUP($A62,'Annex 2 Designated EHV charges'!$A:$P,12,FALSE)=0,"",VLOOKUP($A62,'Annex 2 Designated EHV charges'!$A:$P,12,FALSE)),"")</f>
        <v>5.18</v>
      </c>
    </row>
    <row r="63" spans="1:8" x14ac:dyDescent="0.2">
      <c r="A63" s="198" t="str" cm="1">
        <f t="array" ref="A63">IFERROR(INDEX('Annex 2 Designated EHV charges'!$A$10:$A$200, MATCH(0, IF(ISBLANK('Annex 2 Designated EHV charges'!$A$10:$A$200),1, COUNTIF(A$4:$A62, 'Annex 2 Designated EHV charges'!$A$10:$A$200)), 0)),"")</f>
        <v>Import Tariff 61</v>
      </c>
      <c r="B63" s="93">
        <f>IF($A63="","",VLOOKUP($A63,'Annex 2 Designated EHV charges'!$A:$P,2,0))</f>
        <v>269</v>
      </c>
      <c r="C63" s="110" t="str">
        <f>IF($A63="","",VLOOKUP($A63,'Annex 2 Designated EHV charges'!$A:$P,3,0))</f>
        <v>1600000138311</v>
      </c>
      <c r="D63" s="111" t="str">
        <f>IF($A63="","",VLOOKUP($A63,'Annex 2 Designated EHV charges'!$A:$P,7,0))</f>
        <v>Tariff 61</v>
      </c>
      <c r="E63" s="112">
        <f>IFERROR(IF(VLOOKUP($A63,'Annex 2 Designated EHV charges'!$A:$P,9,FALSE)=0,"",VLOOKUP($A63,'Annex 2 Designated EHV charges'!$A:$P,9,FALSE)),"")</f>
        <v>0.17100000000000001</v>
      </c>
      <c r="F63" s="113">
        <f>IFERROR(IF(VLOOKUP($A63,'Annex 2 Designated EHV charges'!$A:$P,10,FALSE)=0,"",VLOOKUP($A63,'Annex 2 Designated EHV charges'!$A:$P,10,FALSE)),"")</f>
        <v>17310.34</v>
      </c>
      <c r="G63" s="114">
        <f>IFERROR(IF(VLOOKUP($A63,'Annex 2 Designated EHV charges'!$A:$P,11,FALSE)=0,"",VLOOKUP($A63,'Annex 2 Designated EHV charges'!$A:$P,11,FALSE)),"")</f>
        <v>4.1900000000000004</v>
      </c>
      <c r="H63" s="114">
        <f>IFERROR(IF(VLOOKUP($A63,'Annex 2 Designated EHV charges'!$A:$P,12,FALSE)=0,"",VLOOKUP($A63,'Annex 2 Designated EHV charges'!$A:$P,12,FALSE)),"")</f>
        <v>4.1900000000000004</v>
      </c>
    </row>
    <row r="64" spans="1:8" ht="30" x14ac:dyDescent="0.2">
      <c r="A64" s="198" t="str" cm="1">
        <f t="array" ref="A64">IFERROR(INDEX('Annex 2 Designated EHV charges'!$A$10:$A$200, MATCH(0, IF(ISBLANK('Annex 2 Designated EHV charges'!$A$10:$A$200),1, COUNTIF(A$4:$A63, 'Annex 2 Designated EHV charges'!$A$10:$A$200)), 0)),"")</f>
        <v>Import Tariff 62</v>
      </c>
      <c r="B64" s="93">
        <f>IF($A64="","",VLOOKUP($A64,'Annex 2 Designated EHV charges'!$A:$P,2,0))</f>
        <v>529</v>
      </c>
      <c r="C64" s="110" t="str">
        <f>IF($A64="","",VLOOKUP($A64,'Annex 2 Designated EHV charges'!$A:$P,3,0))</f>
        <v>1600000177747 1600000177756</v>
      </c>
      <c r="D64" s="111" t="str">
        <f>IF($A64="","",VLOOKUP($A64,'Annex 2 Designated EHV charges'!$A:$P,7,0))</f>
        <v>Tariff 62</v>
      </c>
      <c r="E64" s="112">
        <f>IFERROR(IF(VLOOKUP($A64,'Annex 2 Designated EHV charges'!$A:$P,9,FALSE)=0,"",VLOOKUP($A64,'Annex 2 Designated EHV charges'!$A:$P,9,FALSE)),"")</f>
        <v>4.07</v>
      </c>
      <c r="F64" s="113">
        <f>IFERROR(IF(VLOOKUP($A64,'Annex 2 Designated EHV charges'!$A:$P,10,FALSE)=0,"",VLOOKUP($A64,'Annex 2 Designated EHV charges'!$A:$P,10,FALSE)),"")</f>
        <v>1017.46</v>
      </c>
      <c r="G64" s="114">
        <f>IFERROR(IF(VLOOKUP($A64,'Annex 2 Designated EHV charges'!$A:$P,11,FALSE)=0,"",VLOOKUP($A64,'Annex 2 Designated EHV charges'!$A:$P,11,FALSE)),"")</f>
        <v>8.39</v>
      </c>
      <c r="H64" s="114">
        <f>IFERROR(IF(VLOOKUP($A64,'Annex 2 Designated EHV charges'!$A:$P,12,FALSE)=0,"",VLOOKUP($A64,'Annex 2 Designated EHV charges'!$A:$P,12,FALSE)),"")</f>
        <v>8.39</v>
      </c>
    </row>
    <row r="65" spans="1:8" x14ac:dyDescent="0.2">
      <c r="A65" s="198" t="str" cm="1">
        <f t="array" ref="A65">IFERROR(INDEX('Annex 2 Designated EHV charges'!$A$10:$A$200, MATCH(0, IF(ISBLANK('Annex 2 Designated EHV charges'!$A$10:$A$200),1, COUNTIF(A$4:$A64, 'Annex 2 Designated EHV charges'!$A$10:$A$200)), 0)),"")</f>
        <v>Import Tariff 63</v>
      </c>
      <c r="B65" s="93">
        <f>IF($A65="","",VLOOKUP($A65,'Annex 2 Designated EHV charges'!$A:$P,2,0))</f>
        <v>389</v>
      </c>
      <c r="C65" s="110" t="str">
        <f>IF($A65="","",VLOOKUP($A65,'Annex 2 Designated EHV charges'!$A:$P,3,0))</f>
        <v>1600000139087</v>
      </c>
      <c r="D65" s="111" t="str">
        <f>IF($A65="","",VLOOKUP($A65,'Annex 2 Designated EHV charges'!$A:$P,7,0))</f>
        <v>Tariff 63</v>
      </c>
      <c r="E65" s="112">
        <f>IFERROR(IF(VLOOKUP($A65,'Annex 2 Designated EHV charges'!$A:$P,9,FALSE)=0,"",VLOOKUP($A65,'Annex 2 Designated EHV charges'!$A:$P,9,FALSE)),"")</f>
        <v>4.742</v>
      </c>
      <c r="F65" s="113">
        <f>IFERROR(IF(VLOOKUP($A65,'Annex 2 Designated EHV charges'!$A:$P,10,FALSE)=0,"",VLOOKUP($A65,'Annex 2 Designated EHV charges'!$A:$P,10,FALSE)),"")</f>
        <v>1907.1</v>
      </c>
      <c r="G65" s="114">
        <f>IFERROR(IF(VLOOKUP($A65,'Annex 2 Designated EHV charges'!$A:$P,11,FALSE)=0,"",VLOOKUP($A65,'Annex 2 Designated EHV charges'!$A:$P,11,FALSE)),"")</f>
        <v>5.28</v>
      </c>
      <c r="H65" s="114">
        <f>IFERROR(IF(VLOOKUP($A65,'Annex 2 Designated EHV charges'!$A:$P,12,FALSE)=0,"",VLOOKUP($A65,'Annex 2 Designated EHV charges'!$A:$P,12,FALSE)),"")</f>
        <v>5.28</v>
      </c>
    </row>
    <row r="66" spans="1:8" x14ac:dyDescent="0.2">
      <c r="A66" s="198" t="str" cm="1">
        <f t="array" ref="A66">IFERROR(INDEX('Annex 2 Designated EHV charges'!$A$10:$A$200, MATCH(0, IF(ISBLANK('Annex 2 Designated EHV charges'!$A$10:$A$200),1, COUNTIF(A$4:$A65, 'Annex 2 Designated EHV charges'!$A$10:$A$200)), 0)),"")</f>
        <v>Import Tariff 64</v>
      </c>
      <c r="B66" s="93">
        <f>IF($A66="","",VLOOKUP($A66,'Annex 2 Designated EHV charges'!$A:$P,2,0))</f>
        <v>439</v>
      </c>
      <c r="C66" s="110" t="str">
        <f>IF($A66="","",VLOOKUP($A66,'Annex 2 Designated EHV charges'!$A:$P,3,0))</f>
        <v>1620000418238</v>
      </c>
      <c r="D66" s="111" t="str">
        <f>IF($A66="","",VLOOKUP($A66,'Annex 2 Designated EHV charges'!$A:$P,7,0))</f>
        <v>Tariff 64</v>
      </c>
      <c r="E66" s="112">
        <f>IFERROR(IF(VLOOKUP($A66,'Annex 2 Designated EHV charges'!$A:$P,9,FALSE)=0,"",VLOOKUP($A66,'Annex 2 Designated EHV charges'!$A:$P,9,FALSE)),"")</f>
        <v>2.0990000000000002</v>
      </c>
      <c r="F66" s="113">
        <f>IFERROR(IF(VLOOKUP($A66,'Annex 2 Designated EHV charges'!$A:$P,10,FALSE)=0,"",VLOOKUP($A66,'Annex 2 Designated EHV charges'!$A:$P,10,FALSE)),"")</f>
        <v>3.35</v>
      </c>
      <c r="G66" s="114">
        <f>IFERROR(IF(VLOOKUP($A66,'Annex 2 Designated EHV charges'!$A:$P,11,FALSE)=0,"",VLOOKUP($A66,'Annex 2 Designated EHV charges'!$A:$P,11,FALSE)),"")</f>
        <v>1.83</v>
      </c>
      <c r="H66" s="114">
        <f>IFERROR(IF(VLOOKUP($A66,'Annex 2 Designated EHV charges'!$A:$P,12,FALSE)=0,"",VLOOKUP($A66,'Annex 2 Designated EHV charges'!$A:$P,12,FALSE)),"")</f>
        <v>1.83</v>
      </c>
    </row>
    <row r="67" spans="1:8" ht="30" x14ac:dyDescent="0.2">
      <c r="A67" s="198" t="str" cm="1">
        <f t="array" ref="A67">IFERROR(INDEX('Annex 2 Designated EHV charges'!$A$10:$A$200, MATCH(0, IF(ISBLANK('Annex 2 Designated EHV charges'!$A$10:$A$200),1, COUNTIF(A$4:$A66, 'Annex 2 Designated EHV charges'!$A$10:$A$200)), 0)),"")</f>
        <v>Import Tariff 65</v>
      </c>
      <c r="B67" s="93">
        <f>IF($A67="","",VLOOKUP($A67,'Annex 2 Designated EHV charges'!$A:$P,2,0))</f>
        <v>159</v>
      </c>
      <c r="C67" s="110" t="str">
        <f>IF($A67="","",VLOOKUP($A67,'Annex 2 Designated EHV charges'!$A:$P,3,0))</f>
        <v>1620000370375 1620000401378</v>
      </c>
      <c r="D67" s="111" t="str">
        <f>IF($A67="","",VLOOKUP($A67,'Annex 2 Designated EHV charges'!$A:$P,7,0))</f>
        <v>Tariff 65</v>
      </c>
      <c r="E67" s="112">
        <f>IFERROR(IF(VLOOKUP($A67,'Annex 2 Designated EHV charges'!$A:$P,9,FALSE)=0,"",VLOOKUP($A67,'Annex 2 Designated EHV charges'!$A:$P,9,FALSE)),"")</f>
        <v>0.746</v>
      </c>
      <c r="F67" s="113">
        <f>IFERROR(IF(VLOOKUP($A67,'Annex 2 Designated EHV charges'!$A:$P,10,FALSE)=0,"",VLOOKUP($A67,'Annex 2 Designated EHV charges'!$A:$P,10,FALSE)),"")</f>
        <v>7240.76</v>
      </c>
      <c r="G67" s="114">
        <f>IFERROR(IF(VLOOKUP($A67,'Annex 2 Designated EHV charges'!$A:$P,11,FALSE)=0,"",VLOOKUP($A67,'Annex 2 Designated EHV charges'!$A:$P,11,FALSE)),"")</f>
        <v>3.63</v>
      </c>
      <c r="H67" s="114">
        <f>IFERROR(IF(VLOOKUP($A67,'Annex 2 Designated EHV charges'!$A:$P,12,FALSE)=0,"",VLOOKUP($A67,'Annex 2 Designated EHV charges'!$A:$P,12,FALSE)),"")</f>
        <v>3.63</v>
      </c>
    </row>
    <row r="68" spans="1:8" x14ac:dyDescent="0.2">
      <c r="A68" s="198" t="str" cm="1">
        <f t="array" ref="A68">IFERROR(INDEX('Annex 2 Designated EHV charges'!$A$10:$A$200, MATCH(0, IF(ISBLANK('Annex 2 Designated EHV charges'!$A$10:$A$200),1, COUNTIF(A$4:$A67, 'Annex 2 Designated EHV charges'!$A$10:$A$200)), 0)),"")</f>
        <v>Import Tariff 66</v>
      </c>
      <c r="B68" s="93">
        <f>IF($A68="","",VLOOKUP($A68,'Annex 2 Designated EHV charges'!$A:$P,2,0))</f>
        <v>110</v>
      </c>
      <c r="C68" s="110" t="str">
        <f>IF($A68="","",VLOOKUP($A68,'Annex 2 Designated EHV charges'!$A:$P,3,0))</f>
        <v>1640000199737</v>
      </c>
      <c r="D68" s="111" t="str">
        <f>IF($A68="","",VLOOKUP($A68,'Annex 2 Designated EHV charges'!$A:$P,7,0))</f>
        <v>Tariff 66</v>
      </c>
      <c r="E68" s="112">
        <f>IFERROR(IF(VLOOKUP($A68,'Annex 2 Designated EHV charges'!$A:$P,9,FALSE)=0,"",VLOOKUP($A68,'Annex 2 Designated EHV charges'!$A:$P,9,FALSE)),"")</f>
        <v>1.2709999999999999</v>
      </c>
      <c r="F68" s="113">
        <f>IFERROR(IF(VLOOKUP($A68,'Annex 2 Designated EHV charges'!$A:$P,10,FALSE)=0,"",VLOOKUP($A68,'Annex 2 Designated EHV charges'!$A:$P,10,FALSE)),"")</f>
        <v>52.17</v>
      </c>
      <c r="G68" s="114">
        <f>IFERROR(IF(VLOOKUP($A68,'Annex 2 Designated EHV charges'!$A:$P,11,FALSE)=0,"",VLOOKUP($A68,'Annex 2 Designated EHV charges'!$A:$P,11,FALSE)),"")</f>
        <v>3.63</v>
      </c>
      <c r="H68" s="114">
        <f>IFERROR(IF(VLOOKUP($A68,'Annex 2 Designated EHV charges'!$A:$P,12,FALSE)=0,"",VLOOKUP($A68,'Annex 2 Designated EHV charges'!$A:$P,12,FALSE)),"")</f>
        <v>3.63</v>
      </c>
    </row>
    <row r="69" spans="1:8" x14ac:dyDescent="0.2">
      <c r="A69" s="198" t="str" cm="1">
        <f t="array" ref="A69">IFERROR(INDEX('Annex 2 Designated EHV charges'!$A$10:$A$200, MATCH(0, IF(ISBLANK('Annex 2 Designated EHV charges'!$A$10:$A$200),1, COUNTIF(A$4:$A68, 'Annex 2 Designated EHV charges'!$A$10:$A$200)), 0)),"")</f>
        <v>Import Tariff 67</v>
      </c>
      <c r="B69" s="93">
        <f>IF($A69="","",VLOOKUP($A69,'Annex 2 Designated EHV charges'!$A:$P,2,0))</f>
        <v>220</v>
      </c>
      <c r="C69" s="110" t="str">
        <f>IF($A69="","",VLOOKUP($A69,'Annex 2 Designated EHV charges'!$A:$P,3,0))</f>
        <v>1640000264119</v>
      </c>
      <c r="D69" s="111" t="str">
        <f>IF($A69="","",VLOOKUP($A69,'Annex 2 Designated EHV charges'!$A:$P,7,0))</f>
        <v>Tariff 67</v>
      </c>
      <c r="E69" s="112">
        <f>IFERROR(IF(VLOOKUP($A69,'Annex 2 Designated EHV charges'!$A:$P,9,FALSE)=0,"",VLOOKUP($A69,'Annex 2 Designated EHV charges'!$A:$P,9,FALSE)),"")</f>
        <v>0.45900000000000002</v>
      </c>
      <c r="F69" s="113">
        <f>IFERROR(IF(VLOOKUP($A69,'Annex 2 Designated EHV charges'!$A:$P,10,FALSE)=0,"",VLOOKUP($A69,'Annex 2 Designated EHV charges'!$A:$P,10,FALSE)),"")</f>
        <v>33.03</v>
      </c>
      <c r="G69" s="114">
        <f>IFERROR(IF(VLOOKUP($A69,'Annex 2 Designated EHV charges'!$A:$P,11,FALSE)=0,"",VLOOKUP($A69,'Annex 2 Designated EHV charges'!$A:$P,11,FALSE)),"")</f>
        <v>3.56</v>
      </c>
      <c r="H69" s="114">
        <f>IFERROR(IF(VLOOKUP($A69,'Annex 2 Designated EHV charges'!$A:$P,12,FALSE)=0,"",VLOOKUP($A69,'Annex 2 Designated EHV charges'!$A:$P,12,FALSE)),"")</f>
        <v>3.56</v>
      </c>
    </row>
    <row r="70" spans="1:8" x14ac:dyDescent="0.2">
      <c r="A70" s="198" t="str" cm="1">
        <f t="array" ref="A70">IFERROR(INDEX('Annex 2 Designated EHV charges'!$A$10:$A$200, MATCH(0, IF(ISBLANK('Annex 2 Designated EHV charges'!$A$10:$A$200),1, COUNTIF(A$4:$A69, 'Annex 2 Designated EHV charges'!$A$10:$A$200)), 0)),"")</f>
        <v>Import Tariff 68</v>
      </c>
      <c r="B70" s="93">
        <f>IF($A70="","",VLOOKUP($A70,'Annex 2 Designated EHV charges'!$A:$P,2,0))</f>
        <v>80</v>
      </c>
      <c r="C70" s="110" t="str">
        <f>IF($A70="","",VLOOKUP($A70,'Annex 2 Designated EHV charges'!$A:$P,3,0))</f>
        <v>1640000264146</v>
      </c>
      <c r="D70" s="111" t="str">
        <f>IF($A70="","",VLOOKUP($A70,'Annex 2 Designated EHV charges'!$A:$P,7,0))</f>
        <v>Tariff 68</v>
      </c>
      <c r="E70" s="112">
        <f>IFERROR(IF(VLOOKUP($A70,'Annex 2 Designated EHV charges'!$A:$P,9,FALSE)=0,"",VLOOKUP($A70,'Annex 2 Designated EHV charges'!$A:$P,9,FALSE)),"")</f>
        <v>0.219</v>
      </c>
      <c r="F70" s="113">
        <f>IFERROR(IF(VLOOKUP($A70,'Annex 2 Designated EHV charges'!$A:$P,10,FALSE)=0,"",VLOOKUP($A70,'Annex 2 Designated EHV charges'!$A:$P,10,FALSE)),"")</f>
        <v>82.36</v>
      </c>
      <c r="G70" s="114">
        <f>IFERROR(IF(VLOOKUP($A70,'Annex 2 Designated EHV charges'!$A:$P,11,FALSE)=0,"",VLOOKUP($A70,'Annex 2 Designated EHV charges'!$A:$P,11,FALSE)),"")</f>
        <v>2.1</v>
      </c>
      <c r="H70" s="114">
        <f>IFERROR(IF(VLOOKUP($A70,'Annex 2 Designated EHV charges'!$A:$P,12,FALSE)=0,"",VLOOKUP($A70,'Annex 2 Designated EHV charges'!$A:$P,12,FALSE)),"")</f>
        <v>2.1</v>
      </c>
    </row>
    <row r="71" spans="1:8" x14ac:dyDescent="0.2">
      <c r="A71" s="198" t="str" cm="1">
        <f t="array" ref="A71">IFERROR(INDEX('Annex 2 Designated EHV charges'!$A$10:$A$200, MATCH(0, IF(ISBLANK('Annex 2 Designated EHV charges'!$A$10:$A$200),1, COUNTIF(A$4:$A70, 'Annex 2 Designated EHV charges'!$A$10:$A$200)), 0)),"")</f>
        <v>Import Tariff 69</v>
      </c>
      <c r="B71" s="93">
        <f>IF($A71="","",VLOOKUP($A71,'Annex 2 Designated EHV charges'!$A:$P,2,0))</f>
        <v>40</v>
      </c>
      <c r="C71" s="110" t="str">
        <f>IF($A71="","",VLOOKUP($A71,'Annex 2 Designated EHV charges'!$A:$P,3,0))</f>
        <v>1640000295385</v>
      </c>
      <c r="D71" s="111" t="str">
        <f>IF($A71="","",VLOOKUP($A71,'Annex 2 Designated EHV charges'!$A:$P,7,0))</f>
        <v>Tariff 69</v>
      </c>
      <c r="E71" s="112">
        <f>IFERROR(IF(VLOOKUP($A71,'Annex 2 Designated EHV charges'!$A:$P,9,FALSE)=0,"",VLOOKUP($A71,'Annex 2 Designated EHV charges'!$A:$P,9,FALSE)),"")</f>
        <v>0.47499999999999998</v>
      </c>
      <c r="F71" s="113">
        <f>IFERROR(IF(VLOOKUP($A71,'Annex 2 Designated EHV charges'!$A:$P,10,FALSE)=0,"",VLOOKUP($A71,'Annex 2 Designated EHV charges'!$A:$P,10,FALSE)),"")</f>
        <v>41.23</v>
      </c>
      <c r="G71" s="114">
        <f>IFERROR(IF(VLOOKUP($A71,'Annex 2 Designated EHV charges'!$A:$P,11,FALSE)=0,"",VLOOKUP($A71,'Annex 2 Designated EHV charges'!$A:$P,11,FALSE)),"")</f>
        <v>3</v>
      </c>
      <c r="H71" s="114">
        <f>IFERROR(IF(VLOOKUP($A71,'Annex 2 Designated EHV charges'!$A:$P,12,FALSE)=0,"",VLOOKUP($A71,'Annex 2 Designated EHV charges'!$A:$P,12,FALSE)),"")</f>
        <v>3</v>
      </c>
    </row>
    <row r="72" spans="1:8" x14ac:dyDescent="0.2">
      <c r="A72" s="198" t="str" cm="1">
        <f t="array" ref="A72">IFERROR(INDEX('Annex 2 Designated EHV charges'!$A$10:$A$200, MATCH(0, IF(ISBLANK('Annex 2 Designated EHV charges'!$A$10:$A$200),1, COUNTIF(A$4:$A71, 'Annex 2 Designated EHV charges'!$A$10:$A$200)), 0)),"")</f>
        <v>Import Tariff 70</v>
      </c>
      <c r="B72" s="93">
        <f>IF($A72="","",VLOOKUP($A72,'Annex 2 Designated EHV charges'!$A:$P,2,0))</f>
        <v>60</v>
      </c>
      <c r="C72" s="110" t="str">
        <f>IF($A72="","",VLOOKUP($A72,'Annex 2 Designated EHV charges'!$A:$P,3,0))</f>
        <v>1640000319177</v>
      </c>
      <c r="D72" s="111" t="str">
        <f>IF($A72="","",VLOOKUP($A72,'Annex 2 Designated EHV charges'!$A:$P,7,0))</f>
        <v>Tariff 70</v>
      </c>
      <c r="E72" s="112">
        <f>IFERROR(IF(VLOOKUP($A72,'Annex 2 Designated EHV charges'!$A:$P,9,FALSE)=0,"",VLOOKUP($A72,'Annex 2 Designated EHV charges'!$A:$P,9,FALSE)),"")</f>
        <v>1.466</v>
      </c>
      <c r="F72" s="113">
        <f>IFERROR(IF(VLOOKUP($A72,'Annex 2 Designated EHV charges'!$A:$P,10,FALSE)=0,"",VLOOKUP($A72,'Annex 2 Designated EHV charges'!$A:$P,10,FALSE)),"")</f>
        <v>11.01</v>
      </c>
      <c r="G72" s="114">
        <f>IFERROR(IF(VLOOKUP($A72,'Annex 2 Designated EHV charges'!$A:$P,11,FALSE)=0,"",VLOOKUP($A72,'Annex 2 Designated EHV charges'!$A:$P,11,FALSE)),"")</f>
        <v>2.98</v>
      </c>
      <c r="H72" s="114">
        <f>IFERROR(IF(VLOOKUP($A72,'Annex 2 Designated EHV charges'!$A:$P,12,FALSE)=0,"",VLOOKUP($A72,'Annex 2 Designated EHV charges'!$A:$P,12,FALSE)),"")</f>
        <v>2.98</v>
      </c>
    </row>
    <row r="73" spans="1:8" x14ac:dyDescent="0.2">
      <c r="A73" s="198" t="str" cm="1">
        <f t="array" ref="A73">IFERROR(INDEX('Annex 2 Designated EHV charges'!$A$10:$A$200, MATCH(0, IF(ISBLANK('Annex 2 Designated EHV charges'!$A$10:$A$200),1, COUNTIF(A$4:$A72, 'Annex 2 Designated EHV charges'!$A$10:$A$200)), 0)),"")</f>
        <v>Import Tariff 71</v>
      </c>
      <c r="B73" s="93">
        <f>IF($A73="","",VLOOKUP($A73,'Annex 2 Designated EHV charges'!$A:$P,2,0))</f>
        <v>68</v>
      </c>
      <c r="C73" s="110" t="str">
        <f>IF($A73="","",VLOOKUP($A73,'Annex 2 Designated EHV charges'!$A:$P,3,0))</f>
        <v>1640000319186</v>
      </c>
      <c r="D73" s="111" t="str">
        <f>IF($A73="","",VLOOKUP($A73,'Annex 2 Designated EHV charges'!$A:$P,7,0))</f>
        <v>Tariff 71</v>
      </c>
      <c r="E73" s="112">
        <f>IFERROR(IF(VLOOKUP($A73,'Annex 2 Designated EHV charges'!$A:$P,9,FALSE)=0,"",VLOOKUP($A73,'Annex 2 Designated EHV charges'!$A:$P,9,FALSE)),"")</f>
        <v>1.466</v>
      </c>
      <c r="F73" s="113">
        <f>IFERROR(IF(VLOOKUP($A73,'Annex 2 Designated EHV charges'!$A:$P,10,FALSE)=0,"",VLOOKUP($A73,'Annex 2 Designated EHV charges'!$A:$P,10,FALSE)),"")</f>
        <v>11.01</v>
      </c>
      <c r="G73" s="114">
        <f>IFERROR(IF(VLOOKUP($A73,'Annex 2 Designated EHV charges'!$A:$P,11,FALSE)=0,"",VLOOKUP($A73,'Annex 2 Designated EHV charges'!$A:$P,11,FALSE)),"")</f>
        <v>2.95</v>
      </c>
      <c r="H73" s="114">
        <f>IFERROR(IF(VLOOKUP($A73,'Annex 2 Designated EHV charges'!$A:$P,12,FALSE)=0,"",VLOOKUP($A73,'Annex 2 Designated EHV charges'!$A:$P,12,FALSE)),"")</f>
        <v>2.95</v>
      </c>
    </row>
    <row r="74" spans="1:8" x14ac:dyDescent="0.2">
      <c r="A74" s="198" t="str" cm="1">
        <f t="array" ref="A74">IFERROR(INDEX('Annex 2 Designated EHV charges'!$A$10:$A$200, MATCH(0, IF(ISBLANK('Annex 2 Designated EHV charges'!$A$10:$A$200),1, COUNTIF(A$4:$A73, 'Annex 2 Designated EHV charges'!$A$10:$A$200)), 0)),"")</f>
        <v>Import Tariff 72</v>
      </c>
      <c r="B74" s="93">
        <f>IF($A74="","",VLOOKUP($A74,'Annex 2 Designated EHV charges'!$A:$P,2,0))</f>
        <v>20</v>
      </c>
      <c r="C74" s="110" t="str">
        <f>IF($A74="","",VLOOKUP($A74,'Annex 2 Designated EHV charges'!$A:$P,3,0))</f>
        <v>1640000408836</v>
      </c>
      <c r="D74" s="111" t="str">
        <f>IF($A74="","",VLOOKUP($A74,'Annex 2 Designated EHV charges'!$A:$P,7,0))</f>
        <v>Tariff 72</v>
      </c>
      <c r="E74" s="112">
        <f>IFERROR(IF(VLOOKUP($A74,'Annex 2 Designated EHV charges'!$A:$P,9,FALSE)=0,"",VLOOKUP($A74,'Annex 2 Designated EHV charges'!$A:$P,9,FALSE)),"")</f>
        <v>0.13</v>
      </c>
      <c r="F74" s="113">
        <f>IFERROR(IF(VLOOKUP($A74,'Annex 2 Designated EHV charges'!$A:$P,10,FALSE)=0,"",VLOOKUP($A74,'Annex 2 Designated EHV charges'!$A:$P,10,FALSE)),"")</f>
        <v>221.71</v>
      </c>
      <c r="G74" s="114">
        <f>IFERROR(IF(VLOOKUP($A74,'Annex 2 Designated EHV charges'!$A:$P,11,FALSE)=0,"",VLOOKUP($A74,'Annex 2 Designated EHV charges'!$A:$P,11,FALSE)),"")</f>
        <v>1.79</v>
      </c>
      <c r="H74" s="114">
        <f>IFERROR(IF(VLOOKUP($A74,'Annex 2 Designated EHV charges'!$A:$P,12,FALSE)=0,"",VLOOKUP($A74,'Annex 2 Designated EHV charges'!$A:$P,12,FALSE)),"")</f>
        <v>1.79</v>
      </c>
    </row>
    <row r="75" spans="1:8" x14ac:dyDescent="0.2">
      <c r="A75" s="198" t="str" cm="1">
        <f t="array" ref="A75">IFERROR(INDEX('Annex 2 Designated EHV charges'!$A$10:$A$200, MATCH(0, IF(ISBLANK('Annex 2 Designated EHV charges'!$A$10:$A$200),1, COUNTIF(A$4:$A74, 'Annex 2 Designated EHV charges'!$A$10:$A$200)), 0)),"")</f>
        <v>Import Tariff 73</v>
      </c>
      <c r="B75" s="93">
        <f>IF($A75="","",VLOOKUP($A75,'Annex 2 Designated EHV charges'!$A:$P,2,0))</f>
        <v>10</v>
      </c>
      <c r="C75" s="110" t="str">
        <f>IF($A75="","",VLOOKUP($A75,'Annex 2 Designated EHV charges'!$A:$P,3,0))</f>
        <v>1640000478026</v>
      </c>
      <c r="D75" s="111" t="str">
        <f>IF($A75="","",VLOOKUP($A75,'Annex 2 Designated EHV charges'!$A:$P,7,0))</f>
        <v>Tariff 73</v>
      </c>
      <c r="E75" s="112">
        <f>IFERROR(IF(VLOOKUP($A75,'Annex 2 Designated EHV charges'!$A:$P,9,FALSE)=0,"",VLOOKUP($A75,'Annex 2 Designated EHV charges'!$A:$P,9,FALSE)),"")</f>
        <v>1.653</v>
      </c>
      <c r="F75" s="113">
        <f>IFERROR(IF(VLOOKUP($A75,'Annex 2 Designated EHV charges'!$A:$P,10,FALSE)=0,"",VLOOKUP($A75,'Annex 2 Designated EHV charges'!$A:$P,10,FALSE)),"")</f>
        <v>48.81</v>
      </c>
      <c r="G75" s="114">
        <f>IFERROR(IF(VLOOKUP($A75,'Annex 2 Designated EHV charges'!$A:$P,11,FALSE)=0,"",VLOOKUP($A75,'Annex 2 Designated EHV charges'!$A:$P,11,FALSE)),"")</f>
        <v>5.84</v>
      </c>
      <c r="H75" s="114">
        <f>IFERROR(IF(VLOOKUP($A75,'Annex 2 Designated EHV charges'!$A:$P,12,FALSE)=0,"",VLOOKUP($A75,'Annex 2 Designated EHV charges'!$A:$P,12,FALSE)),"")</f>
        <v>5.84</v>
      </c>
    </row>
    <row r="76" spans="1:8" x14ac:dyDescent="0.2">
      <c r="A76" s="198" t="str" cm="1">
        <f t="array" ref="A76">IFERROR(INDEX('Annex 2 Designated EHV charges'!$A$10:$A$200, MATCH(0, IF(ISBLANK('Annex 2 Designated EHV charges'!$A$10:$A$200),1, COUNTIF(A$4:$A75, 'Annex 2 Designated EHV charges'!$A$10:$A$200)), 0)),"")</f>
        <v>Import Tariff 74</v>
      </c>
      <c r="B76" s="93">
        <f>IF($A76="","",VLOOKUP($A76,'Annex 2 Designated EHV charges'!$A:$P,2,0))</f>
        <v>88</v>
      </c>
      <c r="C76" s="110" t="str">
        <f>IF($A76="","",VLOOKUP($A76,'Annex 2 Designated EHV charges'!$A:$P,3,0))</f>
        <v>1640000458483</v>
      </c>
      <c r="D76" s="111" t="str">
        <f>IF($A76="","",VLOOKUP($A76,'Annex 2 Designated EHV charges'!$A:$P,7,0))</f>
        <v>Tariff 74</v>
      </c>
      <c r="E76" s="112">
        <f>IFERROR(IF(VLOOKUP($A76,'Annex 2 Designated EHV charges'!$A:$P,9,FALSE)=0,"",VLOOKUP($A76,'Annex 2 Designated EHV charges'!$A:$P,9,FALSE)),"")</f>
        <v>0.20699999999999999</v>
      </c>
      <c r="F76" s="113">
        <f>IFERROR(IF(VLOOKUP($A76,'Annex 2 Designated EHV charges'!$A:$P,10,FALSE)=0,"",VLOOKUP($A76,'Annex 2 Designated EHV charges'!$A:$P,10,FALSE)),"")</f>
        <v>18.41</v>
      </c>
      <c r="G76" s="114">
        <f>IFERROR(IF(VLOOKUP($A76,'Annex 2 Designated EHV charges'!$A:$P,11,FALSE)=0,"",VLOOKUP($A76,'Annex 2 Designated EHV charges'!$A:$P,11,FALSE)),"")</f>
        <v>4.28</v>
      </c>
      <c r="H76" s="114">
        <f>IFERROR(IF(VLOOKUP($A76,'Annex 2 Designated EHV charges'!$A:$P,12,FALSE)=0,"",VLOOKUP($A76,'Annex 2 Designated EHV charges'!$A:$P,12,FALSE)),"")</f>
        <v>4.28</v>
      </c>
    </row>
    <row r="77" spans="1:8" x14ac:dyDescent="0.2">
      <c r="A77" s="198" t="str" cm="1">
        <f t="array" ref="A77">IFERROR(INDEX('Annex 2 Designated EHV charges'!$A$10:$A$200, MATCH(0, IF(ISBLANK('Annex 2 Designated EHV charges'!$A$10:$A$200),1, COUNTIF(A$4:$A76, 'Annex 2 Designated EHV charges'!$A$10:$A$200)), 0)),"")</f>
        <v>Import Tariff 75</v>
      </c>
      <c r="B77" s="93">
        <f>IF($A77="","",VLOOKUP($A77,'Annex 2 Designated EHV charges'!$A:$P,2,0))</f>
        <v>237</v>
      </c>
      <c r="C77" s="110" t="str">
        <f>IF($A77="","",VLOOKUP($A77,'Annex 2 Designated EHV charges'!$A:$P,3,0))</f>
        <v>1640000618819</v>
      </c>
      <c r="D77" s="111" t="str">
        <f>IF($A77="","",VLOOKUP($A77,'Annex 2 Designated EHV charges'!$A:$P,7,0))</f>
        <v>Tariff 75</v>
      </c>
      <c r="E77" s="112">
        <f>IFERROR(IF(VLOOKUP($A77,'Annex 2 Designated EHV charges'!$A:$P,9,FALSE)=0,"",VLOOKUP($A77,'Annex 2 Designated EHV charges'!$A:$P,9,FALSE)),"")</f>
        <v>0.14199999999999999</v>
      </c>
      <c r="F77" s="113">
        <f>IFERROR(IF(VLOOKUP($A77,'Annex 2 Designated EHV charges'!$A:$P,10,FALSE)=0,"",VLOOKUP($A77,'Annex 2 Designated EHV charges'!$A:$P,10,FALSE)),"")</f>
        <v>115.53</v>
      </c>
      <c r="G77" s="114">
        <f>IFERROR(IF(VLOOKUP($A77,'Annex 2 Designated EHV charges'!$A:$P,11,FALSE)=0,"",VLOOKUP($A77,'Annex 2 Designated EHV charges'!$A:$P,11,FALSE)),"")</f>
        <v>4.8099999999999996</v>
      </c>
      <c r="H77" s="114">
        <f>IFERROR(IF(VLOOKUP($A77,'Annex 2 Designated EHV charges'!$A:$P,12,FALSE)=0,"",VLOOKUP($A77,'Annex 2 Designated EHV charges'!$A:$P,12,FALSE)),"")</f>
        <v>4.8099999999999996</v>
      </c>
    </row>
    <row r="78" spans="1:8" x14ac:dyDescent="0.2">
      <c r="A78" s="198" t="str" cm="1">
        <f t="array" ref="A78">IFERROR(INDEX('Annex 2 Designated EHV charges'!$A$10:$A$200, MATCH(0, IF(ISBLANK('Annex 2 Designated EHV charges'!$A$10:$A$200),1, COUNTIF(A$4:$A77, 'Annex 2 Designated EHV charges'!$A$10:$A$200)), 0)),"")</f>
        <v>Import Tariff 76</v>
      </c>
      <c r="B78" s="93">
        <f>IF($A78="","",VLOOKUP($A78,'Annex 2 Designated EHV charges'!$A:$P,2,0))</f>
        <v>257</v>
      </c>
      <c r="C78" s="110" t="str">
        <f>IF($A78="","",VLOOKUP($A78,'Annex 2 Designated EHV charges'!$A:$P,3,0))</f>
        <v>1640000553612</v>
      </c>
      <c r="D78" s="111" t="str">
        <f>IF($A78="","",VLOOKUP($A78,'Annex 2 Designated EHV charges'!$A:$P,7,0))</f>
        <v>Tariff 76</v>
      </c>
      <c r="E78" s="112" t="str">
        <f>IFERROR(IF(VLOOKUP($A78,'Annex 2 Designated EHV charges'!$A:$P,9,FALSE)=0,"",VLOOKUP($A78,'Annex 2 Designated EHV charges'!$A:$P,9,FALSE)),"")</f>
        <v/>
      </c>
      <c r="F78" s="113">
        <f>IFERROR(IF(VLOOKUP($A78,'Annex 2 Designated EHV charges'!$A:$P,10,FALSE)=0,"",VLOOKUP($A78,'Annex 2 Designated EHV charges'!$A:$P,10,FALSE)),"")</f>
        <v>39.94</v>
      </c>
      <c r="G78" s="114">
        <f>IFERROR(IF(VLOOKUP($A78,'Annex 2 Designated EHV charges'!$A:$P,11,FALSE)=0,"",VLOOKUP($A78,'Annex 2 Designated EHV charges'!$A:$P,11,FALSE)),"")</f>
        <v>1.9</v>
      </c>
      <c r="H78" s="114">
        <f>IFERROR(IF(VLOOKUP($A78,'Annex 2 Designated EHV charges'!$A:$P,12,FALSE)=0,"",VLOOKUP($A78,'Annex 2 Designated EHV charges'!$A:$P,12,FALSE)),"")</f>
        <v>1.9</v>
      </c>
    </row>
    <row r="79" spans="1:8" x14ac:dyDescent="0.2">
      <c r="A79" s="198" t="str" cm="1">
        <f t="array" ref="A79">IFERROR(INDEX('Annex 2 Designated EHV charges'!$A$10:$A$200, MATCH(0, IF(ISBLANK('Annex 2 Designated EHV charges'!$A$10:$A$200),1, COUNTIF(A$4:$A78, 'Annex 2 Designated EHV charges'!$A$10:$A$200)), 0)),"")</f>
        <v>Import Tariff 77</v>
      </c>
      <c r="B79" s="93">
        <f>IF($A79="","",VLOOKUP($A79,'Annex 2 Designated EHV charges'!$A:$P,2,0))</f>
        <v>277</v>
      </c>
      <c r="C79" s="110" t="str">
        <f>IF($A79="","",VLOOKUP($A79,'Annex 2 Designated EHV charges'!$A:$P,3,0))</f>
        <v>1640000541148</v>
      </c>
      <c r="D79" s="111" t="str">
        <f>IF($A79="","",VLOOKUP($A79,'Annex 2 Designated EHV charges'!$A:$P,7,0))</f>
        <v>Tariff 77</v>
      </c>
      <c r="E79" s="112">
        <f>IFERROR(IF(VLOOKUP($A79,'Annex 2 Designated EHV charges'!$A:$P,9,FALSE)=0,"",VLOOKUP($A79,'Annex 2 Designated EHV charges'!$A:$P,9,FALSE)),"")</f>
        <v>0.39800000000000002</v>
      </c>
      <c r="F79" s="113">
        <f>IFERROR(IF(VLOOKUP($A79,'Annex 2 Designated EHV charges'!$A:$P,10,FALSE)=0,"",VLOOKUP($A79,'Annex 2 Designated EHV charges'!$A:$P,10,FALSE)),"")</f>
        <v>60.03</v>
      </c>
      <c r="G79" s="114">
        <f>IFERROR(IF(VLOOKUP($A79,'Annex 2 Designated EHV charges'!$A:$P,11,FALSE)=0,"",VLOOKUP($A79,'Annex 2 Designated EHV charges'!$A:$P,11,FALSE)),"")</f>
        <v>3.91</v>
      </c>
      <c r="H79" s="114">
        <f>IFERROR(IF(VLOOKUP($A79,'Annex 2 Designated EHV charges'!$A:$P,12,FALSE)=0,"",VLOOKUP($A79,'Annex 2 Designated EHV charges'!$A:$P,12,FALSE)),"")</f>
        <v>3.91</v>
      </c>
    </row>
    <row r="80" spans="1:8" x14ac:dyDescent="0.2">
      <c r="A80" s="198" t="str" cm="1">
        <f t="array" ref="A80">IFERROR(INDEX('Annex 2 Designated EHV charges'!$A$10:$A$200, MATCH(0, IF(ISBLANK('Annex 2 Designated EHV charges'!$A$10:$A$200),1, COUNTIF(A$4:$A79, 'Annex 2 Designated EHV charges'!$A$10:$A$200)), 0)),"")</f>
        <v>Import Tariff 78</v>
      </c>
      <c r="B80" s="93">
        <f>IF($A80="","",VLOOKUP($A80,'Annex 2 Designated EHV charges'!$A:$P,2,0))</f>
        <v>297</v>
      </c>
      <c r="C80" s="110" t="str">
        <f>IF($A80="","",VLOOKUP($A80,'Annex 2 Designated EHV charges'!$A:$P,3,0))</f>
        <v>1640000541166</v>
      </c>
      <c r="D80" s="111" t="str">
        <f>IF($A80="","",VLOOKUP($A80,'Annex 2 Designated EHV charges'!$A:$P,7,0))</f>
        <v>Tariff 78</v>
      </c>
      <c r="E80" s="112">
        <f>IFERROR(IF(VLOOKUP($A80,'Annex 2 Designated EHV charges'!$A:$P,9,FALSE)=0,"",VLOOKUP($A80,'Annex 2 Designated EHV charges'!$A:$P,9,FALSE)),"")</f>
        <v>3.2650000000000001</v>
      </c>
      <c r="F80" s="113">
        <f>IFERROR(IF(VLOOKUP($A80,'Annex 2 Designated EHV charges'!$A:$P,10,FALSE)=0,"",VLOOKUP($A80,'Annex 2 Designated EHV charges'!$A:$P,10,FALSE)),"")</f>
        <v>12.61</v>
      </c>
      <c r="G80" s="114">
        <f>IFERROR(IF(VLOOKUP($A80,'Annex 2 Designated EHV charges'!$A:$P,11,FALSE)=0,"",VLOOKUP($A80,'Annex 2 Designated EHV charges'!$A:$P,11,FALSE)),"")</f>
        <v>10.75</v>
      </c>
      <c r="H80" s="114">
        <f>IFERROR(IF(VLOOKUP($A80,'Annex 2 Designated EHV charges'!$A:$P,12,FALSE)=0,"",VLOOKUP($A80,'Annex 2 Designated EHV charges'!$A:$P,12,FALSE)),"")</f>
        <v>10.75</v>
      </c>
    </row>
    <row r="81" spans="1:8" x14ac:dyDescent="0.2">
      <c r="A81" s="198" t="str" cm="1">
        <f t="array" ref="A81">IFERROR(INDEX('Annex 2 Designated EHV charges'!$A$10:$A$200, MATCH(0, IF(ISBLANK('Annex 2 Designated EHV charges'!$A$10:$A$200),1, COUNTIF(A$4:$A80, 'Annex 2 Designated EHV charges'!$A$10:$A$200)), 0)),"")</f>
        <v>Import Tariff 79</v>
      </c>
      <c r="B81" s="93">
        <f>IF($A81="","",VLOOKUP($A81,'Annex 2 Designated EHV charges'!$A:$P,2,0))</f>
        <v>187</v>
      </c>
      <c r="C81" s="110">
        <f>IF($A81="","",VLOOKUP($A81,'Annex 2 Designated EHV charges'!$A:$P,3,0))</f>
        <v>1640000541732</v>
      </c>
      <c r="D81" s="111" t="str">
        <f>IF($A81="","",VLOOKUP($A81,'Annex 2 Designated EHV charges'!$A:$P,7,0))</f>
        <v>Tariff 79</v>
      </c>
      <c r="E81" s="112">
        <f>IFERROR(IF(VLOOKUP($A81,'Annex 2 Designated EHV charges'!$A:$P,9,FALSE)=0,"",VLOOKUP($A81,'Annex 2 Designated EHV charges'!$A:$P,9,FALSE)),"")</f>
        <v>0.39400000000000002</v>
      </c>
      <c r="F81" s="113">
        <f>IFERROR(IF(VLOOKUP($A81,'Annex 2 Designated EHV charges'!$A:$P,10,FALSE)=0,"",VLOOKUP($A81,'Annex 2 Designated EHV charges'!$A:$P,10,FALSE)),"")</f>
        <v>8.07</v>
      </c>
      <c r="G81" s="114">
        <f>IFERROR(IF(VLOOKUP($A81,'Annex 2 Designated EHV charges'!$A:$P,11,FALSE)=0,"",VLOOKUP($A81,'Annex 2 Designated EHV charges'!$A:$P,11,FALSE)),"")</f>
        <v>4.1399999999999997</v>
      </c>
      <c r="H81" s="114">
        <f>IFERROR(IF(VLOOKUP($A81,'Annex 2 Designated EHV charges'!$A:$P,12,FALSE)=0,"",VLOOKUP($A81,'Annex 2 Designated EHV charges'!$A:$P,12,FALSE)),"")</f>
        <v>4.1399999999999997</v>
      </c>
    </row>
    <row r="82" spans="1:8" x14ac:dyDescent="0.2">
      <c r="A82" s="198" t="str" cm="1">
        <f t="array" ref="A82">IFERROR(INDEX('Annex 2 Designated EHV charges'!$A$10:$A$200, MATCH(0, IF(ISBLANK('Annex 2 Designated EHV charges'!$A$10:$A$200),1, COUNTIF(A$4:$A81, 'Annex 2 Designated EHV charges'!$A$10:$A$200)), 0)),"")</f>
        <v>Import Tariff 80</v>
      </c>
      <c r="B82" s="93">
        <f>IF($A82="","",VLOOKUP($A82,'Annex 2 Designated EHV charges'!$A:$P,2,0))</f>
        <v>207</v>
      </c>
      <c r="C82" s="110" t="str">
        <f>IF($A82="","",VLOOKUP($A82,'Annex 2 Designated EHV charges'!$A:$P,3,0))</f>
        <v>1640000605243</v>
      </c>
      <c r="D82" s="111" t="str">
        <f>IF($A82="","",VLOOKUP($A82,'Annex 2 Designated EHV charges'!$A:$P,7,0))</f>
        <v>Tariff 80</v>
      </c>
      <c r="E82" s="112">
        <f>IFERROR(IF(VLOOKUP($A82,'Annex 2 Designated EHV charges'!$A:$P,9,FALSE)=0,"",VLOOKUP($A82,'Annex 2 Designated EHV charges'!$A:$P,9,FALSE)),"")</f>
        <v>0.435</v>
      </c>
      <c r="F82" s="113">
        <f>IFERROR(IF(VLOOKUP($A82,'Annex 2 Designated EHV charges'!$A:$P,10,FALSE)=0,"",VLOOKUP($A82,'Annex 2 Designated EHV charges'!$A:$P,10,FALSE)),"")</f>
        <v>15.77</v>
      </c>
      <c r="G82" s="114">
        <f>IFERROR(IF(VLOOKUP($A82,'Annex 2 Designated EHV charges'!$A:$P,11,FALSE)=0,"",VLOOKUP($A82,'Annex 2 Designated EHV charges'!$A:$P,11,FALSE)),"")</f>
        <v>3.02</v>
      </c>
      <c r="H82" s="114">
        <f>IFERROR(IF(VLOOKUP($A82,'Annex 2 Designated EHV charges'!$A:$P,12,FALSE)=0,"",VLOOKUP($A82,'Annex 2 Designated EHV charges'!$A:$P,12,FALSE)),"")</f>
        <v>3.02</v>
      </c>
    </row>
    <row r="83" spans="1:8" ht="45" x14ac:dyDescent="0.2">
      <c r="A83" s="198" t="str" cm="1">
        <f t="array" ref="A83">IFERROR(INDEX('Annex 2 Designated EHV charges'!$A$10:$A$200, MATCH(0, IF(ISBLANK('Annex 2 Designated EHV charges'!$A$10:$A$200),1, COUNTIF(A$4:$A82, 'Annex 2 Designated EHV charges'!$A$10:$A$200)), 0)),"")</f>
        <v>Import Tariff 81</v>
      </c>
      <c r="B83" s="93" t="str">
        <f>IF($A83="","",VLOOKUP($A83,'Annex 2 Designated EHV charges'!$A:$P,2,0))</f>
        <v>MSID 7039, 7040</v>
      </c>
      <c r="C83" s="110" t="str">
        <f>IF($A83="","",VLOOKUP($A83,'Annex 2 Designated EHV charges'!$A:$P,3,0))</f>
        <v>MSID 7039, 7040</v>
      </c>
      <c r="D83" s="111" t="str">
        <f>IF($A83="","",VLOOKUP($A83,'Annex 2 Designated EHV charges'!$A:$P,7,0))</f>
        <v>Tariff 81</v>
      </c>
      <c r="E83" s="112" t="str">
        <f>IFERROR(IF(VLOOKUP($A83,'Annex 2 Designated EHV charges'!$A:$P,9,FALSE)=0,"",VLOOKUP($A83,'Annex 2 Designated EHV charges'!$A:$P,9,FALSE)),"")</f>
        <v/>
      </c>
      <c r="F83" s="113">
        <f>IFERROR(IF(VLOOKUP($A83,'Annex 2 Designated EHV charges'!$A:$P,10,FALSE)=0,"",VLOOKUP($A83,'Annex 2 Designated EHV charges'!$A:$P,10,FALSE)),"")</f>
        <v>5212.1899999999996</v>
      </c>
      <c r="G83" s="114">
        <f>IFERROR(IF(VLOOKUP($A83,'Annex 2 Designated EHV charges'!$A:$P,11,FALSE)=0,"",VLOOKUP($A83,'Annex 2 Designated EHV charges'!$A:$P,11,FALSE)),"")</f>
        <v>2.67</v>
      </c>
      <c r="H83" s="114">
        <f>IFERROR(IF(VLOOKUP($A83,'Annex 2 Designated EHV charges'!$A:$P,12,FALSE)=0,"",VLOOKUP($A83,'Annex 2 Designated EHV charges'!$A:$P,12,FALSE)),"")</f>
        <v>2.67</v>
      </c>
    </row>
    <row r="84" spans="1:8" ht="30" x14ac:dyDescent="0.2">
      <c r="A84" s="198" t="str" cm="1">
        <f t="array" ref="A84">IFERROR(INDEX('Annex 2 Designated EHV charges'!$A$10:$A$200, MATCH(0, IF(ISBLANK('Annex 2 Designated EHV charges'!$A$10:$A$200),1, COUNTIF(A$4:$A83, 'Annex 2 Designated EHV charges'!$A$10:$A$200)), 0)),"")</f>
        <v>Import Tariff 82</v>
      </c>
      <c r="B84" s="93" t="str">
        <f>IF($A84="","",VLOOKUP($A84,'Annex 2 Designated EHV charges'!$A:$P,2,0))</f>
        <v>MSID 7107</v>
      </c>
      <c r="C84" s="110" t="str">
        <f>IF($A84="","",VLOOKUP($A84,'Annex 2 Designated EHV charges'!$A:$P,3,0))</f>
        <v>MSID 7107</v>
      </c>
      <c r="D84" s="111" t="str">
        <f>IF($A84="","",VLOOKUP($A84,'Annex 2 Designated EHV charges'!$A:$P,7,0))</f>
        <v>Tariff 82</v>
      </c>
      <c r="E84" s="112" t="str">
        <f>IFERROR(IF(VLOOKUP($A84,'Annex 2 Designated EHV charges'!$A:$P,9,FALSE)=0,"",VLOOKUP($A84,'Annex 2 Designated EHV charges'!$A:$P,9,FALSE)),"")</f>
        <v/>
      </c>
      <c r="F84" s="113">
        <f>IFERROR(IF(VLOOKUP($A84,'Annex 2 Designated EHV charges'!$A:$P,10,FALSE)=0,"",VLOOKUP($A84,'Annex 2 Designated EHV charges'!$A:$P,10,FALSE)),"")</f>
        <v>8723.4599999999991</v>
      </c>
      <c r="G84" s="114">
        <f>IFERROR(IF(VLOOKUP($A84,'Annex 2 Designated EHV charges'!$A:$P,11,FALSE)=0,"",VLOOKUP($A84,'Annex 2 Designated EHV charges'!$A:$P,11,FALSE)),"")</f>
        <v>1.66</v>
      </c>
      <c r="H84" s="114">
        <f>IFERROR(IF(VLOOKUP($A84,'Annex 2 Designated EHV charges'!$A:$P,12,FALSE)=0,"",VLOOKUP($A84,'Annex 2 Designated EHV charges'!$A:$P,12,FALSE)),"")</f>
        <v>1.66</v>
      </c>
    </row>
    <row r="85" spans="1:8" ht="30" x14ac:dyDescent="0.2">
      <c r="A85" s="198" t="str" cm="1">
        <f t="array" ref="A85">IFERROR(INDEX('Annex 2 Designated EHV charges'!$A$10:$A$200, MATCH(0, IF(ISBLANK('Annex 2 Designated EHV charges'!$A$10:$A$200),1, COUNTIF(A$4:$A84, 'Annex 2 Designated EHV charges'!$A$10:$A$200)), 0)),"")</f>
        <v>Import Tariff 83</v>
      </c>
      <c r="B85" s="93" t="str">
        <f>IF($A85="","",VLOOKUP($A85,'Annex 2 Designated EHV charges'!$A:$P,2,0))</f>
        <v>MSID 7252</v>
      </c>
      <c r="C85" s="110" t="str">
        <f>IF($A85="","",VLOOKUP($A85,'Annex 2 Designated EHV charges'!$A:$P,3,0))</f>
        <v>MSID 7252</v>
      </c>
      <c r="D85" s="111" t="str">
        <f>IF($A85="","",VLOOKUP($A85,'Annex 2 Designated EHV charges'!$A:$P,7,0))</f>
        <v>Tariff 83</v>
      </c>
      <c r="E85" s="112" t="str">
        <f>IFERROR(IF(VLOOKUP($A85,'Annex 2 Designated EHV charges'!$A:$P,9,FALSE)=0,"",VLOOKUP($A85,'Annex 2 Designated EHV charges'!$A:$P,9,FALSE)),"")</f>
        <v/>
      </c>
      <c r="F85" s="113">
        <f>IFERROR(IF(VLOOKUP($A85,'Annex 2 Designated EHV charges'!$A:$P,10,FALSE)=0,"",VLOOKUP($A85,'Annex 2 Designated EHV charges'!$A:$P,10,FALSE)),"")</f>
        <v>66.040000000000006</v>
      </c>
      <c r="G85" s="114">
        <f>IFERROR(IF(VLOOKUP($A85,'Annex 2 Designated EHV charges'!$A:$P,11,FALSE)=0,"",VLOOKUP($A85,'Annex 2 Designated EHV charges'!$A:$P,11,FALSE)),"")</f>
        <v>2.52</v>
      </c>
      <c r="H85" s="114">
        <f>IFERROR(IF(VLOOKUP($A85,'Annex 2 Designated EHV charges'!$A:$P,12,FALSE)=0,"",VLOOKUP($A85,'Annex 2 Designated EHV charges'!$A:$P,12,FALSE)),"")</f>
        <v>2.52</v>
      </c>
    </row>
    <row r="86" spans="1:8" ht="30" x14ac:dyDescent="0.2">
      <c r="A86" s="198" t="str" cm="1">
        <f t="array" ref="A86">IFERROR(INDEX('Annex 2 Designated EHV charges'!$A$10:$A$200, MATCH(0, IF(ISBLANK('Annex 2 Designated EHV charges'!$A$10:$A$200),1, COUNTIF(A$4:$A85, 'Annex 2 Designated EHV charges'!$A$10:$A$200)), 0)),"")</f>
        <v>Import Tariff 84</v>
      </c>
      <c r="B86" s="93" t="str">
        <f>IF($A86="","",VLOOKUP($A86,'Annex 2 Designated EHV charges'!$A:$P,2,0))</f>
        <v>MSID 7249</v>
      </c>
      <c r="C86" s="110" t="str">
        <f>IF($A86="","",VLOOKUP($A86,'Annex 2 Designated EHV charges'!$A:$P,3,0))</f>
        <v>MSID 7249</v>
      </c>
      <c r="D86" s="111" t="str">
        <f>IF($A86="","",VLOOKUP($A86,'Annex 2 Designated EHV charges'!$A:$P,7,0))</f>
        <v>Tariff 84</v>
      </c>
      <c r="E86" s="112" t="str">
        <f>IFERROR(IF(VLOOKUP($A86,'Annex 2 Designated EHV charges'!$A:$P,9,FALSE)=0,"",VLOOKUP($A86,'Annex 2 Designated EHV charges'!$A:$P,9,FALSE)),"")</f>
        <v/>
      </c>
      <c r="F86" s="113">
        <f>IFERROR(IF(VLOOKUP($A86,'Annex 2 Designated EHV charges'!$A:$P,10,FALSE)=0,"",VLOOKUP($A86,'Annex 2 Designated EHV charges'!$A:$P,10,FALSE)),"")</f>
        <v>54.26</v>
      </c>
      <c r="G86" s="114">
        <f>IFERROR(IF(VLOOKUP($A86,'Annex 2 Designated EHV charges'!$A:$P,11,FALSE)=0,"",VLOOKUP($A86,'Annex 2 Designated EHV charges'!$A:$P,11,FALSE)),"")</f>
        <v>1.54</v>
      </c>
      <c r="H86" s="114">
        <f>IFERROR(IF(VLOOKUP($A86,'Annex 2 Designated EHV charges'!$A:$P,12,FALSE)=0,"",VLOOKUP($A86,'Annex 2 Designated EHV charges'!$A:$P,12,FALSE)),"")</f>
        <v>1.54</v>
      </c>
    </row>
    <row r="87" spans="1:8" ht="45" x14ac:dyDescent="0.2">
      <c r="A87" s="198" t="str" cm="1">
        <f t="array" ref="A87">IFERROR(INDEX('Annex 2 Designated EHV charges'!$A$10:$A$200, MATCH(0, IF(ISBLANK('Annex 2 Designated EHV charges'!$A$10:$A$200),1, COUNTIF(A$4:$A86, 'Annex 2 Designated EHV charges'!$A$10:$A$200)), 0)),"")</f>
        <v>Import Tariff 85</v>
      </c>
      <c r="B87" s="93" t="str">
        <f>IF($A87="","",VLOOKUP($A87,'Annex 2 Designated EHV charges'!$A:$P,2,0))</f>
        <v>MSID 7241, 7242</v>
      </c>
      <c r="C87" s="110" t="str">
        <f>IF($A87="","",VLOOKUP($A87,'Annex 2 Designated EHV charges'!$A:$P,3,0))</f>
        <v>MSID 7241, 7242</v>
      </c>
      <c r="D87" s="111" t="str">
        <f>IF($A87="","",VLOOKUP($A87,'Annex 2 Designated EHV charges'!$A:$P,7,0))</f>
        <v>Tariff 85</v>
      </c>
      <c r="E87" s="112">
        <f>IFERROR(IF(VLOOKUP($A87,'Annex 2 Designated EHV charges'!$A:$P,9,FALSE)=0,"",VLOOKUP($A87,'Annex 2 Designated EHV charges'!$A:$P,9,FALSE)),"")</f>
        <v>1.2E-2</v>
      </c>
      <c r="F87" s="113">
        <f>IFERROR(IF(VLOOKUP($A87,'Annex 2 Designated EHV charges'!$A:$P,10,FALSE)=0,"",VLOOKUP($A87,'Annex 2 Designated EHV charges'!$A:$P,10,FALSE)),"")</f>
        <v>149.83000000000001</v>
      </c>
      <c r="G87" s="114">
        <f>IFERROR(IF(VLOOKUP($A87,'Annex 2 Designated EHV charges'!$A:$P,11,FALSE)=0,"",VLOOKUP($A87,'Annex 2 Designated EHV charges'!$A:$P,11,FALSE)),"")</f>
        <v>1.57</v>
      </c>
      <c r="H87" s="114">
        <f>IFERROR(IF(VLOOKUP($A87,'Annex 2 Designated EHV charges'!$A:$P,12,FALSE)=0,"",VLOOKUP($A87,'Annex 2 Designated EHV charges'!$A:$P,12,FALSE)),"")</f>
        <v>1.57</v>
      </c>
    </row>
    <row r="88" spans="1:8" ht="30" x14ac:dyDescent="0.2">
      <c r="A88" s="198" t="str" cm="1">
        <f t="array" ref="A88">IFERROR(INDEX('Annex 2 Designated EHV charges'!$A$10:$A$200, MATCH(0, IF(ISBLANK('Annex 2 Designated EHV charges'!$A$10:$A$200),1, COUNTIF(A$4:$A87, 'Annex 2 Designated EHV charges'!$A$10:$A$200)), 0)),"")</f>
        <v>Import Tariff 86</v>
      </c>
      <c r="B88" s="93" t="str">
        <f>IF($A88="","",VLOOKUP($A88,'Annex 2 Designated EHV charges'!$A:$P,2,0))</f>
        <v>MSID 7244</v>
      </c>
      <c r="C88" s="110" t="str">
        <f>IF($A88="","",VLOOKUP($A88,'Annex 2 Designated EHV charges'!$A:$P,3,0))</f>
        <v>MSID 7244</v>
      </c>
      <c r="D88" s="111" t="str">
        <f>IF($A88="","",VLOOKUP($A88,'Annex 2 Designated EHV charges'!$A:$P,7,0))</f>
        <v>Tariff 86</v>
      </c>
      <c r="E88" s="112" t="str">
        <f>IFERROR(IF(VLOOKUP($A88,'Annex 2 Designated EHV charges'!$A:$P,9,FALSE)=0,"",VLOOKUP($A88,'Annex 2 Designated EHV charges'!$A:$P,9,FALSE)),"")</f>
        <v/>
      </c>
      <c r="F88" s="113">
        <f>IFERROR(IF(VLOOKUP($A88,'Annex 2 Designated EHV charges'!$A:$P,10,FALSE)=0,"",VLOOKUP($A88,'Annex 2 Designated EHV charges'!$A:$P,10,FALSE)),"")</f>
        <v>49.74</v>
      </c>
      <c r="G88" s="114">
        <f>IFERROR(IF(VLOOKUP($A88,'Annex 2 Designated EHV charges'!$A:$P,11,FALSE)=0,"",VLOOKUP($A88,'Annex 2 Designated EHV charges'!$A:$P,11,FALSE)),"")</f>
        <v>1.39</v>
      </c>
      <c r="H88" s="114">
        <f>IFERROR(IF(VLOOKUP($A88,'Annex 2 Designated EHV charges'!$A:$P,12,FALSE)=0,"",VLOOKUP($A88,'Annex 2 Designated EHV charges'!$A:$P,12,FALSE)),"")</f>
        <v>1.39</v>
      </c>
    </row>
    <row r="89" spans="1:8" ht="45" x14ac:dyDescent="0.2">
      <c r="A89" s="198" t="str" cm="1">
        <f t="array" ref="A89">IFERROR(INDEX('Annex 2 Designated EHV charges'!$A$10:$A$200, MATCH(0, IF(ISBLANK('Annex 2 Designated EHV charges'!$A$10:$A$200),1, COUNTIF(A$4:$A88, 'Annex 2 Designated EHV charges'!$A$10:$A$200)), 0)),"")</f>
        <v>Import Tariff 87</v>
      </c>
      <c r="B89" s="93" t="str">
        <f>IF($A89="","",VLOOKUP($A89,'Annex 2 Designated EHV charges'!$A:$P,2,0))</f>
        <v>MSID 2037, 2038</v>
      </c>
      <c r="C89" s="110" t="str">
        <f>IF($A89="","",VLOOKUP($A89,'Annex 2 Designated EHV charges'!$A:$P,3,0))</f>
        <v>MSID 2037, 2038</v>
      </c>
      <c r="D89" s="111" t="str">
        <f>IF($A89="","",VLOOKUP($A89,'Annex 2 Designated EHV charges'!$A:$P,7,0))</f>
        <v>Tariff 87</v>
      </c>
      <c r="E89" s="112">
        <f>IFERROR(IF(VLOOKUP($A89,'Annex 2 Designated EHV charges'!$A:$P,9,FALSE)=0,"",VLOOKUP($A89,'Annex 2 Designated EHV charges'!$A:$P,9,FALSE)),"")</f>
        <v>3.8450000000000002</v>
      </c>
      <c r="F89" s="113">
        <f>IFERROR(IF(VLOOKUP($A89,'Annex 2 Designated EHV charges'!$A:$P,10,FALSE)=0,"",VLOOKUP($A89,'Annex 2 Designated EHV charges'!$A:$P,10,FALSE)),"")</f>
        <v>3711.79</v>
      </c>
      <c r="G89" s="114">
        <f>IFERROR(IF(VLOOKUP($A89,'Annex 2 Designated EHV charges'!$A:$P,11,FALSE)=0,"",VLOOKUP($A89,'Annex 2 Designated EHV charges'!$A:$P,11,FALSE)),"")</f>
        <v>5.19</v>
      </c>
      <c r="H89" s="114">
        <f>IFERROR(IF(VLOOKUP($A89,'Annex 2 Designated EHV charges'!$A:$P,12,FALSE)=0,"",VLOOKUP($A89,'Annex 2 Designated EHV charges'!$A:$P,12,FALSE)),"")</f>
        <v>5.19</v>
      </c>
    </row>
    <row r="90" spans="1:8" ht="30" x14ac:dyDescent="0.2">
      <c r="A90" s="198" t="str" cm="1">
        <f t="array" ref="A90">IFERROR(INDEX('Annex 2 Designated EHV charges'!$A$10:$A$200, MATCH(0, IF(ISBLANK('Annex 2 Designated EHV charges'!$A$10:$A$200),1, COUNTIF(A$4:$A89, 'Annex 2 Designated EHV charges'!$A$10:$A$200)), 0)),"")</f>
        <v>Import Tariff 88</v>
      </c>
      <c r="B90" s="93" t="str">
        <f>IF($A90="","",VLOOKUP($A90,'Annex 2 Designated EHV charges'!$A:$P,2,0))</f>
        <v>MSID 7156</v>
      </c>
      <c r="C90" s="110" t="str">
        <f>IF($A90="","",VLOOKUP($A90,'Annex 2 Designated EHV charges'!$A:$P,3,0))</f>
        <v>MSID 7156</v>
      </c>
      <c r="D90" s="111" t="str">
        <f>IF($A90="","",VLOOKUP($A90,'Annex 2 Designated EHV charges'!$A:$P,7,0))</f>
        <v>Tariff 88</v>
      </c>
      <c r="E90" s="112">
        <f>IFERROR(IF(VLOOKUP($A90,'Annex 2 Designated EHV charges'!$A:$P,9,FALSE)=0,"",VLOOKUP($A90,'Annex 2 Designated EHV charges'!$A:$P,9,FALSE)),"")</f>
        <v>0.28000000000000003</v>
      </c>
      <c r="F90" s="113">
        <f>IFERROR(IF(VLOOKUP($A90,'Annex 2 Designated EHV charges'!$A:$P,10,FALSE)=0,"",VLOOKUP($A90,'Annex 2 Designated EHV charges'!$A:$P,10,FALSE)),"")</f>
        <v>1484.79</v>
      </c>
      <c r="G90" s="114">
        <f>IFERROR(IF(VLOOKUP($A90,'Annex 2 Designated EHV charges'!$A:$P,11,FALSE)=0,"",VLOOKUP($A90,'Annex 2 Designated EHV charges'!$A:$P,11,FALSE)),"")</f>
        <v>1.59</v>
      </c>
      <c r="H90" s="114">
        <f>IFERROR(IF(VLOOKUP($A90,'Annex 2 Designated EHV charges'!$A:$P,12,FALSE)=0,"",VLOOKUP($A90,'Annex 2 Designated EHV charges'!$A:$P,12,FALSE)),"")</f>
        <v>1.59</v>
      </c>
    </row>
    <row r="91" spans="1:8" ht="30" x14ac:dyDescent="0.2">
      <c r="A91" s="198" t="str" cm="1">
        <f t="array" ref="A91">IFERROR(INDEX('Annex 2 Designated EHV charges'!$A$10:$A$200, MATCH(0, IF(ISBLANK('Annex 2 Designated EHV charges'!$A$10:$A$200),1, COUNTIF(A$4:$A90, 'Annex 2 Designated EHV charges'!$A$10:$A$200)), 0)),"")</f>
        <v>Import Tariff 89</v>
      </c>
      <c r="B91" s="93" t="str">
        <f>IF($A91="","",VLOOKUP($A91,'Annex 2 Designated EHV charges'!$A:$P,2,0))</f>
        <v>MSID 0437</v>
      </c>
      <c r="C91" s="110" t="str">
        <f>IF($A91="","",VLOOKUP($A91,'Annex 2 Designated EHV charges'!$A:$P,3,0))</f>
        <v>MSID 0437</v>
      </c>
      <c r="D91" s="111" t="str">
        <f>IF($A91="","",VLOOKUP($A91,'Annex 2 Designated EHV charges'!$A:$P,7,0))</f>
        <v>Tariff 89</v>
      </c>
      <c r="E91" s="112">
        <f>IFERROR(IF(VLOOKUP($A91,'Annex 2 Designated EHV charges'!$A:$P,9,FALSE)=0,"",VLOOKUP($A91,'Annex 2 Designated EHV charges'!$A:$P,9,FALSE)),"")</f>
        <v>0.214</v>
      </c>
      <c r="F91" s="113">
        <f>IFERROR(IF(VLOOKUP($A91,'Annex 2 Designated EHV charges'!$A:$P,10,FALSE)=0,"",VLOOKUP($A91,'Annex 2 Designated EHV charges'!$A:$P,10,FALSE)),"")</f>
        <v>1484.79</v>
      </c>
      <c r="G91" s="114">
        <f>IFERROR(IF(VLOOKUP($A91,'Annex 2 Designated EHV charges'!$A:$P,11,FALSE)=0,"",VLOOKUP($A91,'Annex 2 Designated EHV charges'!$A:$P,11,FALSE)),"")</f>
        <v>4.97</v>
      </c>
      <c r="H91" s="114">
        <f>IFERROR(IF(VLOOKUP($A91,'Annex 2 Designated EHV charges'!$A:$P,12,FALSE)=0,"",VLOOKUP($A91,'Annex 2 Designated EHV charges'!$A:$P,12,FALSE)),"")</f>
        <v>4.97</v>
      </c>
    </row>
    <row r="92" spans="1:8" ht="45" x14ac:dyDescent="0.2">
      <c r="A92" s="198" t="str" cm="1">
        <f t="array" ref="A92">IFERROR(INDEX('Annex 2 Designated EHV charges'!$A$10:$A$200, MATCH(0, IF(ISBLANK('Annex 2 Designated EHV charges'!$A$10:$A$200),1, COUNTIF(A$4:$A91, 'Annex 2 Designated EHV charges'!$A$10:$A$200)), 0)),"")</f>
        <v>Import Tariff 90</v>
      </c>
      <c r="B92" s="93" t="str">
        <f>IF($A92="","",VLOOKUP($A92,'Annex 2 Designated EHV charges'!$A:$P,2,0))</f>
        <v>IDNO1 (PENL870)</v>
      </c>
      <c r="C92" s="110" t="str">
        <f>IF($A92="","",VLOOKUP($A92,'Annex 2 Designated EHV charges'!$A:$P,3,0))</f>
        <v>IDNO1 (PENL870)</v>
      </c>
      <c r="D92" s="111" t="str">
        <f>IF($A92="","",VLOOKUP($A92,'Annex 2 Designated EHV charges'!$A:$P,7,0))</f>
        <v>Tariff 90</v>
      </c>
      <c r="E92" s="112">
        <f>IFERROR(IF(VLOOKUP($A92,'Annex 2 Designated EHV charges'!$A:$P,9,FALSE)=0,"",VLOOKUP($A92,'Annex 2 Designated EHV charges'!$A:$P,9,FALSE)),"")</f>
        <v>8.9999999999999993E-3</v>
      </c>
      <c r="F92" s="113">
        <f>IFERROR(IF(VLOOKUP($A92,'Annex 2 Designated EHV charges'!$A:$P,10,FALSE)=0,"",VLOOKUP($A92,'Annex 2 Designated EHV charges'!$A:$P,10,FALSE)),"")</f>
        <v>3538.27</v>
      </c>
      <c r="G92" s="114">
        <f>IFERROR(IF(VLOOKUP($A92,'Annex 2 Designated EHV charges'!$A:$P,11,FALSE)=0,"",VLOOKUP($A92,'Annex 2 Designated EHV charges'!$A:$P,11,FALSE)),"")</f>
        <v>3.17</v>
      </c>
      <c r="H92" s="114">
        <f>IFERROR(IF(VLOOKUP($A92,'Annex 2 Designated EHV charges'!$A:$P,12,FALSE)=0,"",VLOOKUP($A92,'Annex 2 Designated EHV charges'!$A:$P,12,FALSE)),"")</f>
        <v>3.17</v>
      </c>
    </row>
    <row r="93" spans="1:8" ht="45" x14ac:dyDescent="0.2">
      <c r="A93" s="198" t="str" cm="1">
        <f t="array" ref="A93">IFERROR(INDEX('Annex 2 Designated EHV charges'!$A$10:$A$200, MATCH(0, IF(ISBLANK('Annex 2 Designated EHV charges'!$A$10:$A$200),1, COUNTIF(A$4:$A92, 'Annex 2 Designated EHV charges'!$A$10:$A$200)), 0)),"")</f>
        <v>Import Tariff 91</v>
      </c>
      <c r="B93" s="93" t="str">
        <f>IF($A93="","",VLOOKUP($A93,'Annex 2 Designated EHV charges'!$A:$P,2,0))</f>
        <v>IDNO2 (PENL869)</v>
      </c>
      <c r="C93" s="110" t="str">
        <f>IF($A93="","",VLOOKUP($A93,'Annex 2 Designated EHV charges'!$A:$P,3,0))</f>
        <v>IDNO2 (PENL869)</v>
      </c>
      <c r="D93" s="111" t="str">
        <f>IF($A93="","",VLOOKUP($A93,'Annex 2 Designated EHV charges'!$A:$P,7,0))</f>
        <v>Tariff 91</v>
      </c>
      <c r="E93" s="112">
        <f>IFERROR(IF(VLOOKUP($A93,'Annex 2 Designated EHV charges'!$A:$P,9,FALSE)=0,"",VLOOKUP($A93,'Annex 2 Designated EHV charges'!$A:$P,9,FALSE)),"")</f>
        <v>8.9999999999999993E-3</v>
      </c>
      <c r="F93" s="113">
        <f>IFERROR(IF(VLOOKUP($A93,'Annex 2 Designated EHV charges'!$A:$P,10,FALSE)=0,"",VLOOKUP($A93,'Annex 2 Designated EHV charges'!$A:$P,10,FALSE)),"")</f>
        <v>9264.5400000000009</v>
      </c>
      <c r="G93" s="114">
        <f>IFERROR(IF(VLOOKUP($A93,'Annex 2 Designated EHV charges'!$A:$P,11,FALSE)=0,"",VLOOKUP($A93,'Annex 2 Designated EHV charges'!$A:$P,11,FALSE)),"")</f>
        <v>1.87</v>
      </c>
      <c r="H93" s="114">
        <f>IFERROR(IF(VLOOKUP($A93,'Annex 2 Designated EHV charges'!$A:$P,12,FALSE)=0,"",VLOOKUP($A93,'Annex 2 Designated EHV charges'!$A:$P,12,FALSE)),"")</f>
        <v>1.87</v>
      </c>
    </row>
    <row r="94" spans="1:8" x14ac:dyDescent="0.2">
      <c r="A94" s="198" t="str" cm="1">
        <f t="array" ref="A94">IFERROR(INDEX('Annex 2 Designated EHV charges'!$A$10:$A$200, MATCH(0, IF(ISBLANK('Annex 2 Designated EHV charges'!$A$10:$A$200),1, COUNTIF(A$4:$A93, 'Annex 2 Designated EHV charges'!$A$10:$A$200)), 0)),"")</f>
        <v>Import Tariff 92</v>
      </c>
      <c r="B94" s="93">
        <f>IF($A94="","",VLOOKUP($A94,'Annex 2 Designated EHV charges'!$A:$P,2,0))</f>
        <v>307</v>
      </c>
      <c r="C94" s="110" t="str">
        <f>IF($A94="","",VLOOKUP($A94,'Annex 2 Designated EHV charges'!$A:$P,3,0))</f>
        <v>1640000565627</v>
      </c>
      <c r="D94" s="111" t="str">
        <f>IF($A94="","",VLOOKUP($A94,'Annex 2 Designated EHV charges'!$A:$P,7,0))</f>
        <v>Tariff 92</v>
      </c>
      <c r="E94" s="112">
        <f>IFERROR(IF(VLOOKUP($A94,'Annex 2 Designated EHV charges'!$A:$P,9,FALSE)=0,"",VLOOKUP($A94,'Annex 2 Designated EHV charges'!$A:$P,9,FALSE)),"")</f>
        <v>3.6999999999999998E-2</v>
      </c>
      <c r="F94" s="113">
        <f>IFERROR(IF(VLOOKUP($A94,'Annex 2 Designated EHV charges'!$A:$P,10,FALSE)=0,"",VLOOKUP($A94,'Annex 2 Designated EHV charges'!$A:$P,10,FALSE)),"")</f>
        <v>77.94</v>
      </c>
      <c r="G94" s="114">
        <f>IFERROR(IF(VLOOKUP($A94,'Annex 2 Designated EHV charges'!$A:$P,11,FALSE)=0,"",VLOOKUP($A94,'Annex 2 Designated EHV charges'!$A:$P,11,FALSE)),"")</f>
        <v>2.56</v>
      </c>
      <c r="H94" s="114">
        <f>IFERROR(IF(VLOOKUP($A94,'Annex 2 Designated EHV charges'!$A:$P,12,FALSE)=0,"",VLOOKUP($A94,'Annex 2 Designated EHV charges'!$A:$P,12,FALSE)),"")</f>
        <v>2.56</v>
      </c>
    </row>
    <row r="95" spans="1:8" x14ac:dyDescent="0.2">
      <c r="A95" s="198" t="str" cm="1">
        <f t="array" ref="A95">IFERROR(INDEX('Annex 2 Designated EHV charges'!$A$10:$A$200, MATCH(0, IF(ISBLANK('Annex 2 Designated EHV charges'!$A$10:$A$200),1, COUNTIF(A$4:$A94, 'Annex 2 Designated EHV charges'!$A$10:$A$200)), 0)),"")</f>
        <v>Import Tariff 93</v>
      </c>
      <c r="B95" s="93">
        <f>IF($A95="","",VLOOKUP($A95,'Annex 2 Designated EHV charges'!$A:$P,2,0))</f>
        <v>327</v>
      </c>
      <c r="C95" s="110" t="str">
        <f>IF($A95="","",VLOOKUP($A95,'Annex 2 Designated EHV charges'!$A:$P,3,0))</f>
        <v>1640000565645</v>
      </c>
      <c r="D95" s="111" t="str">
        <f>IF($A95="","",VLOOKUP($A95,'Annex 2 Designated EHV charges'!$A:$P,7,0))</f>
        <v>Tariff 93</v>
      </c>
      <c r="E95" s="112">
        <f>IFERROR(IF(VLOOKUP($A95,'Annex 2 Designated EHV charges'!$A:$P,9,FALSE)=0,"",VLOOKUP($A95,'Annex 2 Designated EHV charges'!$A:$P,9,FALSE)),"")</f>
        <v>6.0999999999999999E-2</v>
      </c>
      <c r="F95" s="113">
        <f>IFERROR(IF(VLOOKUP($A95,'Annex 2 Designated EHV charges'!$A:$P,10,FALSE)=0,"",VLOOKUP($A95,'Annex 2 Designated EHV charges'!$A:$P,10,FALSE)),"")</f>
        <v>17.23</v>
      </c>
      <c r="G95" s="114">
        <f>IFERROR(IF(VLOOKUP($A95,'Annex 2 Designated EHV charges'!$A:$P,11,FALSE)=0,"",VLOOKUP($A95,'Annex 2 Designated EHV charges'!$A:$P,11,FALSE)),"")</f>
        <v>2.58</v>
      </c>
      <c r="H95" s="114">
        <f>IFERROR(IF(VLOOKUP($A95,'Annex 2 Designated EHV charges'!$A:$P,12,FALSE)=0,"",VLOOKUP($A95,'Annex 2 Designated EHV charges'!$A:$P,12,FALSE)),"")</f>
        <v>2.58</v>
      </c>
    </row>
    <row r="96" spans="1:8" x14ac:dyDescent="0.2">
      <c r="A96" s="198" t="str" cm="1">
        <f t="array" ref="A96">IFERROR(INDEX('Annex 2 Designated EHV charges'!$A$10:$A$200, MATCH(0, IF(ISBLANK('Annex 2 Designated EHV charges'!$A$10:$A$200),1, COUNTIF(A$4:$A95, 'Annex 2 Designated EHV charges'!$A$10:$A$200)), 0)),"")</f>
        <v>Import Tariff 94</v>
      </c>
      <c r="B96" s="93">
        <f>IF($A96="","",VLOOKUP($A96,'Annex 2 Designated EHV charges'!$A:$P,2,0))</f>
        <v>347</v>
      </c>
      <c r="C96" s="110" t="str">
        <f>IF($A96="","",VLOOKUP($A96,'Annex 2 Designated EHV charges'!$A:$P,3,0))</f>
        <v>1640000546261</v>
      </c>
      <c r="D96" s="111" t="str">
        <f>IF($A96="","",VLOOKUP($A96,'Annex 2 Designated EHV charges'!$A:$P,7,0))</f>
        <v>Tariff 94</v>
      </c>
      <c r="E96" s="112" t="str">
        <f>IFERROR(IF(VLOOKUP($A96,'Annex 2 Designated EHV charges'!$A:$P,9,FALSE)=0,"",VLOOKUP($A96,'Annex 2 Designated EHV charges'!$A:$P,9,FALSE)),"")</f>
        <v/>
      </c>
      <c r="F96" s="113">
        <f>IFERROR(IF(VLOOKUP($A96,'Annex 2 Designated EHV charges'!$A:$P,10,FALSE)=0,"",VLOOKUP($A96,'Annex 2 Designated EHV charges'!$A:$P,10,FALSE)),"")</f>
        <v>17.23</v>
      </c>
      <c r="G96" s="114">
        <f>IFERROR(IF(VLOOKUP($A96,'Annex 2 Designated EHV charges'!$A:$P,11,FALSE)=0,"",VLOOKUP($A96,'Annex 2 Designated EHV charges'!$A:$P,11,FALSE)),"")</f>
        <v>2.97</v>
      </c>
      <c r="H96" s="114">
        <f>IFERROR(IF(VLOOKUP($A96,'Annex 2 Designated EHV charges'!$A:$P,12,FALSE)=0,"",VLOOKUP($A96,'Annex 2 Designated EHV charges'!$A:$P,12,FALSE)),"")</f>
        <v>2.97</v>
      </c>
    </row>
    <row r="97" spans="1:8" x14ac:dyDescent="0.2">
      <c r="A97" s="198" t="str" cm="1">
        <f t="array" ref="A97">IFERROR(INDEX('Annex 2 Designated EHV charges'!$A$10:$A$200, MATCH(0, IF(ISBLANK('Annex 2 Designated EHV charges'!$A$10:$A$200),1, COUNTIF(A$4:$A96, 'Annex 2 Designated EHV charges'!$A$10:$A$200)), 0)),"")</f>
        <v>Import Tariff 95</v>
      </c>
      <c r="B97" s="93">
        <f>IF($A97="","",VLOOKUP($A97,'Annex 2 Designated EHV charges'!$A:$P,2,0))</f>
        <v>367</v>
      </c>
      <c r="C97" s="110" t="str">
        <f>IF($A97="","",VLOOKUP($A97,'Annex 2 Designated EHV charges'!$A:$P,3,0))</f>
        <v>1640000565478</v>
      </c>
      <c r="D97" s="111" t="str">
        <f>IF($A97="","",VLOOKUP($A97,'Annex 2 Designated EHV charges'!$A:$P,7,0))</f>
        <v>Tariff 95</v>
      </c>
      <c r="E97" s="112">
        <f>IFERROR(IF(VLOOKUP($A97,'Annex 2 Designated EHV charges'!$A:$P,9,FALSE)=0,"",VLOOKUP($A97,'Annex 2 Designated EHV charges'!$A:$P,9,FALSE)),"")</f>
        <v>3.5</v>
      </c>
      <c r="F97" s="113">
        <f>IFERROR(IF(VLOOKUP($A97,'Annex 2 Designated EHV charges'!$A:$P,10,FALSE)=0,"",VLOOKUP($A97,'Annex 2 Designated EHV charges'!$A:$P,10,FALSE)),"")</f>
        <v>353.17</v>
      </c>
      <c r="G97" s="114">
        <f>IFERROR(IF(VLOOKUP($A97,'Annex 2 Designated EHV charges'!$A:$P,11,FALSE)=0,"",VLOOKUP($A97,'Annex 2 Designated EHV charges'!$A:$P,11,FALSE)),"")</f>
        <v>2.0699999999999998</v>
      </c>
      <c r="H97" s="114">
        <f>IFERROR(IF(VLOOKUP($A97,'Annex 2 Designated EHV charges'!$A:$P,12,FALSE)=0,"",VLOOKUP($A97,'Annex 2 Designated EHV charges'!$A:$P,12,FALSE)),"")</f>
        <v>2.0699999999999998</v>
      </c>
    </row>
    <row r="98" spans="1:8" x14ac:dyDescent="0.2">
      <c r="A98" s="198" t="str" cm="1">
        <f t="array" ref="A98">IFERROR(INDEX('Annex 2 Designated EHV charges'!$A$10:$A$200, MATCH(0, IF(ISBLANK('Annex 2 Designated EHV charges'!$A$10:$A$200),1, COUNTIF(A$4:$A97, 'Annex 2 Designated EHV charges'!$A$10:$A$200)), 0)),"")</f>
        <v>Import Tariff 96</v>
      </c>
      <c r="B98" s="93">
        <f>IF($A98="","",VLOOKUP($A98,'Annex 2 Designated EHV charges'!$A:$P,2,0))</f>
        <v>387</v>
      </c>
      <c r="C98" s="110" t="str">
        <f>IF($A98="","",VLOOKUP($A98,'Annex 2 Designated EHV charges'!$A:$P,3,0))</f>
        <v>1640000565501</v>
      </c>
      <c r="D98" s="111" t="str">
        <f>IF($A98="","",VLOOKUP($A98,'Annex 2 Designated EHV charges'!$A:$P,7,0))</f>
        <v>Tariff 96</v>
      </c>
      <c r="E98" s="112">
        <f>IFERROR(IF(VLOOKUP($A98,'Annex 2 Designated EHV charges'!$A:$P,9,FALSE)=0,"",VLOOKUP($A98,'Annex 2 Designated EHV charges'!$A:$P,9,FALSE)),"")</f>
        <v>3.5</v>
      </c>
      <c r="F98" s="113">
        <f>IFERROR(IF(VLOOKUP($A98,'Annex 2 Designated EHV charges'!$A:$P,10,FALSE)=0,"",VLOOKUP($A98,'Annex 2 Designated EHV charges'!$A:$P,10,FALSE)),"")</f>
        <v>353.17</v>
      </c>
      <c r="G98" s="114">
        <f>IFERROR(IF(VLOOKUP($A98,'Annex 2 Designated EHV charges'!$A:$P,11,FALSE)=0,"",VLOOKUP($A98,'Annex 2 Designated EHV charges'!$A:$P,11,FALSE)),"")</f>
        <v>2.0699999999999998</v>
      </c>
      <c r="H98" s="114">
        <f>IFERROR(IF(VLOOKUP($A98,'Annex 2 Designated EHV charges'!$A:$P,12,FALSE)=0,"",VLOOKUP($A98,'Annex 2 Designated EHV charges'!$A:$P,12,FALSE)),"")</f>
        <v>2.0699999999999998</v>
      </c>
    </row>
    <row r="99" spans="1:8" x14ac:dyDescent="0.2">
      <c r="A99" s="198" t="str" cm="1">
        <f t="array" ref="A99">IFERROR(INDEX('Annex 2 Designated EHV charges'!$A$10:$A$200, MATCH(0, IF(ISBLANK('Annex 2 Designated EHV charges'!$A$10:$A$200),1, COUNTIF(A$4:$A98, 'Annex 2 Designated EHV charges'!$A$10:$A$200)), 0)),"")</f>
        <v>Import Tariff 97</v>
      </c>
      <c r="B99" s="93">
        <f>IF($A99="","",VLOOKUP($A99,'Annex 2 Designated EHV charges'!$A:$P,2,0))</f>
        <v>437</v>
      </c>
      <c r="C99" s="110" t="str">
        <f>IF($A99="","",VLOOKUP($A99,'Annex 2 Designated EHV charges'!$A:$P,3,0))</f>
        <v>1640000598205</v>
      </c>
      <c r="D99" s="111" t="str">
        <f>IF($A99="","",VLOOKUP($A99,'Annex 2 Designated EHV charges'!$A:$P,7,0))</f>
        <v>Tariff 97</v>
      </c>
      <c r="E99" s="112">
        <f>IFERROR(IF(VLOOKUP($A99,'Annex 2 Designated EHV charges'!$A:$P,9,FALSE)=0,"",VLOOKUP($A99,'Annex 2 Designated EHV charges'!$A:$P,9,FALSE)),"")</f>
        <v>0.42599999999999999</v>
      </c>
      <c r="F99" s="113">
        <f>IFERROR(IF(VLOOKUP($A99,'Annex 2 Designated EHV charges'!$A:$P,10,FALSE)=0,"",VLOOKUP($A99,'Annex 2 Designated EHV charges'!$A:$P,10,FALSE)),"")</f>
        <v>292.92</v>
      </c>
      <c r="G99" s="114">
        <f>IFERROR(IF(VLOOKUP($A99,'Annex 2 Designated EHV charges'!$A:$P,11,FALSE)=0,"",VLOOKUP($A99,'Annex 2 Designated EHV charges'!$A:$P,11,FALSE)),"")</f>
        <v>3.21</v>
      </c>
      <c r="H99" s="114">
        <f>IFERROR(IF(VLOOKUP($A99,'Annex 2 Designated EHV charges'!$A:$P,12,FALSE)=0,"",VLOOKUP($A99,'Annex 2 Designated EHV charges'!$A:$P,12,FALSE)),"")</f>
        <v>3.21</v>
      </c>
    </row>
    <row r="100" spans="1:8" ht="30" x14ac:dyDescent="0.2">
      <c r="A100" s="198" t="str" cm="1">
        <f t="array" ref="A100">IFERROR(INDEX('Annex 2 Designated EHV charges'!$A$10:$A$200, MATCH(0, IF(ISBLANK('Annex 2 Designated EHV charges'!$A$10:$A$200),1, COUNTIF(A$4:$A99, 'Annex 2 Designated EHV charges'!$A$10:$A$200)), 0)),"")</f>
        <v>Import Tariff 98</v>
      </c>
      <c r="B100" s="93">
        <f>IF($A100="","",VLOOKUP($A100,'Annex 2 Designated EHV charges'!$A:$P,2,0))</f>
        <v>457</v>
      </c>
      <c r="C100" s="110" t="str">
        <f>IF($A100="","",VLOOKUP($A100,'Annex 2 Designated EHV charges'!$A:$P,3,0))</f>
        <v>1640000580634 1640000603050</v>
      </c>
      <c r="D100" s="111" t="str">
        <f>IF($A100="","",VLOOKUP($A100,'Annex 2 Designated EHV charges'!$A:$P,7,0))</f>
        <v>Tariff 98</v>
      </c>
      <c r="E100" s="112">
        <f>IFERROR(IF(VLOOKUP($A100,'Annex 2 Designated EHV charges'!$A:$P,9,FALSE)=0,"",VLOOKUP($A100,'Annex 2 Designated EHV charges'!$A:$P,9,FALSE)),"")</f>
        <v>0.107</v>
      </c>
      <c r="F100" s="113">
        <f>IFERROR(IF(VLOOKUP($A100,'Annex 2 Designated EHV charges'!$A:$P,10,FALSE)=0,"",VLOOKUP($A100,'Annex 2 Designated EHV charges'!$A:$P,10,FALSE)),"")</f>
        <v>4443.8</v>
      </c>
      <c r="G100" s="114">
        <f>IFERROR(IF(VLOOKUP($A100,'Annex 2 Designated EHV charges'!$A:$P,11,FALSE)=0,"",VLOOKUP($A100,'Annex 2 Designated EHV charges'!$A:$P,11,FALSE)),"")</f>
        <v>4.49</v>
      </c>
      <c r="H100" s="114">
        <f>IFERROR(IF(VLOOKUP($A100,'Annex 2 Designated EHV charges'!$A:$P,12,FALSE)=0,"",VLOOKUP($A100,'Annex 2 Designated EHV charges'!$A:$P,12,FALSE)),"")</f>
        <v>4.49</v>
      </c>
    </row>
    <row r="101" spans="1:8" x14ac:dyDescent="0.2">
      <c r="A101" s="198" t="str" cm="1">
        <f t="array" ref="A101">IFERROR(INDEX('Annex 2 Designated EHV charges'!$A$10:$A$200, MATCH(0, IF(ISBLANK('Annex 2 Designated EHV charges'!$A$10:$A$200),1, COUNTIF(A$4:$A100, 'Annex 2 Designated EHV charges'!$A$10:$A$200)), 0)),"")</f>
        <v>Import Tariff 99</v>
      </c>
      <c r="B101" s="93">
        <f>IF($A101="","",VLOOKUP($A101,'Annex 2 Designated EHV charges'!$A:$P,2,0))</f>
        <v>417</v>
      </c>
      <c r="C101" s="110" t="str">
        <f>IF($A101="","",VLOOKUP($A101,'Annex 2 Designated EHV charges'!$A:$P,3,0))</f>
        <v>1640000625036</v>
      </c>
      <c r="D101" s="111" t="str">
        <f>IF($A101="","",VLOOKUP($A101,'Annex 2 Designated EHV charges'!$A:$P,7,0))</f>
        <v>Tariff 99</v>
      </c>
      <c r="E101" s="112">
        <f>IFERROR(IF(VLOOKUP($A101,'Annex 2 Designated EHV charges'!$A:$P,9,FALSE)=0,"",VLOOKUP($A101,'Annex 2 Designated EHV charges'!$A:$P,9,FALSE)),"")</f>
        <v>0.39800000000000002</v>
      </c>
      <c r="F101" s="113">
        <f>IFERROR(IF(VLOOKUP($A101,'Annex 2 Designated EHV charges'!$A:$P,10,FALSE)=0,"",VLOOKUP($A101,'Annex 2 Designated EHV charges'!$A:$P,10,FALSE)),"")</f>
        <v>36.64</v>
      </c>
      <c r="G101" s="114">
        <f>IFERROR(IF(VLOOKUP($A101,'Annex 2 Designated EHV charges'!$A:$P,11,FALSE)=0,"",VLOOKUP($A101,'Annex 2 Designated EHV charges'!$A:$P,11,FALSE)),"")</f>
        <v>3.98</v>
      </c>
      <c r="H101" s="114">
        <f>IFERROR(IF(VLOOKUP($A101,'Annex 2 Designated EHV charges'!$A:$P,12,FALSE)=0,"",VLOOKUP($A101,'Annex 2 Designated EHV charges'!$A:$P,12,FALSE)),"")</f>
        <v>3.98</v>
      </c>
    </row>
    <row r="102" spans="1:8" x14ac:dyDescent="0.2">
      <c r="A102" s="198" t="str" cm="1">
        <f t="array" ref="A102">IFERROR(INDEX('Annex 2 Designated EHV charges'!$A$10:$A$200, MATCH(0, IF(ISBLANK('Annex 2 Designated EHV charges'!$A$10:$A$200),1, COUNTIF(A$4:$A101, 'Annex 2 Designated EHV charges'!$A$10:$A$200)), 0)),"")</f>
        <v>Import Tariff 100</v>
      </c>
      <c r="B102" s="93">
        <f>IF($A102="","",VLOOKUP($A102,'Annex 2 Designated EHV charges'!$A:$P,2,0))</f>
        <v>467</v>
      </c>
      <c r="C102" s="110" t="str">
        <f>IF($A102="","",VLOOKUP($A102,'Annex 2 Designated EHV charges'!$A:$P,3,0))</f>
        <v>1640000639298</v>
      </c>
      <c r="D102" s="111" t="str">
        <f>IF($A102="","",VLOOKUP($A102,'Annex 2 Designated EHV charges'!$A:$P,7,0))</f>
        <v>Tariff 100</v>
      </c>
      <c r="E102" s="112">
        <f>IFERROR(IF(VLOOKUP($A102,'Annex 2 Designated EHV charges'!$A:$P,9,FALSE)=0,"",VLOOKUP($A102,'Annex 2 Designated EHV charges'!$A:$P,9,FALSE)),"")</f>
        <v>0.313</v>
      </c>
      <c r="F102" s="113">
        <f>IFERROR(IF(VLOOKUP($A102,'Annex 2 Designated EHV charges'!$A:$P,10,FALSE)=0,"",VLOOKUP($A102,'Annex 2 Designated EHV charges'!$A:$P,10,FALSE)),"")</f>
        <v>15.12</v>
      </c>
      <c r="G102" s="114">
        <f>IFERROR(IF(VLOOKUP($A102,'Annex 2 Designated EHV charges'!$A:$P,11,FALSE)=0,"",VLOOKUP($A102,'Annex 2 Designated EHV charges'!$A:$P,11,FALSE)),"")</f>
        <v>4.22</v>
      </c>
      <c r="H102" s="114">
        <f>IFERROR(IF(VLOOKUP($A102,'Annex 2 Designated EHV charges'!$A:$P,12,FALSE)=0,"",VLOOKUP($A102,'Annex 2 Designated EHV charges'!$A:$P,12,FALSE)),"")</f>
        <v>4.22</v>
      </c>
    </row>
    <row r="103" spans="1:8" x14ac:dyDescent="0.2">
      <c r="A103" s="198" t="str" cm="1">
        <f t="array" ref="A103">IFERROR(INDEX('Annex 2 Designated EHV charges'!$A$10:$A$200, MATCH(0, IF(ISBLANK('Annex 2 Designated EHV charges'!$A$10:$A$200),1, COUNTIF(A$4:$A102, 'Annex 2 Designated EHV charges'!$A$10:$A$200)), 0)),"")</f>
        <v>Import Tariff 101</v>
      </c>
      <c r="B103" s="93">
        <f>IF($A103="","",VLOOKUP($A103,'Annex 2 Designated EHV charges'!$A:$P,2,0))</f>
        <v>108</v>
      </c>
      <c r="C103" s="110" t="str">
        <f>IF($A103="","",VLOOKUP($A103,'Annex 2 Designated EHV charges'!$A:$P,3,0))</f>
        <v>1640000671751</v>
      </c>
      <c r="D103" s="111" t="str">
        <f>IF($A103="","",VLOOKUP($A103,'Annex 2 Designated EHV charges'!$A:$P,7,0))</f>
        <v>Tariff 101</v>
      </c>
      <c r="E103" s="112">
        <f>IFERROR(IF(VLOOKUP($A103,'Annex 2 Designated EHV charges'!$A:$P,9,FALSE)=0,"",VLOOKUP($A103,'Annex 2 Designated EHV charges'!$A:$P,9,FALSE)),"")</f>
        <v>0.313</v>
      </c>
      <c r="F103" s="113">
        <f>IFERROR(IF(VLOOKUP($A103,'Annex 2 Designated EHV charges'!$A:$P,10,FALSE)=0,"",VLOOKUP($A103,'Annex 2 Designated EHV charges'!$A:$P,10,FALSE)),"")</f>
        <v>29.33</v>
      </c>
      <c r="G103" s="114">
        <f>IFERROR(IF(VLOOKUP($A103,'Annex 2 Designated EHV charges'!$A:$P,11,FALSE)=0,"",VLOOKUP($A103,'Annex 2 Designated EHV charges'!$A:$P,11,FALSE)),"")</f>
        <v>3.87</v>
      </c>
      <c r="H103" s="114">
        <f>IFERROR(IF(VLOOKUP($A103,'Annex 2 Designated EHV charges'!$A:$P,12,FALSE)=0,"",VLOOKUP($A103,'Annex 2 Designated EHV charges'!$A:$P,12,FALSE)),"")</f>
        <v>3.87</v>
      </c>
    </row>
    <row r="104" spans="1:8" ht="30" x14ac:dyDescent="0.2">
      <c r="A104" s="198" t="str" cm="1">
        <f t="array" ref="A104">IFERROR(INDEX('Annex 2 Designated EHV charges'!$A$10:$A$200, MATCH(0, IF(ISBLANK('Annex 2 Designated EHV charges'!$A$10:$A$200),1, COUNTIF(A$4:$A103, 'Annex 2 Designated EHV charges'!$A$10:$A$200)), 0)),"")</f>
        <v>Import Tariff 102</v>
      </c>
      <c r="B104" s="93">
        <f>IF($A104="","",VLOOKUP($A104,'Annex 2 Designated EHV charges'!$A:$P,2,0))</f>
        <v>539</v>
      </c>
      <c r="C104" s="110" t="str">
        <f>IF($A104="","",VLOOKUP($A104,'Annex 2 Designated EHV charges'!$A:$P,3,0))</f>
        <v>1640000565097 1640000565102</v>
      </c>
      <c r="D104" s="111" t="str">
        <f>IF($A104="","",VLOOKUP($A104,'Annex 2 Designated EHV charges'!$A:$P,7,0))</f>
        <v>Tariff 102</v>
      </c>
      <c r="E104" s="112">
        <f>IFERROR(IF(VLOOKUP($A104,'Annex 2 Designated EHV charges'!$A:$P,9,FALSE)=0,"",VLOOKUP($A104,'Annex 2 Designated EHV charges'!$A:$P,9,FALSE)),"")</f>
        <v>2.5390000000000001</v>
      </c>
      <c r="F104" s="113">
        <f>IFERROR(IF(VLOOKUP($A104,'Annex 2 Designated EHV charges'!$A:$P,10,FALSE)=0,"",VLOOKUP($A104,'Annex 2 Designated EHV charges'!$A:$P,10,FALSE)),"")</f>
        <v>22537.31</v>
      </c>
      <c r="G104" s="114">
        <f>IFERROR(IF(VLOOKUP($A104,'Annex 2 Designated EHV charges'!$A:$P,11,FALSE)=0,"",VLOOKUP($A104,'Annex 2 Designated EHV charges'!$A:$P,11,FALSE)),"")</f>
        <v>2.2799999999999998</v>
      </c>
      <c r="H104" s="114">
        <f>IFERROR(IF(VLOOKUP($A104,'Annex 2 Designated EHV charges'!$A:$P,12,FALSE)=0,"",VLOOKUP($A104,'Annex 2 Designated EHV charges'!$A:$P,12,FALSE)),"")</f>
        <v>2.2799999999999998</v>
      </c>
    </row>
    <row r="105" spans="1:8" ht="30" x14ac:dyDescent="0.2">
      <c r="A105" s="198" t="str" cm="1">
        <f t="array" ref="A105">IFERROR(INDEX('Annex 2 Designated EHV charges'!$A$10:$A$200, MATCH(0, IF(ISBLANK('Annex 2 Designated EHV charges'!$A$10:$A$200),1, COUNTIF(A$4:$A104, 'Annex 2 Designated EHV charges'!$A$10:$A$200)), 0)),"")</f>
        <v>Import Tariff 103</v>
      </c>
      <c r="B105" s="93">
        <f>IF($A105="","",VLOOKUP($A105,'Annex 2 Designated EHV charges'!$A:$P,2,0))</f>
        <v>549</v>
      </c>
      <c r="C105" s="110" t="str">
        <f>IF($A105="","",VLOOKUP($A105,'Annex 2 Designated EHV charges'!$A:$P,3,0))</f>
        <v>1640000624636 1640000626545</v>
      </c>
      <c r="D105" s="111" t="str">
        <f>IF($A105="","",VLOOKUP($A105,'Annex 2 Designated EHV charges'!$A:$P,7,0))</f>
        <v>Tariff 103</v>
      </c>
      <c r="E105" s="112">
        <f>IFERROR(IF(VLOOKUP($A105,'Annex 2 Designated EHV charges'!$A:$P,9,FALSE)=0,"",VLOOKUP($A105,'Annex 2 Designated EHV charges'!$A:$P,9,FALSE)),"")</f>
        <v>3.4580000000000002</v>
      </c>
      <c r="F105" s="113">
        <f>IFERROR(IF(VLOOKUP($A105,'Annex 2 Designated EHV charges'!$A:$P,10,FALSE)=0,"",VLOOKUP($A105,'Annex 2 Designated EHV charges'!$A:$P,10,FALSE)),"")</f>
        <v>23423.78</v>
      </c>
      <c r="G105" s="114">
        <f>IFERROR(IF(VLOOKUP($A105,'Annex 2 Designated EHV charges'!$A:$P,11,FALSE)=0,"",VLOOKUP($A105,'Annex 2 Designated EHV charges'!$A:$P,11,FALSE)),"")</f>
        <v>3.15</v>
      </c>
      <c r="H105" s="114">
        <f>IFERROR(IF(VLOOKUP($A105,'Annex 2 Designated EHV charges'!$A:$P,12,FALSE)=0,"",VLOOKUP($A105,'Annex 2 Designated EHV charges'!$A:$P,12,FALSE)),"")</f>
        <v>3.15</v>
      </c>
    </row>
    <row r="106" spans="1:8" x14ac:dyDescent="0.2">
      <c r="A106" s="198" t="str" cm="1">
        <f t="array" ref="A106">IFERROR(INDEX('Annex 2 Designated EHV charges'!$A$10:$A$200, MATCH(0, IF(ISBLANK('Annex 2 Designated EHV charges'!$A$10:$A$200),1, COUNTIF(A$4:$A105, 'Annex 2 Designated EHV charges'!$A$10:$A$200)), 0)),"")</f>
        <v>Import Tariff 104</v>
      </c>
      <c r="B106" s="93">
        <f>IF($A106="","",VLOOKUP($A106,'Annex 2 Designated EHV charges'!$A:$P,2,0))</f>
        <v>128</v>
      </c>
      <c r="C106" s="110" t="str">
        <f>IF($A106="","",VLOOKUP($A106,'Annex 2 Designated EHV charges'!$A:$P,3,0))</f>
        <v>1640000612659</v>
      </c>
      <c r="D106" s="111" t="str">
        <f>IF($A106="","",VLOOKUP($A106,'Annex 2 Designated EHV charges'!$A:$P,7,0))</f>
        <v>Tariff 104</v>
      </c>
      <c r="E106" s="112" t="str">
        <f>IFERROR(IF(VLOOKUP($A106,'Annex 2 Designated EHV charges'!$A:$P,9,FALSE)=0,"",VLOOKUP($A106,'Annex 2 Designated EHV charges'!$A:$P,9,FALSE)),"")</f>
        <v/>
      </c>
      <c r="F106" s="113">
        <f>IFERROR(IF(VLOOKUP($A106,'Annex 2 Designated EHV charges'!$A:$P,10,FALSE)=0,"",VLOOKUP($A106,'Annex 2 Designated EHV charges'!$A:$P,10,FALSE)),"")</f>
        <v>9.68</v>
      </c>
      <c r="G106" s="114">
        <f>IFERROR(IF(VLOOKUP($A106,'Annex 2 Designated EHV charges'!$A:$P,11,FALSE)=0,"",VLOOKUP($A106,'Annex 2 Designated EHV charges'!$A:$P,11,FALSE)),"")</f>
        <v>3.54</v>
      </c>
      <c r="H106" s="114">
        <f>IFERROR(IF(VLOOKUP($A106,'Annex 2 Designated EHV charges'!$A:$P,12,FALSE)=0,"",VLOOKUP($A106,'Annex 2 Designated EHV charges'!$A:$P,12,FALSE)),"")</f>
        <v>3.54</v>
      </c>
    </row>
    <row r="107" spans="1:8" ht="30" x14ac:dyDescent="0.2">
      <c r="A107" s="198" t="str" cm="1">
        <f t="array" ref="A107">IFERROR(INDEX('Annex 2 Designated EHV charges'!$A$10:$A$200, MATCH(0, IF(ISBLANK('Annex 2 Designated EHV charges'!$A$10:$A$200),1, COUNTIF(A$4:$A106, 'Annex 2 Designated EHV charges'!$A$10:$A$200)), 0)),"")</f>
        <v>Import Tariff 105</v>
      </c>
      <c r="B107" s="93">
        <f>IF($A107="","",VLOOKUP($A107,'Annex 2 Designated EHV charges'!$A:$P,2,0))</f>
        <v>599</v>
      </c>
      <c r="C107" s="110" t="str">
        <f>IF($A107="","",VLOOKUP($A107,'Annex 2 Designated EHV charges'!$A:$P,3,0))</f>
        <v>1620000588296 1620000588310</v>
      </c>
      <c r="D107" s="111" t="str">
        <f>IF($A107="","",VLOOKUP($A107,'Annex 2 Designated EHV charges'!$A:$P,7,0))</f>
        <v>Tariff 105</v>
      </c>
      <c r="E107" s="112">
        <f>IFERROR(IF(VLOOKUP($A107,'Annex 2 Designated EHV charges'!$A:$P,9,FALSE)=0,"",VLOOKUP($A107,'Annex 2 Designated EHV charges'!$A:$P,9,FALSE)),"")</f>
        <v>3.7090000000000001</v>
      </c>
      <c r="F107" s="113">
        <f>IFERROR(IF(VLOOKUP($A107,'Annex 2 Designated EHV charges'!$A:$P,10,FALSE)=0,"",VLOOKUP($A107,'Annex 2 Designated EHV charges'!$A:$P,10,FALSE)),"")</f>
        <v>2238.91</v>
      </c>
      <c r="G107" s="114">
        <f>IFERROR(IF(VLOOKUP($A107,'Annex 2 Designated EHV charges'!$A:$P,11,FALSE)=0,"",VLOOKUP($A107,'Annex 2 Designated EHV charges'!$A:$P,11,FALSE)),"")</f>
        <v>2.94</v>
      </c>
      <c r="H107" s="114">
        <f>IFERROR(IF(VLOOKUP($A107,'Annex 2 Designated EHV charges'!$A:$P,12,FALSE)=0,"",VLOOKUP($A107,'Annex 2 Designated EHV charges'!$A:$P,12,FALSE)),"")</f>
        <v>2.94</v>
      </c>
    </row>
    <row r="108" spans="1:8" ht="30" x14ac:dyDescent="0.2">
      <c r="A108" s="198" t="str" cm="1">
        <f t="array" ref="A108">IFERROR(INDEX('Annex 2 Designated EHV charges'!$A$10:$A$200, MATCH(0, IF(ISBLANK('Annex 2 Designated EHV charges'!$A$10:$A$200),1, COUNTIF(A$4:$A107, 'Annex 2 Designated EHV charges'!$A$10:$A$200)), 0)),"")</f>
        <v>Import Tariff 106</v>
      </c>
      <c r="B108" s="93">
        <f>IF($A108="","",VLOOKUP($A108,'Annex 2 Designated EHV charges'!$A:$P,2,0))</f>
        <v>579</v>
      </c>
      <c r="C108" s="110" t="str">
        <f>IF($A108="","",VLOOKUP($A108,'Annex 2 Designated EHV charges'!$A:$P,3,0))</f>
        <v>1640000603060 1640000603079</v>
      </c>
      <c r="D108" s="111" t="str">
        <f>IF($A108="","",VLOOKUP($A108,'Annex 2 Designated EHV charges'!$A:$P,7,0))</f>
        <v>Tariff 106</v>
      </c>
      <c r="E108" s="112">
        <f>IFERROR(IF(VLOOKUP($A108,'Annex 2 Designated EHV charges'!$A:$P,9,FALSE)=0,"",VLOOKUP($A108,'Annex 2 Designated EHV charges'!$A:$P,9,FALSE)),"")</f>
        <v>0.44500000000000001</v>
      </c>
      <c r="F108" s="113">
        <f>IFERROR(IF(VLOOKUP($A108,'Annex 2 Designated EHV charges'!$A:$P,10,FALSE)=0,"",VLOOKUP($A108,'Annex 2 Designated EHV charges'!$A:$P,10,FALSE)),"")</f>
        <v>11113.79</v>
      </c>
      <c r="G108" s="114">
        <f>IFERROR(IF(VLOOKUP($A108,'Annex 2 Designated EHV charges'!$A:$P,11,FALSE)=0,"",VLOOKUP($A108,'Annex 2 Designated EHV charges'!$A:$P,11,FALSE)),"")</f>
        <v>1.97</v>
      </c>
      <c r="H108" s="114">
        <f>IFERROR(IF(VLOOKUP($A108,'Annex 2 Designated EHV charges'!$A:$P,12,FALSE)=0,"",VLOOKUP($A108,'Annex 2 Designated EHV charges'!$A:$P,12,FALSE)),"")</f>
        <v>1.97</v>
      </c>
    </row>
    <row r="109" spans="1:8" x14ac:dyDescent="0.2">
      <c r="A109" s="198" t="str" cm="1">
        <f t="array" ref="A109">IFERROR(INDEX('Annex 2 Designated EHV charges'!$A$10:$A$200, MATCH(0, IF(ISBLANK('Annex 2 Designated EHV charges'!$A$10:$A$200),1, COUNTIF(A$4:$A108, 'Annex 2 Designated EHV charges'!$A$10:$A$200)), 0)),"")</f>
        <v>Import Tariff 107</v>
      </c>
      <c r="B109" s="93">
        <f>IF($A109="","",VLOOKUP($A109,'Annex 2 Designated EHV charges'!$A:$P,2,0))</f>
        <v>487</v>
      </c>
      <c r="C109" s="110" t="str">
        <f>IF($A109="","",VLOOKUP($A109,'Annex 2 Designated EHV charges'!$A:$P,3,0))</f>
        <v>1640000695390</v>
      </c>
      <c r="D109" s="111" t="str">
        <f>IF($A109="","",VLOOKUP($A109,'Annex 2 Designated EHV charges'!$A:$P,7,0))</f>
        <v>Tariff 107</v>
      </c>
      <c r="E109" s="112">
        <f>IFERROR(IF(VLOOKUP($A109,'Annex 2 Designated EHV charges'!$A:$P,9,FALSE)=0,"",VLOOKUP($A109,'Annex 2 Designated EHV charges'!$A:$P,9,FALSE)),"")</f>
        <v>0.106</v>
      </c>
      <c r="F109" s="113">
        <f>IFERROR(IF(VLOOKUP($A109,'Annex 2 Designated EHV charges'!$A:$P,10,FALSE)=0,"",VLOOKUP($A109,'Annex 2 Designated EHV charges'!$A:$P,10,FALSE)),"")</f>
        <v>861.91</v>
      </c>
      <c r="G109" s="114">
        <f>IFERROR(IF(VLOOKUP($A109,'Annex 2 Designated EHV charges'!$A:$P,11,FALSE)=0,"",VLOOKUP($A109,'Annex 2 Designated EHV charges'!$A:$P,11,FALSE)),"")</f>
        <v>1.54</v>
      </c>
      <c r="H109" s="114">
        <f>IFERROR(IF(VLOOKUP($A109,'Annex 2 Designated EHV charges'!$A:$P,12,FALSE)=0,"",VLOOKUP($A109,'Annex 2 Designated EHV charges'!$A:$P,12,FALSE)),"")</f>
        <v>1.54</v>
      </c>
    </row>
    <row r="110" spans="1:8" x14ac:dyDescent="0.2">
      <c r="A110" s="198" t="str" cm="1">
        <f t="array" ref="A110">IFERROR(INDEX('Annex 2 Designated EHV charges'!$A$10:$A$200, MATCH(0, IF(ISBLANK('Annex 2 Designated EHV charges'!$A$10:$A$200),1, COUNTIF(A$4:$A109, 'Annex 2 Designated EHV charges'!$A$10:$A$200)), 0)),"")</f>
        <v>Import Tariff 108</v>
      </c>
      <c r="B110" s="93">
        <f>IF($A110="","",VLOOKUP($A110,'Annex 2 Designated EHV charges'!$A:$P,2,0))</f>
        <v>517</v>
      </c>
      <c r="C110" s="110" t="str">
        <f>IF($A110="","",VLOOKUP($A110,'Annex 2 Designated EHV charges'!$A:$P,3,0))</f>
        <v>1640000701732</v>
      </c>
      <c r="D110" s="111" t="str">
        <f>IF($A110="","",VLOOKUP($A110,'Annex 2 Designated EHV charges'!$A:$P,7,0))</f>
        <v>Tariff 108</v>
      </c>
      <c r="E110" s="112">
        <f>IFERROR(IF(VLOOKUP($A110,'Annex 2 Designated EHV charges'!$A:$P,9,FALSE)=0,"",VLOOKUP($A110,'Annex 2 Designated EHV charges'!$A:$P,9,FALSE)),"")</f>
        <v>0.45100000000000001</v>
      </c>
      <c r="F110" s="113">
        <f>IFERROR(IF(VLOOKUP($A110,'Annex 2 Designated EHV charges'!$A:$P,10,FALSE)=0,"",VLOOKUP($A110,'Annex 2 Designated EHV charges'!$A:$P,10,FALSE)),"")</f>
        <v>16.82</v>
      </c>
      <c r="G110" s="114">
        <f>IFERROR(IF(VLOOKUP($A110,'Annex 2 Designated EHV charges'!$A:$P,11,FALSE)=0,"",VLOOKUP($A110,'Annex 2 Designated EHV charges'!$A:$P,11,FALSE)),"")</f>
        <v>3.11</v>
      </c>
      <c r="H110" s="114">
        <f>IFERROR(IF(VLOOKUP($A110,'Annex 2 Designated EHV charges'!$A:$P,12,FALSE)=0,"",VLOOKUP($A110,'Annex 2 Designated EHV charges'!$A:$P,12,FALSE)),"")</f>
        <v>3.11</v>
      </c>
    </row>
    <row r="111" spans="1:8" x14ac:dyDescent="0.2">
      <c r="A111" s="198" t="str" cm="1">
        <f t="array" ref="A111">IFERROR(INDEX('Annex 2 Designated EHV charges'!$A$10:$A$200, MATCH(0, IF(ISBLANK('Annex 2 Designated EHV charges'!$A$10:$A$200),1, COUNTIF(A$4:$A110, 'Annex 2 Designated EHV charges'!$A$10:$A$200)), 0)),"")</f>
        <v>Import Tariff 109</v>
      </c>
      <c r="B111" s="93">
        <f>IF($A111="","",VLOOKUP($A111,'Annex 2 Designated EHV charges'!$A:$P,2,0))</f>
        <v>408</v>
      </c>
      <c r="C111" s="110">
        <f>IF($A111="","",VLOOKUP($A111,'Annex 2 Designated EHV charges'!$A:$P,3,0))</f>
        <v>1640000951044</v>
      </c>
      <c r="D111" s="111" t="str">
        <f>IF($A111="","",VLOOKUP($A111,'Annex 2 Designated EHV charges'!$A:$P,7,0))</f>
        <v>Tariff 109</v>
      </c>
      <c r="E111" s="112">
        <f>IFERROR(IF(VLOOKUP($A111,'Annex 2 Designated EHV charges'!$A:$P,9,FALSE)=0,"",VLOOKUP($A111,'Annex 2 Designated EHV charges'!$A:$P,9,FALSE)),"")</f>
        <v>0.14599999999999999</v>
      </c>
      <c r="F111" s="113">
        <f>IFERROR(IF(VLOOKUP($A111,'Annex 2 Designated EHV charges'!$A:$P,10,FALSE)=0,"",VLOOKUP($A111,'Annex 2 Designated EHV charges'!$A:$P,10,FALSE)),"")</f>
        <v>508.74</v>
      </c>
      <c r="G111" s="114">
        <f>IFERROR(IF(VLOOKUP($A111,'Annex 2 Designated EHV charges'!$A:$P,11,FALSE)=0,"",VLOOKUP($A111,'Annex 2 Designated EHV charges'!$A:$P,11,FALSE)),"")</f>
        <v>2.68</v>
      </c>
      <c r="H111" s="114">
        <f>IFERROR(IF(VLOOKUP($A111,'Annex 2 Designated EHV charges'!$A:$P,12,FALSE)=0,"",VLOOKUP($A111,'Annex 2 Designated EHV charges'!$A:$P,12,FALSE)),"")</f>
        <v>2.68</v>
      </c>
    </row>
    <row r="112" spans="1:8" ht="45" x14ac:dyDescent="0.2">
      <c r="A112" s="198" t="str" cm="1">
        <f t="array" ref="A112">IFERROR(INDEX('Annex 2 Designated EHV charges'!$A$10:$A$200, MATCH(0, IF(ISBLANK('Annex 2 Designated EHV charges'!$A$10:$A$200),1, COUNTIF(A$4:$A111, 'Annex 2 Designated EHV charges'!$A$10:$A$200)), 0)),"")</f>
        <v>Import Tariff 110</v>
      </c>
      <c r="B112" s="93" t="str">
        <f>IF($A112="","",VLOOKUP($A112,'Annex 2 Designated EHV charges'!$A:$P,2,0))</f>
        <v>MSID 7358, 7359</v>
      </c>
      <c r="C112" s="110" t="str">
        <f>IF($A112="","",VLOOKUP($A112,'Annex 2 Designated EHV charges'!$A:$P,3,0))</f>
        <v>MSID 7358, 7359</v>
      </c>
      <c r="D112" s="111" t="str">
        <f>IF($A112="","",VLOOKUP($A112,'Annex 2 Designated EHV charges'!$A:$P,7,0))</f>
        <v>Tariff 110</v>
      </c>
      <c r="E112" s="112">
        <f>IFERROR(IF(VLOOKUP($A112,'Annex 2 Designated EHV charges'!$A:$P,9,FALSE)=0,"",VLOOKUP($A112,'Annex 2 Designated EHV charges'!$A:$P,9,FALSE)),"")</f>
        <v>1.974</v>
      </c>
      <c r="F112" s="113">
        <f>IFERROR(IF(VLOOKUP($A112,'Annex 2 Designated EHV charges'!$A:$P,10,FALSE)=0,"",VLOOKUP($A112,'Annex 2 Designated EHV charges'!$A:$P,10,FALSE)),"")</f>
        <v>28.79</v>
      </c>
      <c r="G112" s="114">
        <f>IFERROR(IF(VLOOKUP($A112,'Annex 2 Designated EHV charges'!$A:$P,11,FALSE)=0,"",VLOOKUP($A112,'Annex 2 Designated EHV charges'!$A:$P,11,FALSE)),"")</f>
        <v>2.5</v>
      </c>
      <c r="H112" s="114">
        <f>IFERROR(IF(VLOOKUP($A112,'Annex 2 Designated EHV charges'!$A:$P,12,FALSE)=0,"",VLOOKUP($A112,'Annex 2 Designated EHV charges'!$A:$P,12,FALSE)),"")</f>
        <v>2.5</v>
      </c>
    </row>
    <row r="113" spans="1:8" x14ac:dyDescent="0.2">
      <c r="A113" s="198" t="str" cm="1">
        <f t="array" ref="A113">IFERROR(INDEX('Annex 2 Designated EHV charges'!$A$10:$A$200, MATCH(0, IF(ISBLANK('Annex 2 Designated EHV charges'!$A$10:$A$200),1, COUNTIF(A$4:$A112, 'Annex 2 Designated EHV charges'!$A$10:$A$200)), 0)),"")</f>
        <v>Import Tariff 112</v>
      </c>
      <c r="B113" s="93">
        <f>IF($A113="","",VLOOKUP($A113,'Annex 2 Designated EHV charges'!$A:$P,2,0))</f>
        <v>148</v>
      </c>
      <c r="C113" s="110" t="str">
        <f>IF($A113="","",VLOOKUP($A113,'Annex 2 Designated EHV charges'!$A:$P,3,0))</f>
        <v>1640000796628</v>
      </c>
      <c r="D113" s="111" t="str">
        <f>IF($A113="","",VLOOKUP($A113,'Annex 2 Designated EHV charges'!$A:$P,7,0))</f>
        <v>Tariff 112</v>
      </c>
      <c r="E113" s="112">
        <f>IFERROR(IF(VLOOKUP($A113,'Annex 2 Designated EHV charges'!$A:$P,9,FALSE)=0,"",VLOOKUP($A113,'Annex 2 Designated EHV charges'!$A:$P,9,FALSE)),"")</f>
        <v>2.4769999999999999</v>
      </c>
      <c r="F113" s="113">
        <f>IFERROR(IF(VLOOKUP($A113,'Annex 2 Designated EHV charges'!$A:$P,10,FALSE)=0,"",VLOOKUP($A113,'Annex 2 Designated EHV charges'!$A:$P,10,FALSE)),"")</f>
        <v>8.7200000000000006</v>
      </c>
      <c r="G113" s="114">
        <f>IFERROR(IF(VLOOKUP($A113,'Annex 2 Designated EHV charges'!$A:$P,11,FALSE)=0,"",VLOOKUP($A113,'Annex 2 Designated EHV charges'!$A:$P,11,FALSE)),"")</f>
        <v>5.71</v>
      </c>
      <c r="H113" s="114">
        <f>IFERROR(IF(VLOOKUP($A113,'Annex 2 Designated EHV charges'!$A:$P,12,FALSE)=0,"",VLOOKUP($A113,'Annex 2 Designated EHV charges'!$A:$P,12,FALSE)),"")</f>
        <v>5.71</v>
      </c>
    </row>
    <row r="114" spans="1:8" ht="45" x14ac:dyDescent="0.2">
      <c r="A114" s="198" t="str" cm="1">
        <f t="array" ref="A114">IFERROR(INDEX('Annex 2 Designated EHV charges'!$A$10:$A$200, MATCH(0, IF(ISBLANK('Annex 2 Designated EHV charges'!$A$10:$A$200),1, COUNTIF(A$4:$A113, 'Annex 2 Designated EHV charges'!$A$10:$A$200)), 0)),"")</f>
        <v>Import Tariff 113</v>
      </c>
      <c r="B114" s="93" t="str">
        <f>IF($A114="","",VLOOKUP($A114,'Annex 2 Designated EHV charges'!$A:$P,2,0))</f>
        <v>MSID 7362, 7363</v>
      </c>
      <c r="C114" s="110" t="str">
        <f>IF($A114="","",VLOOKUP($A114,'Annex 2 Designated EHV charges'!$A:$P,3,0))</f>
        <v>MSID 7362, 7363</v>
      </c>
      <c r="D114" s="111" t="str">
        <f>IF($A114="","",VLOOKUP($A114,'Annex 2 Designated EHV charges'!$A:$P,7,0))</f>
        <v>Tariff 113</v>
      </c>
      <c r="E114" s="112">
        <f>IFERROR(IF(VLOOKUP($A114,'Annex 2 Designated EHV charges'!$A:$P,9,FALSE)=0,"",VLOOKUP($A114,'Annex 2 Designated EHV charges'!$A:$P,9,FALSE)),"")</f>
        <v>1.478</v>
      </c>
      <c r="F114" s="113">
        <f>IFERROR(IF(VLOOKUP($A114,'Annex 2 Designated EHV charges'!$A:$P,10,FALSE)=0,"",VLOOKUP($A114,'Annex 2 Designated EHV charges'!$A:$P,10,FALSE)),"")</f>
        <v>28.79</v>
      </c>
      <c r="G114" s="114">
        <f>IFERROR(IF(VLOOKUP($A114,'Annex 2 Designated EHV charges'!$A:$P,11,FALSE)=0,"",VLOOKUP($A114,'Annex 2 Designated EHV charges'!$A:$P,11,FALSE)),"")</f>
        <v>3.44</v>
      </c>
      <c r="H114" s="114">
        <f>IFERROR(IF(VLOOKUP($A114,'Annex 2 Designated EHV charges'!$A:$P,12,FALSE)=0,"",VLOOKUP($A114,'Annex 2 Designated EHV charges'!$A:$P,12,FALSE)),"")</f>
        <v>3.44</v>
      </c>
    </row>
    <row r="115" spans="1:8" ht="45" x14ac:dyDescent="0.2">
      <c r="A115" s="198" t="str" cm="1">
        <f t="array" ref="A115">IFERROR(INDEX('Annex 2 Designated EHV charges'!$A$10:$A$200, MATCH(0, IF(ISBLANK('Annex 2 Designated EHV charges'!$A$10:$A$200),1, COUNTIF(A$4:$A114, 'Annex 2 Designated EHV charges'!$A$10:$A$200)), 0)),"")</f>
        <v>Import Tariff 114</v>
      </c>
      <c r="B115" s="93" t="str">
        <f>IF($A115="","",VLOOKUP($A115,'Annex 2 Designated EHV charges'!$A:$P,2,0))</f>
        <v>MSID 7364, 7365</v>
      </c>
      <c r="C115" s="110" t="str">
        <f>IF($A115="","",VLOOKUP($A115,'Annex 2 Designated EHV charges'!$A:$P,3,0))</f>
        <v>MSID 7364, 7365</v>
      </c>
      <c r="D115" s="111" t="str">
        <f>IF($A115="","",VLOOKUP($A115,'Annex 2 Designated EHV charges'!$A:$P,7,0))</f>
        <v>Tariff 114</v>
      </c>
      <c r="E115" s="112">
        <f>IFERROR(IF(VLOOKUP($A115,'Annex 2 Designated EHV charges'!$A:$P,9,FALSE)=0,"",VLOOKUP($A115,'Annex 2 Designated EHV charges'!$A:$P,9,FALSE)),"")</f>
        <v>6.5000000000000002E-2</v>
      </c>
      <c r="F115" s="113">
        <f>IFERROR(IF(VLOOKUP($A115,'Annex 2 Designated EHV charges'!$A:$P,10,FALSE)=0,"",VLOOKUP($A115,'Annex 2 Designated EHV charges'!$A:$P,10,FALSE)),"")</f>
        <v>55.17</v>
      </c>
      <c r="G115" s="114">
        <f>IFERROR(IF(VLOOKUP($A115,'Annex 2 Designated EHV charges'!$A:$P,11,FALSE)=0,"",VLOOKUP($A115,'Annex 2 Designated EHV charges'!$A:$P,11,FALSE)),"")</f>
        <v>2.1</v>
      </c>
      <c r="H115" s="114">
        <f>IFERROR(IF(VLOOKUP($A115,'Annex 2 Designated EHV charges'!$A:$P,12,FALSE)=0,"",VLOOKUP($A115,'Annex 2 Designated EHV charges'!$A:$P,12,FALSE)),"")</f>
        <v>2.1</v>
      </c>
    </row>
    <row r="116" spans="1:8" x14ac:dyDescent="0.2">
      <c r="A116" s="198" t="str" cm="1">
        <f t="array" ref="A116">IFERROR(INDEX('Annex 2 Designated EHV charges'!$A$10:$A$200, MATCH(0, IF(ISBLANK('Annex 2 Designated EHV charges'!$A$10:$A$200),1, COUNTIF(A$4:$A115, 'Annex 2 Designated EHV charges'!$A$10:$A$200)), 0)),"")</f>
        <v>Import Tariff 115</v>
      </c>
      <c r="B116" s="93" t="str">
        <f>IF($A116="","",VLOOKUP($A116,'Annex 2 Designated EHV charges'!$A:$P,2,0))</f>
        <v>IDNO3</v>
      </c>
      <c r="C116" s="110" t="str">
        <f>IF($A116="","",VLOOKUP($A116,'Annex 2 Designated EHV charges'!$A:$P,3,0))</f>
        <v>IDNO 3 (tbc)</v>
      </c>
      <c r="D116" s="111" t="str">
        <f>IF($A116="","",VLOOKUP($A116,'Annex 2 Designated EHV charges'!$A:$P,7,0))</f>
        <v>Tariff 115</v>
      </c>
      <c r="E116" s="112" t="str">
        <f>IFERROR(IF(VLOOKUP($A116,'Annex 2 Designated EHV charges'!$A:$P,9,FALSE)=0,"",VLOOKUP($A116,'Annex 2 Designated EHV charges'!$A:$P,9,FALSE)),"")</f>
        <v/>
      </c>
      <c r="F116" s="113">
        <f>IFERROR(IF(VLOOKUP($A116,'Annex 2 Designated EHV charges'!$A:$P,10,FALSE)=0,"",VLOOKUP($A116,'Annex 2 Designated EHV charges'!$A:$P,10,FALSE)),"")</f>
        <v>560.59</v>
      </c>
      <c r="G116" s="114">
        <f>IFERROR(IF(VLOOKUP($A116,'Annex 2 Designated EHV charges'!$A:$P,11,FALSE)=0,"",VLOOKUP($A116,'Annex 2 Designated EHV charges'!$A:$P,11,FALSE)),"")</f>
        <v>1.24</v>
      </c>
      <c r="H116" s="114">
        <f>IFERROR(IF(VLOOKUP($A116,'Annex 2 Designated EHV charges'!$A:$P,12,FALSE)=0,"",VLOOKUP($A116,'Annex 2 Designated EHV charges'!$A:$P,12,FALSE)),"")</f>
        <v>1.24</v>
      </c>
    </row>
    <row r="117" spans="1:8" x14ac:dyDescent="0.2">
      <c r="A117" s="198" t="str" cm="1">
        <f t="array" ref="A117">IFERROR(INDEX('Annex 2 Designated EHV charges'!$A$10:$A$200, MATCH(0, IF(ISBLANK('Annex 2 Designated EHV charges'!$A$10:$A$200),1, COUNTIF(A$4:$A116, 'Annex 2 Designated EHV charges'!$A$10:$A$200)), 0)),"")</f>
        <v>Import Tariff 116</v>
      </c>
      <c r="B117" s="93">
        <f>IF($A117="","",VLOOKUP($A117,'Annex 2 Designated EHV charges'!$A:$P,2,0))</f>
        <v>308</v>
      </c>
      <c r="C117" s="110" t="str">
        <f>IF($A117="","",VLOOKUP($A117,'Annex 2 Designated EHV charges'!$A:$P,3,0))</f>
        <v>1640000855292</v>
      </c>
      <c r="D117" s="111" t="str">
        <f>IF($A117="","",VLOOKUP($A117,'Annex 2 Designated EHV charges'!$A:$P,7,0))</f>
        <v>Tariff 116</v>
      </c>
      <c r="E117" s="112">
        <f>IFERROR(IF(VLOOKUP($A117,'Annex 2 Designated EHV charges'!$A:$P,9,FALSE)=0,"",VLOOKUP($A117,'Annex 2 Designated EHV charges'!$A:$P,9,FALSE)),"")</f>
        <v>2.9969999999999999</v>
      </c>
      <c r="F117" s="113">
        <f>IFERROR(IF(VLOOKUP($A117,'Annex 2 Designated EHV charges'!$A:$P,10,FALSE)=0,"",VLOOKUP($A117,'Annex 2 Designated EHV charges'!$A:$P,10,FALSE)),"")</f>
        <v>31.79</v>
      </c>
      <c r="G117" s="114">
        <f>IFERROR(IF(VLOOKUP($A117,'Annex 2 Designated EHV charges'!$A:$P,11,FALSE)=0,"",VLOOKUP($A117,'Annex 2 Designated EHV charges'!$A:$P,11,FALSE)),"")</f>
        <v>3.5</v>
      </c>
      <c r="H117" s="114">
        <f>IFERROR(IF(VLOOKUP($A117,'Annex 2 Designated EHV charges'!$A:$P,12,FALSE)=0,"",VLOOKUP($A117,'Annex 2 Designated EHV charges'!$A:$P,12,FALSE)),"")</f>
        <v>3.5</v>
      </c>
    </row>
    <row r="118" spans="1:8" x14ac:dyDescent="0.2">
      <c r="A118" s="198" t="str" cm="1">
        <f t="array" ref="A118">IFERROR(INDEX('Annex 2 Designated EHV charges'!$A$10:$A$200, MATCH(0, IF(ISBLANK('Annex 2 Designated EHV charges'!$A$10:$A$200),1, COUNTIF(A$4:$A117, 'Annex 2 Designated EHV charges'!$A$10:$A$200)), 0)),"")</f>
        <v>Import Tariff 117</v>
      </c>
      <c r="B118" s="93">
        <f>IF($A118="","",VLOOKUP($A118,'Annex 2 Designated EHV charges'!$A:$P,2,0))</f>
        <v>208</v>
      </c>
      <c r="C118" s="110" t="str">
        <f>IF($A118="","",VLOOKUP($A118,'Annex 2 Designated EHV charges'!$A:$P,3,0))</f>
        <v>1640000796585</v>
      </c>
      <c r="D118" s="111" t="str">
        <f>IF($A118="","",VLOOKUP($A118,'Annex 2 Designated EHV charges'!$A:$P,7,0))</f>
        <v>Tariff 117</v>
      </c>
      <c r="E118" s="112">
        <f>IFERROR(IF(VLOOKUP($A118,'Annex 2 Designated EHV charges'!$A:$P,9,FALSE)=0,"",VLOOKUP($A118,'Annex 2 Designated EHV charges'!$A:$P,9,FALSE)),"")</f>
        <v>2.8000000000000001E-2</v>
      </c>
      <c r="F118" s="113">
        <f>IFERROR(IF(VLOOKUP($A118,'Annex 2 Designated EHV charges'!$A:$P,10,FALSE)=0,"",VLOOKUP($A118,'Annex 2 Designated EHV charges'!$A:$P,10,FALSE)),"")</f>
        <v>91.48</v>
      </c>
      <c r="G118" s="114">
        <f>IFERROR(IF(VLOOKUP($A118,'Annex 2 Designated EHV charges'!$A:$P,11,FALSE)=0,"",VLOOKUP($A118,'Annex 2 Designated EHV charges'!$A:$P,11,FALSE)),"")</f>
        <v>4.33</v>
      </c>
      <c r="H118" s="114">
        <f>IFERROR(IF(VLOOKUP($A118,'Annex 2 Designated EHV charges'!$A:$P,12,FALSE)=0,"",VLOOKUP($A118,'Annex 2 Designated EHV charges'!$A:$P,12,FALSE)),"")</f>
        <v>4.33</v>
      </c>
    </row>
    <row r="119" spans="1:8" x14ac:dyDescent="0.2">
      <c r="A119" s="198" t="str" cm="1">
        <f t="array" ref="A119">IFERROR(INDEX('Annex 2 Designated EHV charges'!$A$10:$A$200, MATCH(0, IF(ISBLANK('Annex 2 Designated EHV charges'!$A$10:$A$200),1, COUNTIF(A$4:$A118, 'Annex 2 Designated EHV charges'!$A$10:$A$200)), 0)),"")</f>
        <v>Import Tariff 118</v>
      </c>
      <c r="B119" s="93">
        <f>IF($A119="","",VLOOKUP($A119,'Annex 2 Designated EHV charges'!$A:$P,2,0))</f>
        <v>288</v>
      </c>
      <c r="C119" s="110" t="str">
        <f>IF($A119="","",VLOOKUP($A119,'Annex 2 Designated EHV charges'!$A:$P,3,0))</f>
        <v>1640000850364</v>
      </c>
      <c r="D119" s="111" t="str">
        <f>IF($A119="","",VLOOKUP($A119,'Annex 2 Designated EHV charges'!$A:$P,7,0))</f>
        <v>Tariff 118</v>
      </c>
      <c r="E119" s="112">
        <f>IFERROR(IF(VLOOKUP($A119,'Annex 2 Designated EHV charges'!$A:$P,9,FALSE)=0,"",VLOOKUP($A119,'Annex 2 Designated EHV charges'!$A:$P,9,FALSE)),"")</f>
        <v>0.14599999999999999</v>
      </c>
      <c r="F119" s="113">
        <f>IFERROR(IF(VLOOKUP($A119,'Annex 2 Designated EHV charges'!$A:$P,10,FALSE)=0,"",VLOOKUP($A119,'Annex 2 Designated EHV charges'!$A:$P,10,FALSE)),"")</f>
        <v>52.48</v>
      </c>
      <c r="G119" s="114">
        <f>IFERROR(IF(VLOOKUP($A119,'Annex 2 Designated EHV charges'!$A:$P,11,FALSE)=0,"",VLOOKUP($A119,'Annex 2 Designated EHV charges'!$A:$P,11,FALSE)),"")</f>
        <v>2.92</v>
      </c>
      <c r="H119" s="114">
        <f>IFERROR(IF(VLOOKUP($A119,'Annex 2 Designated EHV charges'!$A:$P,12,FALSE)=0,"",VLOOKUP($A119,'Annex 2 Designated EHV charges'!$A:$P,12,FALSE)),"")</f>
        <v>2.92</v>
      </c>
    </row>
    <row r="120" spans="1:8" x14ac:dyDescent="0.2">
      <c r="A120" s="198" t="str" cm="1">
        <f t="array" ref="A120">IFERROR(INDEX('Annex 2 Designated EHV charges'!$A$10:$A$200, MATCH(0, IF(ISBLANK('Annex 2 Designated EHV charges'!$A$10:$A$200),1, COUNTIF(A$4:$A119, 'Annex 2 Designated EHV charges'!$A$10:$A$200)), 0)),"")</f>
        <v>Import Tariff 120</v>
      </c>
      <c r="B120" s="93">
        <f>IF($A120="","",VLOOKUP($A120,'Annex 2 Designated EHV charges'!$A:$P,2,0))</f>
        <v>188</v>
      </c>
      <c r="C120" s="110" t="str">
        <f>IF($A120="","",VLOOKUP($A120,'Annex 2 Designated EHV charges'!$A:$P,3,0))</f>
        <v>1640000795410</v>
      </c>
      <c r="D120" s="111" t="str">
        <f>IF($A120="","",VLOOKUP($A120,'Annex 2 Designated EHV charges'!$A:$P,7,0))</f>
        <v>Tariff 120</v>
      </c>
      <c r="E120" s="112" t="str">
        <f>IFERROR(IF(VLOOKUP($A120,'Annex 2 Designated EHV charges'!$A:$P,9,FALSE)=0,"",VLOOKUP($A120,'Annex 2 Designated EHV charges'!$A:$P,9,FALSE)),"")</f>
        <v/>
      </c>
      <c r="F120" s="113">
        <f>IFERROR(IF(VLOOKUP($A120,'Annex 2 Designated EHV charges'!$A:$P,10,FALSE)=0,"",VLOOKUP($A120,'Annex 2 Designated EHV charges'!$A:$P,10,FALSE)),"")</f>
        <v>1390.26</v>
      </c>
      <c r="G120" s="114">
        <f>IFERROR(IF(VLOOKUP($A120,'Annex 2 Designated EHV charges'!$A:$P,11,FALSE)=0,"",VLOOKUP($A120,'Annex 2 Designated EHV charges'!$A:$P,11,FALSE)),"")</f>
        <v>1.6</v>
      </c>
      <c r="H120" s="114">
        <f>IFERROR(IF(VLOOKUP($A120,'Annex 2 Designated EHV charges'!$A:$P,12,FALSE)=0,"",VLOOKUP($A120,'Annex 2 Designated EHV charges'!$A:$P,12,FALSE)),"")</f>
        <v>1.6</v>
      </c>
    </row>
    <row r="121" spans="1:8" x14ac:dyDescent="0.2">
      <c r="A121" s="198" t="str" cm="1">
        <f t="array" ref="A121">IFERROR(INDEX('Annex 2 Designated EHV charges'!$A$10:$A$200, MATCH(0, IF(ISBLANK('Annex 2 Designated EHV charges'!$A$10:$A$200),1, COUNTIF(A$4:$A120, 'Annex 2 Designated EHV charges'!$A$10:$A$200)), 0)),"")</f>
        <v>Import Tariff 121</v>
      </c>
      <c r="B121" s="93">
        <f>IF($A121="","",VLOOKUP($A121,'Annex 2 Designated EHV charges'!$A:$P,2,0))</f>
        <v>248</v>
      </c>
      <c r="C121" s="110" t="str">
        <f>IF($A121="","",VLOOKUP($A121,'Annex 2 Designated EHV charges'!$A:$P,3,0))</f>
        <v>1640000850824</v>
      </c>
      <c r="D121" s="111" t="str">
        <f>IF($A121="","",VLOOKUP($A121,'Annex 2 Designated EHV charges'!$A:$P,7,0))</f>
        <v>Tariff 121</v>
      </c>
      <c r="E121" s="112">
        <f>IFERROR(IF(VLOOKUP($A121,'Annex 2 Designated EHV charges'!$A:$P,9,FALSE)=0,"",VLOOKUP($A121,'Annex 2 Designated EHV charges'!$A:$P,9,FALSE)),"")</f>
        <v>0.313</v>
      </c>
      <c r="F121" s="113">
        <f>IFERROR(IF(VLOOKUP($A121,'Annex 2 Designated EHV charges'!$A:$P,10,FALSE)=0,"",VLOOKUP($A121,'Annex 2 Designated EHV charges'!$A:$P,10,FALSE)),"")</f>
        <v>814.68</v>
      </c>
      <c r="G121" s="114">
        <f>IFERROR(IF(VLOOKUP($A121,'Annex 2 Designated EHV charges'!$A:$P,11,FALSE)=0,"",VLOOKUP($A121,'Annex 2 Designated EHV charges'!$A:$P,11,FALSE)),"")</f>
        <v>3.38</v>
      </c>
      <c r="H121" s="114">
        <f>IFERROR(IF(VLOOKUP($A121,'Annex 2 Designated EHV charges'!$A:$P,12,FALSE)=0,"",VLOOKUP($A121,'Annex 2 Designated EHV charges'!$A:$P,12,FALSE)),"")</f>
        <v>3.38</v>
      </c>
    </row>
    <row r="122" spans="1:8" x14ac:dyDescent="0.2">
      <c r="A122" s="198" t="str" cm="1">
        <f t="array" ref="A122">IFERROR(INDEX('Annex 2 Designated EHV charges'!$A$10:$A$200, MATCH(0, IF(ISBLANK('Annex 2 Designated EHV charges'!$A$10:$A$200),1, COUNTIF(A$4:$A121, 'Annex 2 Designated EHV charges'!$A$10:$A$200)), 0)),"")</f>
        <v>Import Tariff 122</v>
      </c>
      <c r="B122" s="93">
        <f>IF($A122="","",VLOOKUP($A122,'Annex 2 Designated EHV charges'!$A:$P,2,0))</f>
        <v>268</v>
      </c>
      <c r="C122" s="110" t="str">
        <f>IF($A122="","",VLOOKUP($A122,'Annex 2 Designated EHV charges'!$A:$P,3,0))</f>
        <v>1640000850391</v>
      </c>
      <c r="D122" s="111" t="str">
        <f>IF($A122="","",VLOOKUP($A122,'Annex 2 Designated EHV charges'!$A:$P,7,0))</f>
        <v>Tariff 122</v>
      </c>
      <c r="E122" s="112" t="str">
        <f>IFERROR(IF(VLOOKUP($A122,'Annex 2 Designated EHV charges'!$A:$P,9,FALSE)=0,"",VLOOKUP($A122,'Annex 2 Designated EHV charges'!$A:$P,9,FALSE)),"")</f>
        <v/>
      </c>
      <c r="F122" s="113">
        <f>IFERROR(IF(VLOOKUP($A122,'Annex 2 Designated EHV charges'!$A:$P,10,FALSE)=0,"",VLOOKUP($A122,'Annex 2 Designated EHV charges'!$A:$P,10,FALSE)),"")</f>
        <v>45.26</v>
      </c>
      <c r="G122" s="114">
        <f>IFERROR(IF(VLOOKUP($A122,'Annex 2 Designated EHV charges'!$A:$P,11,FALSE)=0,"",VLOOKUP($A122,'Annex 2 Designated EHV charges'!$A:$P,11,FALSE)),"")</f>
        <v>8.52</v>
      </c>
      <c r="H122" s="114">
        <f>IFERROR(IF(VLOOKUP($A122,'Annex 2 Designated EHV charges'!$A:$P,12,FALSE)=0,"",VLOOKUP($A122,'Annex 2 Designated EHV charges'!$A:$P,12,FALSE)),"")</f>
        <v>8.52</v>
      </c>
    </row>
    <row r="123" spans="1:8" ht="30" x14ac:dyDescent="0.2">
      <c r="A123" s="198" t="str" cm="1">
        <f t="array" ref="A123">IFERROR(INDEX('Annex 2 Designated EHV charges'!$A$10:$A$200, MATCH(0, IF(ISBLANK('Annex 2 Designated EHV charges'!$A$10:$A$200),1, COUNTIF(A$4:$A122, 'Annex 2 Designated EHV charges'!$A$10:$A$200)), 0)),"")</f>
        <v>Import Tariff 123</v>
      </c>
      <c r="B123" s="93" t="str">
        <f>IF($A123="","",VLOOKUP($A123,'Annex 2 Designated EHV charges'!$A:$P,2,0))</f>
        <v>MSID 7350</v>
      </c>
      <c r="C123" s="110" t="str">
        <f>IF($A123="","",VLOOKUP($A123,'Annex 2 Designated EHV charges'!$A:$P,3,0))</f>
        <v>MSID 7350</v>
      </c>
      <c r="D123" s="111" t="str">
        <f>IF($A123="","",VLOOKUP($A123,'Annex 2 Designated EHV charges'!$A:$P,7,0))</f>
        <v>Tariff 123</v>
      </c>
      <c r="E123" s="112" t="str">
        <f>IFERROR(IF(VLOOKUP($A123,'Annex 2 Designated EHV charges'!$A:$P,9,FALSE)=0,"",VLOOKUP($A123,'Annex 2 Designated EHV charges'!$A:$P,9,FALSE)),"")</f>
        <v/>
      </c>
      <c r="F123" s="113" t="str">
        <f>IFERROR(IF(VLOOKUP($A123,'Annex 2 Designated EHV charges'!$A:$P,10,FALSE)=0,"",VLOOKUP($A123,'Annex 2 Designated EHV charges'!$A:$P,10,FALSE)),"")</f>
        <v/>
      </c>
      <c r="G123" s="114">
        <f>IFERROR(IF(VLOOKUP($A123,'Annex 2 Designated EHV charges'!$A:$P,11,FALSE)=0,"",VLOOKUP($A123,'Annex 2 Designated EHV charges'!$A:$P,11,FALSE)),"")</f>
        <v>1.5</v>
      </c>
      <c r="H123" s="114">
        <f>IFERROR(IF(VLOOKUP($A123,'Annex 2 Designated EHV charges'!$A:$P,12,FALSE)=0,"",VLOOKUP($A123,'Annex 2 Designated EHV charges'!$A:$P,12,FALSE)),"")</f>
        <v>1.5</v>
      </c>
    </row>
    <row r="124" spans="1:8" x14ac:dyDescent="0.2">
      <c r="A124" s="198" t="str" cm="1">
        <f t="array" ref="A124">IFERROR(INDEX('Annex 2 Designated EHV charges'!$A$10:$A$200, MATCH(0, IF(ISBLANK('Annex 2 Designated EHV charges'!$A$10:$A$200),1, COUNTIF(A$4:$A123, 'Annex 2 Designated EHV charges'!$A$10:$A$200)), 0)),"")</f>
        <v>Import Tariff 125</v>
      </c>
      <c r="B124" s="93">
        <f>IF($A124="","",VLOOKUP($A124,'Annex 2 Designated EHV charges'!$A:$P,2,0))</f>
        <v>168</v>
      </c>
      <c r="C124" s="110" t="str">
        <f>IF($A124="","",VLOOKUP($A124,'Annex 2 Designated EHV charges'!$A:$P,3,0))</f>
        <v>1640000796804</v>
      </c>
      <c r="D124" s="111" t="str">
        <f>IF($A124="","",VLOOKUP($A124,'Annex 2 Designated EHV charges'!$A:$P,7,0))</f>
        <v>Tariff 125</v>
      </c>
      <c r="E124" s="112" t="str">
        <f>IFERROR(IF(VLOOKUP($A124,'Annex 2 Designated EHV charges'!$A:$P,9,FALSE)=0,"",VLOOKUP($A124,'Annex 2 Designated EHV charges'!$A:$P,9,FALSE)),"")</f>
        <v/>
      </c>
      <c r="F124" s="113">
        <f>IFERROR(IF(VLOOKUP($A124,'Annex 2 Designated EHV charges'!$A:$P,10,FALSE)=0,"",VLOOKUP($A124,'Annex 2 Designated EHV charges'!$A:$P,10,FALSE)),"")</f>
        <v>26.88</v>
      </c>
      <c r="G124" s="114">
        <f>IFERROR(IF(VLOOKUP($A124,'Annex 2 Designated EHV charges'!$A:$P,11,FALSE)=0,"",VLOOKUP($A124,'Annex 2 Designated EHV charges'!$A:$P,11,FALSE)),"")</f>
        <v>3.03</v>
      </c>
      <c r="H124" s="114">
        <f>IFERROR(IF(VLOOKUP($A124,'Annex 2 Designated EHV charges'!$A:$P,12,FALSE)=0,"",VLOOKUP($A124,'Annex 2 Designated EHV charges'!$A:$P,12,FALSE)),"")</f>
        <v>3.03</v>
      </c>
    </row>
    <row r="125" spans="1:8" x14ac:dyDescent="0.2">
      <c r="A125" s="198" t="str" cm="1">
        <f t="array" ref="A125">IFERROR(INDEX('Annex 2 Designated EHV charges'!$A$10:$A$200, MATCH(0, IF(ISBLANK('Annex 2 Designated EHV charges'!$A$10:$A$200),1, COUNTIF(A$4:$A124, 'Annex 2 Designated EHV charges'!$A$10:$A$200)), 0)),"")</f>
        <v>Import Tariff 134</v>
      </c>
      <c r="B125" s="93">
        <f>IF($A125="","",VLOOKUP($A125,'Annex 2 Designated EHV charges'!$A:$P,2,0))</f>
        <v>458</v>
      </c>
      <c r="C125" s="110">
        <f>IF($A125="","",VLOOKUP($A125,'Annex 2 Designated EHV charges'!$A:$P,3,0))</f>
        <v>1650000186042</v>
      </c>
      <c r="D125" s="111" t="str">
        <f>IF($A125="","",VLOOKUP($A125,'Annex 2 Designated EHV charges'!$A:$P,7,0))</f>
        <v>Tariff 134</v>
      </c>
      <c r="E125" s="112" t="str">
        <f>IFERROR(IF(VLOOKUP($A125,'Annex 2 Designated EHV charges'!$A:$P,9,FALSE)=0,"",VLOOKUP($A125,'Annex 2 Designated EHV charges'!$A:$P,9,FALSE)),"")</f>
        <v/>
      </c>
      <c r="F125" s="113">
        <f>IFERROR(IF(VLOOKUP($A125,'Annex 2 Designated EHV charges'!$A:$P,10,FALSE)=0,"",VLOOKUP($A125,'Annex 2 Designated EHV charges'!$A:$P,10,FALSE)),"")</f>
        <v>2509.5700000000002</v>
      </c>
      <c r="G125" s="114">
        <f>IFERROR(IF(VLOOKUP($A125,'Annex 2 Designated EHV charges'!$A:$P,11,FALSE)=0,"",VLOOKUP($A125,'Annex 2 Designated EHV charges'!$A:$P,11,FALSE)),"")</f>
        <v>2.25</v>
      </c>
      <c r="H125" s="114">
        <f>IFERROR(IF(VLOOKUP($A125,'Annex 2 Designated EHV charges'!$A:$P,12,FALSE)=0,"",VLOOKUP($A125,'Annex 2 Designated EHV charges'!$A:$P,12,FALSE)),"")</f>
        <v>2.25</v>
      </c>
    </row>
    <row r="126" spans="1:8" x14ac:dyDescent="0.2">
      <c r="A126" s="198" t="str" cm="1">
        <f t="array" ref="A126">IFERROR(INDEX('Annex 2 Designated EHV charges'!$A$10:$A$200, MATCH(0, IF(ISBLANK('Annex 2 Designated EHV charges'!$A$10:$A$200),1, COUNTIF(A$4:$A125, 'Annex 2 Designated EHV charges'!$A$10:$A$200)), 0)),"")</f>
        <v>Import Tariff 127</v>
      </c>
      <c r="B126" s="93">
        <f>IF($A126="","",VLOOKUP($A126,'Annex 2 Designated EHV charges'!$A:$P,2,0))</f>
        <v>328</v>
      </c>
      <c r="C126" s="110" t="str">
        <f>IF($A126="","",VLOOKUP($A126,'Annex 2 Designated EHV charges'!$A:$P,3,0))</f>
        <v>1640000892754</v>
      </c>
      <c r="D126" s="111" t="str">
        <f>IF($A126="","",VLOOKUP($A126,'Annex 2 Designated EHV charges'!$A:$P,7,0))</f>
        <v>Tariff 127</v>
      </c>
      <c r="E126" s="112" t="str">
        <f>IFERROR(IF(VLOOKUP($A126,'Annex 2 Designated EHV charges'!$A:$P,9,FALSE)=0,"",VLOOKUP($A126,'Annex 2 Designated EHV charges'!$A:$P,9,FALSE)),"")</f>
        <v/>
      </c>
      <c r="F126" s="113">
        <f>IFERROR(IF(VLOOKUP($A126,'Annex 2 Designated EHV charges'!$A:$P,10,FALSE)=0,"",VLOOKUP($A126,'Annex 2 Designated EHV charges'!$A:$P,10,FALSE)),"")</f>
        <v>4647.29</v>
      </c>
      <c r="G126" s="114">
        <f>IFERROR(IF(VLOOKUP($A126,'Annex 2 Designated EHV charges'!$A:$P,11,FALSE)=0,"",VLOOKUP($A126,'Annex 2 Designated EHV charges'!$A:$P,11,FALSE)),"")</f>
        <v>1.6</v>
      </c>
      <c r="H126" s="114">
        <f>IFERROR(IF(VLOOKUP($A126,'Annex 2 Designated EHV charges'!$A:$P,12,FALSE)=0,"",VLOOKUP($A126,'Annex 2 Designated EHV charges'!$A:$P,12,FALSE)),"")</f>
        <v>1.6</v>
      </c>
    </row>
    <row r="127" spans="1:8" x14ac:dyDescent="0.2">
      <c r="A127" s="198" t="str" cm="1">
        <f t="array" ref="A127">IFERROR(INDEX('Annex 2 Designated EHV charges'!$A$10:$A$200, MATCH(0, IF(ISBLANK('Annex 2 Designated EHV charges'!$A$10:$A$200),1, COUNTIF(A$4:$A126, 'Annex 2 Designated EHV charges'!$A$10:$A$200)), 0)),"")</f>
        <v>Import Tariff 128</v>
      </c>
      <c r="B127" s="93">
        <f>IF($A127="","",VLOOKUP($A127,'Annex 2 Designated EHV charges'!$A:$P,2,0))</f>
        <v>348</v>
      </c>
      <c r="C127" s="110" t="str">
        <f>IF($A127="","",VLOOKUP($A127,'Annex 2 Designated EHV charges'!$A:$P,3,0))</f>
        <v>1640000904921</v>
      </c>
      <c r="D127" s="111" t="str">
        <f>IF($A127="","",VLOOKUP($A127,'Annex 2 Designated EHV charges'!$A:$P,7,0))</f>
        <v>Tariff 128</v>
      </c>
      <c r="E127" s="112">
        <f>IFERROR(IF(VLOOKUP($A127,'Annex 2 Designated EHV charges'!$A:$P,9,FALSE)=0,"",VLOOKUP($A127,'Annex 2 Designated EHV charges'!$A:$P,9,FALSE)),"")</f>
        <v>1.0269999999999999</v>
      </c>
      <c r="F127" s="113">
        <f>IFERROR(IF(VLOOKUP($A127,'Annex 2 Designated EHV charges'!$A:$P,10,FALSE)=0,"",VLOOKUP($A127,'Annex 2 Designated EHV charges'!$A:$P,10,FALSE)),"")</f>
        <v>30.42</v>
      </c>
      <c r="G127" s="114">
        <f>IFERROR(IF(VLOOKUP($A127,'Annex 2 Designated EHV charges'!$A:$P,11,FALSE)=0,"",VLOOKUP($A127,'Annex 2 Designated EHV charges'!$A:$P,11,FALSE)),"")</f>
        <v>4.25</v>
      </c>
      <c r="H127" s="114">
        <f>IFERROR(IF(VLOOKUP($A127,'Annex 2 Designated EHV charges'!$A:$P,12,FALSE)=0,"",VLOOKUP($A127,'Annex 2 Designated EHV charges'!$A:$P,12,FALSE)),"")</f>
        <v>4.25</v>
      </c>
    </row>
    <row r="128" spans="1:8" x14ac:dyDescent="0.2">
      <c r="A128" s="198" t="str" cm="1">
        <f t="array" ref="A128">IFERROR(INDEX('Annex 2 Designated EHV charges'!$A$10:$A$200, MATCH(0, IF(ISBLANK('Annex 2 Designated EHV charges'!$A$10:$A$200),1, COUNTIF(A$4:$A127, 'Annex 2 Designated EHV charges'!$A$10:$A$200)), 0)),"")</f>
        <v>Import Tariff 129</v>
      </c>
      <c r="B128" s="93">
        <f>IF($A128="","",VLOOKUP($A128,'Annex 2 Designated EHV charges'!$A:$P,2,0))</f>
        <v>368</v>
      </c>
      <c r="C128" s="110" t="str">
        <f>IF($A128="","",VLOOKUP($A128,'Annex 2 Designated EHV charges'!$A:$P,3,0))</f>
        <v>1640000905093</v>
      </c>
      <c r="D128" s="111" t="str">
        <f>IF($A128="","",VLOOKUP($A128,'Annex 2 Designated EHV charges'!$A:$P,7,0))</f>
        <v>Tariff 129</v>
      </c>
      <c r="E128" s="112" t="str">
        <f>IFERROR(IF(VLOOKUP($A128,'Annex 2 Designated EHV charges'!$A:$P,9,FALSE)=0,"",VLOOKUP($A128,'Annex 2 Designated EHV charges'!$A:$P,9,FALSE)),"")</f>
        <v/>
      </c>
      <c r="F128" s="113">
        <f>IFERROR(IF(VLOOKUP($A128,'Annex 2 Designated EHV charges'!$A:$P,10,FALSE)=0,"",VLOOKUP($A128,'Annex 2 Designated EHV charges'!$A:$P,10,FALSE)),"")</f>
        <v>157.84</v>
      </c>
      <c r="G128" s="114">
        <f>IFERROR(IF(VLOOKUP($A128,'Annex 2 Designated EHV charges'!$A:$P,11,FALSE)=0,"",VLOOKUP($A128,'Annex 2 Designated EHV charges'!$A:$P,11,FALSE)),"")</f>
        <v>2.31</v>
      </c>
      <c r="H128" s="114">
        <f>IFERROR(IF(VLOOKUP($A128,'Annex 2 Designated EHV charges'!$A:$P,12,FALSE)=0,"",VLOOKUP($A128,'Annex 2 Designated EHV charges'!$A:$P,12,FALSE)),"")</f>
        <v>2.31</v>
      </c>
    </row>
    <row r="129" spans="1:8" ht="60" x14ac:dyDescent="0.2">
      <c r="A129" s="198" t="str" cm="1">
        <f t="array" ref="A129">IFERROR(INDEX('Annex 2 Designated EHV charges'!$A$10:$A$200, MATCH(0, IF(ISBLANK('Annex 2 Designated EHV charges'!$A$10:$A$200),1, COUNTIF(A$4:$A128, 'Annex 2 Designated EHV charges'!$A$10:$A$200)), 0)),"")</f>
        <v>Import Tariff 130</v>
      </c>
      <c r="B129" s="93">
        <f>IF($A129="","",VLOOKUP($A129,'Annex 2 Designated EHV charges'!$A:$P,2,0))</f>
        <v>448</v>
      </c>
      <c r="C129" s="110" t="str">
        <f>IF($A129="","",VLOOKUP($A129,'Annex 2 Designated EHV charges'!$A:$P,3,0))</f>
        <v>1650000102362
1650000101396
1650000102371
1650000102380</v>
      </c>
      <c r="D129" s="111" t="str">
        <f>IF($A129="","",VLOOKUP($A129,'Annex 2 Designated EHV charges'!$A:$P,7,0))</f>
        <v>Tariff 130</v>
      </c>
      <c r="E129" s="112" t="str">
        <f>IFERROR(IF(VLOOKUP($A129,'Annex 2 Designated EHV charges'!$A:$P,9,FALSE)=0,"",VLOOKUP($A129,'Annex 2 Designated EHV charges'!$A:$P,9,FALSE)),"")</f>
        <v/>
      </c>
      <c r="F129" s="113">
        <f>IFERROR(IF(VLOOKUP($A129,'Annex 2 Designated EHV charges'!$A:$P,10,FALSE)=0,"",VLOOKUP($A129,'Annex 2 Designated EHV charges'!$A:$P,10,FALSE)),"")</f>
        <v>26209.599999999999</v>
      </c>
      <c r="G129" s="114">
        <f>IFERROR(IF(VLOOKUP($A129,'Annex 2 Designated EHV charges'!$A:$P,11,FALSE)=0,"",VLOOKUP($A129,'Annex 2 Designated EHV charges'!$A:$P,11,FALSE)),"")</f>
        <v>2.04</v>
      </c>
      <c r="H129" s="114">
        <f>IFERROR(IF(VLOOKUP($A129,'Annex 2 Designated EHV charges'!$A:$P,12,FALSE)=0,"",VLOOKUP($A129,'Annex 2 Designated EHV charges'!$A:$P,12,FALSE)),"")</f>
        <v>2.04</v>
      </c>
    </row>
    <row r="130" spans="1:8" x14ac:dyDescent="0.2">
      <c r="A130" s="198" t="str" cm="1">
        <f t="array" ref="A130">IFERROR(INDEX('Annex 2 Designated EHV charges'!$A$10:$A$200, MATCH(0, IF(ISBLANK('Annex 2 Designated EHV charges'!$A$10:$A$200),1, COUNTIF(A$4:$A129, 'Annex 2 Designated EHV charges'!$A$10:$A$200)), 0)),"")</f>
        <v>Import Tariff 131</v>
      </c>
      <c r="B130" s="93">
        <f>IF($A130="","",VLOOKUP($A130,'Annex 2 Designated EHV charges'!$A:$P,2,0))</f>
        <v>388</v>
      </c>
      <c r="C130" s="110" t="str">
        <f>IF($A130="","",VLOOKUP($A130,'Annex 2 Designated EHV charges'!$A:$P,3,0))</f>
        <v>1640000950254</v>
      </c>
      <c r="D130" s="111" t="str">
        <f>IF($A130="","",VLOOKUP($A130,'Annex 2 Designated EHV charges'!$A:$P,7,0))</f>
        <v>Tariff 131</v>
      </c>
      <c r="E130" s="112">
        <f>IFERROR(IF(VLOOKUP($A130,'Annex 2 Designated EHV charges'!$A:$P,9,FALSE)=0,"",VLOOKUP($A130,'Annex 2 Designated EHV charges'!$A:$P,9,FALSE)),"")</f>
        <v>7.6999999999999999E-2</v>
      </c>
      <c r="F130" s="113">
        <f>IFERROR(IF(VLOOKUP($A130,'Annex 2 Designated EHV charges'!$A:$P,10,FALSE)=0,"",VLOOKUP($A130,'Annex 2 Designated EHV charges'!$A:$P,10,FALSE)),"")</f>
        <v>34.18</v>
      </c>
      <c r="G130" s="114">
        <f>IFERROR(IF(VLOOKUP($A130,'Annex 2 Designated EHV charges'!$A:$P,11,FALSE)=0,"",VLOOKUP($A130,'Annex 2 Designated EHV charges'!$A:$P,11,FALSE)),"")</f>
        <v>2.89</v>
      </c>
      <c r="H130" s="114">
        <f>IFERROR(IF(VLOOKUP($A130,'Annex 2 Designated EHV charges'!$A:$P,12,FALSE)=0,"",VLOOKUP($A130,'Annex 2 Designated EHV charges'!$A:$P,12,FALSE)),"")</f>
        <v>2.89</v>
      </c>
    </row>
    <row r="131" spans="1:8" x14ac:dyDescent="0.2">
      <c r="A131" s="198" t="str" cm="1">
        <f t="array" ref="A131">IFERROR(INDEX('Annex 2 Designated EHV charges'!$A$10:$A$200, MATCH(0, IF(ISBLANK('Annex 2 Designated EHV charges'!$A$10:$A$200),1, COUNTIF(A$4:$A130, 'Annex 2 Designated EHV charges'!$A$10:$A$200)), 0)),"")</f>
        <v>Import Tariff 132</v>
      </c>
      <c r="B131" s="93">
        <f>IF($A131="","",VLOOKUP($A131,'Annex 2 Designated EHV charges'!$A:$P,2,0))</f>
        <v>548</v>
      </c>
      <c r="C131" s="110">
        <f>IF($A131="","",VLOOKUP($A131,'Annex 2 Designated EHV charges'!$A:$P,3,0))</f>
        <v>1650000199593</v>
      </c>
      <c r="D131" s="111" t="str">
        <f>IF($A131="","",VLOOKUP($A131,'Annex 2 Designated EHV charges'!$A:$P,7,0))</f>
        <v>Tariff 132</v>
      </c>
      <c r="E131" s="112">
        <f>IFERROR(IF(VLOOKUP($A131,'Annex 2 Designated EHV charges'!$A:$P,9,FALSE)=0,"",VLOOKUP($A131,'Annex 2 Designated EHV charges'!$A:$P,9,FALSE)),"")</f>
        <v>2.8000000000000001E-2</v>
      </c>
      <c r="F131" s="113">
        <f>IFERROR(IF(VLOOKUP($A131,'Annex 2 Designated EHV charges'!$A:$P,10,FALSE)=0,"",VLOOKUP($A131,'Annex 2 Designated EHV charges'!$A:$P,10,FALSE)),"")</f>
        <v>1545.83</v>
      </c>
      <c r="G131" s="114">
        <f>IFERROR(IF(VLOOKUP($A131,'Annex 2 Designated EHV charges'!$A:$P,11,FALSE)=0,"",VLOOKUP($A131,'Annex 2 Designated EHV charges'!$A:$P,11,FALSE)),"")</f>
        <v>4.04</v>
      </c>
      <c r="H131" s="114">
        <f>IFERROR(IF(VLOOKUP($A131,'Annex 2 Designated EHV charges'!$A:$P,12,FALSE)=0,"",VLOOKUP($A131,'Annex 2 Designated EHV charges'!$A:$P,12,FALSE)),"")</f>
        <v>4.04</v>
      </c>
    </row>
    <row r="132" spans="1:8" x14ac:dyDescent="0.2">
      <c r="A132" s="198" t="str" cm="1">
        <f t="array" ref="A132">IFERROR(INDEX('Annex 2 Designated EHV charges'!$A$10:$A$200, MATCH(0, IF(ISBLANK('Annex 2 Designated EHV charges'!$A$10:$A$200),1, COUNTIF(A$4:$A131, 'Annex 2 Designated EHV charges'!$A$10:$A$200)), 0)),"")</f>
        <v>Import Tariff 133</v>
      </c>
      <c r="B132" s="93">
        <f>IF($A132="","",VLOOKUP($A132,'Annex 2 Designated EHV charges'!$A:$P,2,0))</f>
        <v>478</v>
      </c>
      <c r="C132" s="110">
        <f>IF($A132="","",VLOOKUP($A132,'Annex 2 Designated EHV charges'!$A:$P,3,0))</f>
        <v>1650000186024</v>
      </c>
      <c r="D132" s="111" t="str">
        <f>IF($A132="","",VLOOKUP($A132,'Annex 2 Designated EHV charges'!$A:$P,7,0))</f>
        <v>Tariff 133</v>
      </c>
      <c r="E132" s="112">
        <f>IFERROR(IF(VLOOKUP($A132,'Annex 2 Designated EHV charges'!$A:$P,9,FALSE)=0,"",VLOOKUP($A132,'Annex 2 Designated EHV charges'!$A:$P,9,FALSE)),"")</f>
        <v>3.6999999999999998E-2</v>
      </c>
      <c r="F132" s="113">
        <f>IFERROR(IF(VLOOKUP($A132,'Annex 2 Designated EHV charges'!$A:$P,10,FALSE)=0,"",VLOOKUP($A132,'Annex 2 Designated EHV charges'!$A:$P,10,FALSE)),"")</f>
        <v>4879.5200000000004</v>
      </c>
      <c r="G132" s="114">
        <f>IFERROR(IF(VLOOKUP($A132,'Annex 2 Designated EHV charges'!$A:$P,11,FALSE)=0,"",VLOOKUP($A132,'Annex 2 Designated EHV charges'!$A:$P,11,FALSE)),"")</f>
        <v>2.25</v>
      </c>
      <c r="H132" s="114">
        <f>IFERROR(IF(VLOOKUP($A132,'Annex 2 Designated EHV charges'!$A:$P,12,FALSE)=0,"",VLOOKUP($A132,'Annex 2 Designated EHV charges'!$A:$P,12,FALSE)),"")</f>
        <v>2.25</v>
      </c>
    </row>
    <row r="133" spans="1:8" x14ac:dyDescent="0.2">
      <c r="A133" s="198" t="str" cm="1">
        <f t="array" ref="A133">IFERROR(INDEX('Annex 2 Designated EHV charges'!$A$10:$A$200, MATCH(0, IF(ISBLANK('Annex 2 Designated EHV charges'!$A$10:$A$200),1, COUNTIF(A$4:$A132, 'Annex 2 Designated EHV charges'!$A$10:$A$200)), 0)),"")</f>
        <v>Import Tariff 135</v>
      </c>
      <c r="B133" s="93" t="str">
        <f>IF($A133="","",VLOOKUP($A133,'Annex 2 Designated EHV charges'!$A:$P,2,0))</f>
        <v>1C8</v>
      </c>
      <c r="C133" s="110">
        <f>IF($A133="","",VLOOKUP($A133,'Annex 2 Designated EHV charges'!$A:$P,3,0))</f>
        <v>1650000352747</v>
      </c>
      <c r="D133" s="111" t="str">
        <f>IF($A133="","",VLOOKUP($A133,'Annex 2 Designated EHV charges'!$A:$P,7,0))</f>
        <v>Tariff 135</v>
      </c>
      <c r="E133" s="112">
        <f>IFERROR(IF(VLOOKUP($A133,'Annex 2 Designated EHV charges'!$A:$P,9,FALSE)=0,"",VLOOKUP($A133,'Annex 2 Designated EHV charges'!$A:$P,9,FALSE)),"")</f>
        <v>2.8000000000000001E-2</v>
      </c>
      <c r="F133" s="113">
        <f>IFERROR(IF(VLOOKUP($A133,'Annex 2 Designated EHV charges'!$A:$P,10,FALSE)=0,"",VLOOKUP($A133,'Annex 2 Designated EHV charges'!$A:$P,10,FALSE)),"")</f>
        <v>66.28</v>
      </c>
      <c r="G133" s="114">
        <f>IFERROR(IF(VLOOKUP($A133,'Annex 2 Designated EHV charges'!$A:$P,11,FALSE)=0,"",VLOOKUP($A133,'Annex 2 Designated EHV charges'!$A:$P,11,FALSE)),"")</f>
        <v>4.74</v>
      </c>
      <c r="H133" s="114">
        <f>IFERROR(IF(VLOOKUP($A133,'Annex 2 Designated EHV charges'!$A:$P,12,FALSE)=0,"",VLOOKUP($A133,'Annex 2 Designated EHV charges'!$A:$P,12,FALSE)),"")</f>
        <v>4.74</v>
      </c>
    </row>
    <row r="134" spans="1:8" x14ac:dyDescent="0.2">
      <c r="A134" s="198" t="str" cm="1">
        <f t="array" ref="A134">IFERROR(INDEX('Annex 2 Designated EHV charges'!$A$10:$A$200, MATCH(0, IF(ISBLANK('Annex 2 Designated EHV charges'!$A$10:$A$200),1, COUNTIF(A$4:$A133, 'Annex 2 Designated EHV charges'!$A$10:$A$200)), 0)),"")</f>
        <v>Import Tariff 136</v>
      </c>
      <c r="B134" s="93" t="str">
        <f>IF($A134="","",VLOOKUP($A134,'Annex 2 Designated EHV charges'!$A:$P,2,0))</f>
        <v>1A8</v>
      </c>
      <c r="C134" s="110">
        <f>IF($A134="","",VLOOKUP($A134,'Annex 2 Designated EHV charges'!$A:$P,3,0))</f>
        <v>1650000352808</v>
      </c>
      <c r="D134" s="111" t="str">
        <f>IF($A134="","",VLOOKUP($A134,'Annex 2 Designated EHV charges'!$A:$P,7,0))</f>
        <v>Tariff 136</v>
      </c>
      <c r="E134" s="112">
        <f>IFERROR(IF(VLOOKUP($A134,'Annex 2 Designated EHV charges'!$A:$P,9,FALSE)=0,"",VLOOKUP($A134,'Annex 2 Designated EHV charges'!$A:$P,9,FALSE)),"")</f>
        <v>0.63800000000000001</v>
      </c>
      <c r="F134" s="113">
        <f>IFERROR(IF(VLOOKUP($A134,'Annex 2 Designated EHV charges'!$A:$P,10,FALSE)=0,"",VLOOKUP($A134,'Annex 2 Designated EHV charges'!$A:$P,10,FALSE)),"")</f>
        <v>42.83</v>
      </c>
      <c r="G134" s="114">
        <f>IFERROR(IF(VLOOKUP($A134,'Annex 2 Designated EHV charges'!$A:$P,11,FALSE)=0,"",VLOOKUP($A134,'Annex 2 Designated EHV charges'!$A:$P,11,FALSE)),"")</f>
        <v>2.71</v>
      </c>
      <c r="H134" s="114">
        <f>IFERROR(IF(VLOOKUP($A134,'Annex 2 Designated EHV charges'!$A:$P,12,FALSE)=0,"",VLOOKUP($A134,'Annex 2 Designated EHV charges'!$A:$P,12,FALSE)),"")</f>
        <v>2.71</v>
      </c>
    </row>
    <row r="135" spans="1:8" x14ac:dyDescent="0.2">
      <c r="A135" s="198" t="str" cm="1">
        <f t="array" ref="A135">IFERROR(INDEX('Annex 2 Designated EHV charges'!$A$10:$A$200, MATCH(0, IF(ISBLANK('Annex 2 Designated EHV charges'!$A$10:$A$200),1, COUNTIF(A$4:$A134, 'Annex 2 Designated EHV charges'!$A$10:$A$200)), 0)),"")</f>
        <v>Import Tariff 137</v>
      </c>
      <c r="B135" s="93" t="str">
        <f>IF($A135="","",VLOOKUP($A135,'Annex 2 Designated EHV charges'!$A:$P,2,0))</f>
        <v>1G8</v>
      </c>
      <c r="C135" s="110">
        <f>IF($A135="","",VLOOKUP($A135,'Annex 2 Designated EHV charges'!$A:$P,3,0))</f>
        <v>1650000352783</v>
      </c>
      <c r="D135" s="111" t="str">
        <f>IF($A135="","",VLOOKUP($A135,'Annex 2 Designated EHV charges'!$A:$P,7,0))</f>
        <v>Tariff 137</v>
      </c>
      <c r="E135" s="112">
        <f>IFERROR(IF(VLOOKUP($A135,'Annex 2 Designated EHV charges'!$A:$P,9,FALSE)=0,"",VLOOKUP($A135,'Annex 2 Designated EHV charges'!$A:$P,9,FALSE)),"")</f>
        <v>0.67800000000000005</v>
      </c>
      <c r="F135" s="113">
        <f>IFERROR(IF(VLOOKUP($A135,'Annex 2 Designated EHV charges'!$A:$P,10,FALSE)=0,"",VLOOKUP($A135,'Annex 2 Designated EHV charges'!$A:$P,10,FALSE)),"")</f>
        <v>21.28</v>
      </c>
      <c r="G135" s="114">
        <f>IFERROR(IF(VLOOKUP($A135,'Annex 2 Designated EHV charges'!$A:$P,11,FALSE)=0,"",VLOOKUP($A135,'Annex 2 Designated EHV charges'!$A:$P,11,FALSE)),"")</f>
        <v>2.77</v>
      </c>
      <c r="H135" s="114">
        <f>IFERROR(IF(VLOOKUP($A135,'Annex 2 Designated EHV charges'!$A:$P,12,FALSE)=0,"",VLOOKUP($A135,'Annex 2 Designated EHV charges'!$A:$P,12,FALSE)),"")</f>
        <v>2.77</v>
      </c>
    </row>
    <row r="136" spans="1:8" x14ac:dyDescent="0.2">
      <c r="A136" s="198" t="str" cm="1">
        <f t="array" ref="A136">IFERROR(INDEX('Annex 2 Designated EHV charges'!$A$10:$A$200, MATCH(0, IF(ISBLANK('Annex 2 Designated EHV charges'!$A$10:$A$200),1, COUNTIF(A$4:$A135, 'Annex 2 Designated EHV charges'!$A$10:$A$200)), 0)),"")</f>
        <v>Import Tariff 138</v>
      </c>
      <c r="B136" s="93" t="str">
        <f>IF($A136="","",VLOOKUP($A136,'Annex 2 Designated EHV charges'!$A:$P,2,0))</f>
        <v>1E8</v>
      </c>
      <c r="C136" s="110">
        <f>IF($A136="","",VLOOKUP($A136,'Annex 2 Designated EHV charges'!$A:$P,3,0))</f>
        <v>1650000352765</v>
      </c>
      <c r="D136" s="111" t="str">
        <f>IF($A136="","",VLOOKUP($A136,'Annex 2 Designated EHV charges'!$A:$P,7,0))</f>
        <v>Tariff 138</v>
      </c>
      <c r="E136" s="112">
        <f>IFERROR(IF(VLOOKUP($A136,'Annex 2 Designated EHV charges'!$A:$P,9,FALSE)=0,"",VLOOKUP($A136,'Annex 2 Designated EHV charges'!$A:$P,9,FALSE)),"")</f>
        <v>4.9000000000000002E-2</v>
      </c>
      <c r="F136" s="113">
        <f>IFERROR(IF(VLOOKUP($A136,'Annex 2 Designated EHV charges'!$A:$P,10,FALSE)=0,"",VLOOKUP($A136,'Annex 2 Designated EHV charges'!$A:$P,10,FALSE)),"")</f>
        <v>21.28</v>
      </c>
      <c r="G136" s="114">
        <f>IFERROR(IF(VLOOKUP($A136,'Annex 2 Designated EHV charges'!$A:$P,11,FALSE)=0,"",VLOOKUP($A136,'Annex 2 Designated EHV charges'!$A:$P,11,FALSE)),"")</f>
        <v>2.48</v>
      </c>
      <c r="H136" s="114">
        <f>IFERROR(IF(VLOOKUP($A136,'Annex 2 Designated EHV charges'!$A:$P,12,FALSE)=0,"",VLOOKUP($A136,'Annex 2 Designated EHV charges'!$A:$P,12,FALSE)),"")</f>
        <v>2.48</v>
      </c>
    </row>
    <row r="137" spans="1:8" x14ac:dyDescent="0.2">
      <c r="A137" s="198" t="str" cm="1">
        <f t="array" ref="A137">IFERROR(INDEX('Annex 2 Designated EHV charges'!$A$10:$A$200, MATCH(0, IF(ISBLANK('Annex 2 Designated EHV charges'!$A$10:$A$200),1, COUNTIF(A$4:$A136, 'Annex 2 Designated EHV charges'!$A$10:$A$200)), 0)),"")</f>
        <v>Import Tariff 139</v>
      </c>
      <c r="B137" s="93">
        <f>IF($A137="","",VLOOKUP($A137,'Annex 2 Designated EHV charges'!$A:$P,2,0))</f>
        <v>508</v>
      </c>
      <c r="C137" s="110">
        <f>IF($A137="","",VLOOKUP($A137,'Annex 2 Designated EHV charges'!$A:$P,3,0))</f>
        <v>1650000199575</v>
      </c>
      <c r="D137" s="111" t="str">
        <f>IF($A137="","",VLOOKUP($A137,'Annex 2 Designated EHV charges'!$A:$P,7,0))</f>
        <v>Tariff 139</v>
      </c>
      <c r="E137" s="112">
        <f>IFERROR(IF(VLOOKUP($A137,'Annex 2 Designated EHV charges'!$A:$P,9,FALSE)=0,"",VLOOKUP($A137,'Annex 2 Designated EHV charges'!$A:$P,9,FALSE)),"")</f>
        <v>0.154</v>
      </c>
      <c r="F137" s="113">
        <f>IFERROR(IF(VLOOKUP($A137,'Annex 2 Designated EHV charges'!$A:$P,10,FALSE)=0,"",VLOOKUP($A137,'Annex 2 Designated EHV charges'!$A:$P,10,FALSE)),"")</f>
        <v>39.51</v>
      </c>
      <c r="G137" s="114">
        <f>IFERROR(IF(VLOOKUP($A137,'Annex 2 Designated EHV charges'!$A:$P,11,FALSE)=0,"",VLOOKUP($A137,'Annex 2 Designated EHV charges'!$A:$P,11,FALSE)),"")</f>
        <v>3.16</v>
      </c>
      <c r="H137" s="114">
        <f>IFERROR(IF(VLOOKUP($A137,'Annex 2 Designated EHV charges'!$A:$P,12,FALSE)=0,"",VLOOKUP($A137,'Annex 2 Designated EHV charges'!$A:$P,12,FALSE)),"")</f>
        <v>3.16</v>
      </c>
    </row>
    <row r="138" spans="1:8" ht="30" x14ac:dyDescent="0.2">
      <c r="A138" s="198" t="str" cm="1">
        <f t="array" ref="A138">IFERROR(INDEX('Annex 2 Designated EHV charges'!$A$10:$A$200, MATCH(0, IF(ISBLANK('Annex 2 Designated EHV charges'!$A$10:$A$200),1, COUNTIF(A$4:$A137, 'Annex 2 Designated EHV charges'!$A$10:$A$200)), 0)),"")</f>
        <v>Import Tariff 140</v>
      </c>
      <c r="B138" s="93" t="str">
        <f>IF($A138="","",VLOOKUP($A138,'Annex 2 Designated EHV charges'!$A:$P,2,0))</f>
        <v>1L8</v>
      </c>
      <c r="C138" s="110" t="str">
        <f>IF($A138="","",VLOOKUP($A138,'Annex 2 Designated EHV charges'!$A:$P,3,0))</f>
        <v xml:space="preserve">
1650000441078</v>
      </c>
      <c r="D138" s="111" t="str">
        <f>IF($A138="","",VLOOKUP($A138,'Annex 2 Designated EHV charges'!$A:$P,7,0))</f>
        <v>Tariff 140</v>
      </c>
      <c r="E138" s="112" t="str">
        <f>IFERROR(IF(VLOOKUP($A138,'Annex 2 Designated EHV charges'!$A:$P,9,FALSE)=0,"",VLOOKUP($A138,'Annex 2 Designated EHV charges'!$A:$P,9,FALSE)),"")</f>
        <v/>
      </c>
      <c r="F138" s="113">
        <f>IFERROR(IF(VLOOKUP($A138,'Annex 2 Designated EHV charges'!$A:$P,10,FALSE)=0,"",VLOOKUP($A138,'Annex 2 Designated EHV charges'!$A:$P,10,FALSE)),"")</f>
        <v>384.28</v>
      </c>
      <c r="G138" s="114">
        <f>IFERROR(IF(VLOOKUP($A138,'Annex 2 Designated EHV charges'!$A:$P,11,FALSE)=0,"",VLOOKUP($A138,'Annex 2 Designated EHV charges'!$A:$P,11,FALSE)),"")</f>
        <v>1.99</v>
      </c>
      <c r="H138" s="114">
        <f>IFERROR(IF(VLOOKUP($A138,'Annex 2 Designated EHV charges'!$A:$P,12,FALSE)=0,"",VLOOKUP($A138,'Annex 2 Designated EHV charges'!$A:$P,12,FALSE)),"")</f>
        <v>1.99</v>
      </c>
    </row>
    <row r="139" spans="1:8" x14ac:dyDescent="0.2">
      <c r="A139" s="198" t="str" cm="1">
        <f t="array" ref="A139">IFERROR(INDEX('Annex 2 Designated EHV charges'!$A$10:$A$200, MATCH(0, IF(ISBLANK('Annex 2 Designated EHV charges'!$A$10:$A$200),1, COUNTIF(A$4:$A138, 'Annex 2 Designated EHV charges'!$A$10:$A$200)), 0)),"")</f>
        <v>Import Tariff 141</v>
      </c>
      <c r="B139" s="93" t="str">
        <f>IF($A139="","",VLOOKUP($A139,'Annex 2 Designated EHV charges'!$A:$P,2,0))</f>
        <v>1J8</v>
      </c>
      <c r="C139" s="110">
        <f>IF($A139="","",VLOOKUP($A139,'Annex 2 Designated EHV charges'!$A:$P,3,0))</f>
        <v>1650000426840</v>
      </c>
      <c r="D139" s="111" t="str">
        <f>IF($A139="","",VLOOKUP($A139,'Annex 2 Designated EHV charges'!$A:$P,7,0))</f>
        <v>Tariff 141</v>
      </c>
      <c r="E139" s="112">
        <f>IFERROR(IF(VLOOKUP($A139,'Annex 2 Designated EHV charges'!$A:$P,9,FALSE)=0,"",VLOOKUP($A139,'Annex 2 Designated EHV charges'!$A:$P,9,FALSE)),"")</f>
        <v>0.27200000000000002</v>
      </c>
      <c r="F139" s="113">
        <f>IFERROR(IF(VLOOKUP($A139,'Annex 2 Designated EHV charges'!$A:$P,10,FALSE)=0,"",VLOOKUP($A139,'Annex 2 Designated EHV charges'!$A:$P,10,FALSE)),"")</f>
        <v>2521.25</v>
      </c>
      <c r="G139" s="114">
        <f>IFERROR(IF(VLOOKUP($A139,'Annex 2 Designated EHV charges'!$A:$P,11,FALSE)=0,"",VLOOKUP($A139,'Annex 2 Designated EHV charges'!$A:$P,11,FALSE)),"")</f>
        <v>3.44</v>
      </c>
      <c r="H139" s="114">
        <f>IFERROR(IF(VLOOKUP($A139,'Annex 2 Designated EHV charges'!$A:$P,12,FALSE)=0,"",VLOOKUP($A139,'Annex 2 Designated EHV charges'!$A:$P,12,FALSE)),"")</f>
        <v>3.44</v>
      </c>
    </row>
    <row r="140" spans="1:8" x14ac:dyDescent="0.2">
      <c r="A140" s="198" t="str" cm="1">
        <f t="array" ref="A140">IFERROR(INDEX('Annex 2 Designated EHV charges'!$A$10:$A$200, MATCH(0, IF(ISBLANK('Annex 2 Designated EHV charges'!$A$10:$A$200),1, COUNTIF(A$4:$A139, 'Annex 2 Designated EHV charges'!$A$10:$A$200)), 0)),"")</f>
        <v>Import Tariff 142</v>
      </c>
      <c r="B140" s="93" t="str">
        <f>IF($A140="","",VLOOKUP($A140,'Annex 2 Designated EHV charges'!$A:$P,2,0))</f>
        <v>1N8</v>
      </c>
      <c r="C140" s="110">
        <f>IF($A140="","",VLOOKUP($A140,'Annex 2 Designated EHV charges'!$A:$P,3,0))</f>
        <v>1650000440890</v>
      </c>
      <c r="D140" s="111" t="str">
        <f>IF($A140="","",VLOOKUP($A140,'Annex 2 Designated EHV charges'!$A:$P,7,0))</f>
        <v>Tariff 142</v>
      </c>
      <c r="E140" s="112">
        <f>IFERROR(IF(VLOOKUP($A140,'Annex 2 Designated EHV charges'!$A:$P,9,FALSE)=0,"",VLOOKUP($A140,'Annex 2 Designated EHV charges'!$A:$P,9,FALSE)),"")</f>
        <v>3.6999999999999998E-2</v>
      </c>
      <c r="F140" s="113">
        <f>IFERROR(IF(VLOOKUP($A140,'Annex 2 Designated EHV charges'!$A:$P,10,FALSE)=0,"",VLOOKUP($A140,'Annex 2 Designated EHV charges'!$A:$P,10,FALSE)),"")</f>
        <v>1484.16</v>
      </c>
      <c r="G140" s="114">
        <f>IFERROR(IF(VLOOKUP($A140,'Annex 2 Designated EHV charges'!$A:$P,11,FALSE)=0,"",VLOOKUP($A140,'Annex 2 Designated EHV charges'!$A:$P,11,FALSE)),"")</f>
        <v>2.42</v>
      </c>
      <c r="H140" s="114">
        <f>IFERROR(IF(VLOOKUP($A140,'Annex 2 Designated EHV charges'!$A:$P,12,FALSE)=0,"",VLOOKUP($A140,'Annex 2 Designated EHV charges'!$A:$P,12,FALSE)),"")</f>
        <v>2.42</v>
      </c>
    </row>
    <row r="141" spans="1:8" x14ac:dyDescent="0.2">
      <c r="A141" s="198" t="str" cm="1">
        <f t="array" ref="A141">IFERROR(INDEX('Annex 2 Designated EHV charges'!$A$10:$A$200, MATCH(0, IF(ISBLANK('Annex 2 Designated EHV charges'!$A$10:$A$200),1, COUNTIF(A$4:$A140, 'Annex 2 Designated EHV charges'!$A$10:$A$200)), 0)),"")</f>
        <v>Import Tariff 143</v>
      </c>
      <c r="B141" s="93" t="str">
        <f>IF($A141="","",VLOOKUP($A141,'Annex 2 Designated EHV charges'!$A:$P,2,0))</f>
        <v>tbc</v>
      </c>
      <c r="C141" s="110" t="str">
        <f>IF($A141="","",VLOOKUP($A141,'Annex 2 Designated EHV charges'!$A:$P,3,0))</f>
        <v>tbc</v>
      </c>
      <c r="D141" s="111" t="str">
        <f>IF($A141="","",VLOOKUP($A141,'Annex 2 Designated EHV charges'!$A:$P,7,0))</f>
        <v>Tariff 143</v>
      </c>
      <c r="E141" s="112" t="str">
        <f>IFERROR(IF(VLOOKUP($A141,'Annex 2 Designated EHV charges'!$A:$P,9,FALSE)=0,"",VLOOKUP($A141,'Annex 2 Designated EHV charges'!$A:$P,9,FALSE)),"")</f>
        <v/>
      </c>
      <c r="F141" s="113">
        <f>IFERROR(IF(VLOOKUP($A141,'Annex 2 Designated EHV charges'!$A:$P,10,FALSE)=0,"",VLOOKUP($A141,'Annex 2 Designated EHV charges'!$A:$P,10,FALSE)),"")</f>
        <v>830.79</v>
      </c>
      <c r="G141" s="114">
        <f>IFERROR(IF(VLOOKUP($A141,'Annex 2 Designated EHV charges'!$A:$P,11,FALSE)=0,"",VLOOKUP($A141,'Annex 2 Designated EHV charges'!$A:$P,11,FALSE)),"")</f>
        <v>2.9</v>
      </c>
      <c r="H141" s="114">
        <f>IFERROR(IF(VLOOKUP($A141,'Annex 2 Designated EHV charges'!$A:$P,12,FALSE)=0,"",VLOOKUP($A141,'Annex 2 Designated EHV charges'!$A:$P,12,FALSE)),"")</f>
        <v>2.9</v>
      </c>
    </row>
    <row r="142" spans="1:8" x14ac:dyDescent="0.2">
      <c r="A142" s="198" t="str" cm="1">
        <f t="array" ref="A142">IFERROR(INDEX('Annex 2 Designated EHV charges'!$A$10:$A$200, MATCH(0, IF(ISBLANK('Annex 2 Designated EHV charges'!$A$10:$A$200),1, COUNTIF(A$4:$A141, 'Annex 2 Designated EHV charges'!$A$10:$A$200)), 0)),"")</f>
        <v>Import Tariff 144</v>
      </c>
      <c r="B142" s="93" t="str">
        <f>IF($A142="","",VLOOKUP($A142,'Annex 2 Designated EHV charges'!$A:$P,2,0))</f>
        <v>tbc</v>
      </c>
      <c r="C142" s="110" t="str">
        <f>IF($A142="","",VLOOKUP($A142,'Annex 2 Designated EHV charges'!$A:$P,3,0))</f>
        <v>tbc</v>
      </c>
      <c r="D142" s="111" t="str">
        <f>IF($A142="","",VLOOKUP($A142,'Annex 2 Designated EHV charges'!$A:$P,7,0))</f>
        <v>Tariff 144</v>
      </c>
      <c r="E142" s="112">
        <f>IFERROR(IF(VLOOKUP($A142,'Annex 2 Designated EHV charges'!$A:$P,9,FALSE)=0,"",VLOOKUP($A142,'Annex 2 Designated EHV charges'!$A:$P,9,FALSE)),"")</f>
        <v>4.6420000000000003</v>
      </c>
      <c r="F142" s="113">
        <f>IFERROR(IF(VLOOKUP($A142,'Annex 2 Designated EHV charges'!$A:$P,10,FALSE)=0,"",VLOOKUP($A142,'Annex 2 Designated EHV charges'!$A:$P,10,FALSE)),"")</f>
        <v>591.70000000000005</v>
      </c>
      <c r="G142" s="114">
        <f>IFERROR(IF(VLOOKUP($A142,'Annex 2 Designated EHV charges'!$A:$P,11,FALSE)=0,"",VLOOKUP($A142,'Annex 2 Designated EHV charges'!$A:$P,11,FALSE)),"")</f>
        <v>3.63</v>
      </c>
      <c r="H142" s="114">
        <f>IFERROR(IF(VLOOKUP($A142,'Annex 2 Designated EHV charges'!$A:$P,12,FALSE)=0,"",VLOOKUP($A142,'Annex 2 Designated EHV charges'!$A:$P,12,FALSE)),"")</f>
        <v>3.63</v>
      </c>
    </row>
    <row r="143" spans="1:8" x14ac:dyDescent="0.2">
      <c r="A143" s="198" t="str" cm="1">
        <f t="array" ref="A143">IFERROR(INDEX('Annex 2 Designated EHV charges'!$A$10:$A$200, MATCH(0, IF(ISBLANK('Annex 2 Designated EHV charges'!$A$10:$A$200),1, COUNTIF(A$4:$A142, 'Annex 2 Designated EHV charges'!$A$10:$A$200)), 0)),"")</f>
        <v>Import Tariff 145</v>
      </c>
      <c r="B143" s="93" t="str">
        <f>IF($A143="","",VLOOKUP($A143,'Annex 2 Designated EHV charges'!$A:$P,2,0))</f>
        <v>tbc</v>
      </c>
      <c r="C143" s="110" t="str">
        <f>IF($A143="","",VLOOKUP($A143,'Annex 2 Designated EHV charges'!$A:$P,3,0))</f>
        <v>tbc</v>
      </c>
      <c r="D143" s="111" t="str">
        <f>IF($A143="","",VLOOKUP($A143,'Annex 2 Designated EHV charges'!$A:$P,7,0))</f>
        <v>Tariff 145</v>
      </c>
      <c r="E143" s="112">
        <f>IFERROR(IF(VLOOKUP($A143,'Annex 2 Designated EHV charges'!$A:$P,9,FALSE)=0,"",VLOOKUP($A143,'Annex 2 Designated EHV charges'!$A:$P,9,FALSE)),"")</f>
        <v>1.6080000000000001</v>
      </c>
      <c r="F143" s="113">
        <f>IFERROR(IF(VLOOKUP($A143,'Annex 2 Designated EHV charges'!$A:$P,10,FALSE)=0,"",VLOOKUP($A143,'Annex 2 Designated EHV charges'!$A:$P,10,FALSE)),"")</f>
        <v>1182.8399999999999</v>
      </c>
      <c r="G143" s="114">
        <f>IFERROR(IF(VLOOKUP($A143,'Annex 2 Designated EHV charges'!$A:$P,11,FALSE)=0,"",VLOOKUP($A143,'Annex 2 Designated EHV charges'!$A:$P,11,FALSE)),"")</f>
        <v>2.4500000000000002</v>
      </c>
      <c r="H143" s="114">
        <f>IFERROR(IF(VLOOKUP($A143,'Annex 2 Designated EHV charges'!$A:$P,12,FALSE)=0,"",VLOOKUP($A143,'Annex 2 Designated EHV charges'!$A:$P,12,FALSE)),"")</f>
        <v>2.4500000000000002</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&amp;C_x000D_&amp;1#&amp;"Aptos"&amp;12&amp;K008000 Internal Use</oddFooter>
    <firstHeader>&amp;L&amp;"Trebuchet MS,Regular"
&amp;"Trebuchet MS,Bold"Annex 2a &amp;"Trebuchet MS,Regular"- Schedule of Import Charges for use of the Distribution System by Designated EHV Properties (including LDNOs with Designated EHV Properties/end-users).</firstHeader>
    <firstFooter>&amp;C_x000D_&amp;1#&amp;"Aptos"&amp;12&amp;K008000 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104"/>
  <sheetViews>
    <sheetView zoomScale="90" zoomScaleNormal="90" zoomScaleSheetLayoutView="100" workbookViewId="0">
      <selection sqref="A1:H1"/>
    </sheetView>
    <sheetView workbookViewId="1">
      <selection sqref="A1:H1"/>
    </sheetView>
  </sheetViews>
  <sheetFormatPr defaultColWidth="9.140625" defaultRowHeight="15" x14ac:dyDescent="0.3"/>
  <cols>
    <col min="1" max="1" width="14.7109375" style="86" customWidth="1"/>
    <col min="2" max="2" width="8.7109375" style="86" customWidth="1"/>
    <col min="3" max="3" width="15.7109375" style="102" bestFit="1" customWidth="1"/>
    <col min="4" max="4" width="50.7109375" style="102" customWidth="1"/>
    <col min="5" max="5" width="14.7109375" style="103" customWidth="1"/>
    <col min="6" max="7" width="14.7109375" style="104" customWidth="1"/>
    <col min="8" max="8" width="14.7109375" style="86" customWidth="1"/>
    <col min="9" max="16384" width="9.140625" style="86"/>
  </cols>
  <sheetData>
    <row r="1" spans="1:8" ht="54.75" customHeight="1" x14ac:dyDescent="0.2">
      <c r="A1" s="226" t="s">
        <v>474</v>
      </c>
      <c r="B1" s="226"/>
      <c r="C1" s="226"/>
      <c r="D1" s="226"/>
      <c r="E1" s="226"/>
      <c r="F1" s="226"/>
      <c r="G1" s="226"/>
      <c r="H1" s="226"/>
    </row>
    <row r="2" spans="1:8" s="87" customFormat="1" ht="18.75" x14ac:dyDescent="0.2">
      <c r="A2" s="233" t="str">
        <f>Overview!B4&amp; " - Effective from "&amp;Overview!D4&amp;" - "&amp;Overview!E4&amp;" Designated EHV export charges"</f>
        <v>Electricity North West Limited - Effective from 1 April 2026 - Final Designated EHV export charges</v>
      </c>
      <c r="B2" s="234"/>
      <c r="C2" s="234"/>
      <c r="D2" s="234"/>
      <c r="E2" s="234"/>
      <c r="F2" s="234"/>
      <c r="G2" s="234"/>
      <c r="H2" s="235"/>
    </row>
    <row r="3" spans="1:8" s="88" customFormat="1" ht="18.75" x14ac:dyDescent="0.2">
      <c r="A3" s="105"/>
      <c r="B3" s="105"/>
      <c r="C3" s="105"/>
      <c r="D3" s="106"/>
      <c r="E3" s="107"/>
      <c r="F3" s="107"/>
      <c r="G3" s="108"/>
      <c r="H3" s="108"/>
    </row>
    <row r="4" spans="1:8" ht="75" x14ac:dyDescent="0.2">
      <c r="A4" s="72" t="s">
        <v>270</v>
      </c>
      <c r="B4" s="89" t="s">
        <v>259</v>
      </c>
      <c r="C4" s="72" t="s">
        <v>261</v>
      </c>
      <c r="D4" s="90" t="s">
        <v>28</v>
      </c>
      <c r="E4" s="90" t="str">
        <f>'Annex 2 Designated EHV charges'!M9</f>
        <v>Export
Super Red
unit charge
(p/kWh)</v>
      </c>
      <c r="F4" s="90" t="str">
        <f>'Annex 2 Designated EHV charges'!N9</f>
        <v>Export
fixed charge
(p/day)</v>
      </c>
      <c r="G4" s="90" t="str">
        <f>'Annex 2 Designated EHV charges'!O9</f>
        <v>Export
capacity charge
(p/kVA/day)</v>
      </c>
      <c r="H4" s="90" t="str">
        <f>'Annex 2 Designated EHV charges'!P9</f>
        <v>Export
exceeded capacity charge
(p/kVA/day)</v>
      </c>
    </row>
    <row r="5" spans="1:8" x14ac:dyDescent="0.2">
      <c r="A5" s="199" t="str" cm="1">
        <f t="array" ref="A5">IFERROR(INDEX('Annex 2 Designated EHV charges'!$D$10:$D$200, MATCH(0, IF(ISBLANK('Annex 2 Designated EHV charges'!$D$10:$D$200),1, COUNTIF(A$4:$A4, 'Annex 2 Designated EHV charges'!$D$10:$D$200)), 0)),"")</f>
        <v>Export Tariff 2</v>
      </c>
      <c r="B5" s="93">
        <f>IF($A5="","",VLOOKUP($A5,'Annex 2 Designated EHV charges'!$D:$P,2,0))</f>
        <v>507</v>
      </c>
      <c r="C5" s="110">
        <f>IF($A5="","",VLOOKUP($A5,'Annex 2 Designated EHV charges'!$D:$P,3,0))</f>
        <v>1640000719215</v>
      </c>
      <c r="D5" s="111" t="str">
        <f>IF($A5="","",VLOOKUP($A5,'Annex 2 Designated EHV charges'!$D:$P,4,0))</f>
        <v>Tariff 2</v>
      </c>
      <c r="E5" s="115">
        <f>IFERROR(IF(VLOOKUP($A5,'Annex 2 Designated EHV charges'!$D:$P,10,FALSE)=0,0,VLOOKUP($A5,'Annex 2 Designated EHV charges'!$D:$P,10,FALSE)),"")</f>
        <v>0</v>
      </c>
      <c r="F5" s="116">
        <f>IFERROR(IF(VLOOKUP($A5,'Annex 2 Designated EHV charges'!$D:$P,11,FALSE)=0,0,VLOOKUP($A5,'Annex 2 Designated EHV charges'!$D:$P,11,FALSE)),"")</f>
        <v>0</v>
      </c>
      <c r="G5" s="117">
        <f>IFERROR(IF(VLOOKUP($A5,'Annex 2 Designated EHV charges'!$D:$P,12,FALSE)=0,0,VLOOKUP($A5,'Annex 2 Designated EHV charges'!$D:$P,12,FALSE)),"")</f>
        <v>0</v>
      </c>
      <c r="H5" s="117">
        <f>IFERROR(IF(VLOOKUP($A5,'Annex 2 Designated EHV charges'!$D:$P,13,FALSE)=0,0,VLOOKUP($A5,'Annex 2 Designated EHV charges'!$D:$P,13,FALSE)),"")</f>
        <v>0</v>
      </c>
    </row>
    <row r="6" spans="1:8" x14ac:dyDescent="0.2">
      <c r="A6" s="199" t="str" cm="1">
        <f t="array" ref="A6">IFERROR(INDEX('Annex 2 Designated EHV charges'!$D$10:$D$200, MATCH(0, IF(ISBLANK('Annex 2 Designated EHV charges'!$D$10:$D$200),1, COUNTIF(A$4:$A5, 'Annex 2 Designated EHV charges'!$D$10:$D$200)), 0)),"")</f>
        <v>Export Tariff 146</v>
      </c>
      <c r="B6" s="93">
        <f>IF($A6="","",VLOOKUP($A6,'Annex 2 Designated EHV charges'!$D:$P,2,0))</f>
        <v>438</v>
      </c>
      <c r="C6" s="110">
        <f>IF($A6="","",VLOOKUP($A6,'Annex 2 Designated EHV charges'!$D:$P,3,0))</f>
        <v>1650000089622</v>
      </c>
      <c r="D6" s="111" t="str">
        <f>IF($A6="","",VLOOKUP($A6,'Annex 2 Designated EHV charges'!$D:$P,4,0))</f>
        <v>Tariff 146</v>
      </c>
      <c r="E6" s="115">
        <f>IFERROR(IF(VLOOKUP($A6,'Annex 2 Designated EHV charges'!$D:$P,10,FALSE)=0,0,VLOOKUP($A6,'Annex 2 Designated EHV charges'!$D:$P,10,FALSE)),"")</f>
        <v>-1.401</v>
      </c>
      <c r="F6" s="116">
        <f>IFERROR(IF(VLOOKUP($A6,'Annex 2 Designated EHV charges'!$D:$P,11,FALSE)=0,0,VLOOKUP($A6,'Annex 2 Designated EHV charges'!$D:$P,11,FALSE)),"")</f>
        <v>519.11</v>
      </c>
      <c r="G6" s="117">
        <f>IFERROR(IF(VLOOKUP($A6,'Annex 2 Designated EHV charges'!$D:$P,12,FALSE)=0,0,VLOOKUP($A6,'Annex 2 Designated EHV charges'!$D:$P,12,FALSE)),"")</f>
        <v>0.05</v>
      </c>
      <c r="H6" s="117">
        <f>IFERROR(IF(VLOOKUP($A6,'Annex 2 Designated EHV charges'!$D:$P,13,FALSE)=0,0,VLOOKUP($A6,'Annex 2 Designated EHV charges'!$D:$P,13,FALSE)),"")</f>
        <v>0.05</v>
      </c>
    </row>
    <row r="7" spans="1:8" x14ac:dyDescent="0.2">
      <c r="A7" s="199" t="str" cm="1">
        <f t="array" ref="A7">IFERROR(INDEX('Annex 2 Designated EHV charges'!$D$10:$D$200, MATCH(0, IF(ISBLANK('Annex 2 Designated EHV charges'!$D$10:$D$200),1, COUNTIF(A$4:$A6, 'Annex 2 Designated EHV charges'!$D$10:$D$200)), 0)),"")</f>
        <v>Export Tariff 8</v>
      </c>
      <c r="B7" s="93">
        <f>IF($A7="","",VLOOKUP($A7,'Annex 2 Designated EHV charges'!$D:$P,2,0))</f>
        <v>217</v>
      </c>
      <c r="C7" s="110">
        <f>IF($A7="","",VLOOKUP($A7,'Annex 2 Designated EHV charges'!$D:$P,3,0))</f>
        <v>1640000519728</v>
      </c>
      <c r="D7" s="111" t="str">
        <f>IF($A7="","",VLOOKUP($A7,'Annex 2 Designated EHV charges'!$D:$P,4,0))</f>
        <v>Tariff 8</v>
      </c>
      <c r="E7" s="115">
        <f>IFERROR(IF(VLOOKUP($A7,'Annex 2 Designated EHV charges'!$D:$P,10,FALSE)=0,0,VLOOKUP($A7,'Annex 2 Designated EHV charges'!$D:$P,10,FALSE)),"")</f>
        <v>0</v>
      </c>
      <c r="F7" s="116">
        <f>IFERROR(IF(VLOOKUP($A7,'Annex 2 Designated EHV charges'!$D:$P,11,FALSE)=0,0,VLOOKUP($A7,'Annex 2 Designated EHV charges'!$D:$P,11,FALSE)),"")</f>
        <v>0</v>
      </c>
      <c r="G7" s="117">
        <f>IFERROR(IF(VLOOKUP($A7,'Annex 2 Designated EHV charges'!$D:$P,12,FALSE)=0,0,VLOOKUP($A7,'Annex 2 Designated EHV charges'!$D:$P,12,FALSE)),"")</f>
        <v>0</v>
      </c>
      <c r="H7" s="117">
        <f>IFERROR(IF(VLOOKUP($A7,'Annex 2 Designated EHV charges'!$D:$P,13,FALSE)=0,0,VLOOKUP($A7,'Annex 2 Designated EHV charges'!$D:$P,13,FALSE)),"")</f>
        <v>0</v>
      </c>
    </row>
    <row r="8" spans="1:8" x14ac:dyDescent="0.2">
      <c r="A8" s="199" t="str" cm="1">
        <f t="array" ref="A8">IFERROR(INDEX('Annex 2 Designated EHV charges'!$D$10:$D$200, MATCH(0, IF(ISBLANK('Annex 2 Designated EHV charges'!$D$10:$D$200),1, COUNTIF(A$4:$A7, 'Annex 2 Designated EHV charges'!$D$10:$D$200)), 0)),"")</f>
        <v>Export Tariff 9</v>
      </c>
      <c r="B8" s="93">
        <f>IF($A8="","",VLOOKUP($A8,'Annex 2 Designated EHV charges'!$D:$P,2,0))</f>
        <v>498</v>
      </c>
      <c r="C8" s="110">
        <f>IF($A8="","",VLOOKUP($A8,'Annex 2 Designated EHV charges'!$D:$P,3,0))</f>
        <v>1650000219210</v>
      </c>
      <c r="D8" s="111" t="str">
        <f>IF($A8="","",VLOOKUP($A8,'Annex 2 Designated EHV charges'!$D:$P,4,0))</f>
        <v>Tariff 9</v>
      </c>
      <c r="E8" s="115">
        <f>IFERROR(IF(VLOOKUP($A8,'Annex 2 Designated EHV charges'!$D:$P,10,FALSE)=0,0,VLOOKUP($A8,'Annex 2 Designated EHV charges'!$D:$P,10,FALSE)),"")</f>
        <v>0</v>
      </c>
      <c r="F8" s="116">
        <f>IFERROR(IF(VLOOKUP($A8,'Annex 2 Designated EHV charges'!$D:$P,11,FALSE)=0,0,VLOOKUP($A8,'Annex 2 Designated EHV charges'!$D:$P,11,FALSE)),"")</f>
        <v>0</v>
      </c>
      <c r="G8" s="117">
        <f>IFERROR(IF(VLOOKUP($A8,'Annex 2 Designated EHV charges'!$D:$P,12,FALSE)=0,0,VLOOKUP($A8,'Annex 2 Designated EHV charges'!$D:$P,12,FALSE)),"")</f>
        <v>0</v>
      </c>
      <c r="H8" s="117">
        <f>IFERROR(IF(VLOOKUP($A8,'Annex 2 Designated EHV charges'!$D:$P,13,FALSE)=0,0,VLOOKUP($A8,'Annex 2 Designated EHV charges'!$D:$P,13,FALSE)),"")</f>
        <v>0</v>
      </c>
    </row>
    <row r="9" spans="1:8" ht="30" x14ac:dyDescent="0.2">
      <c r="A9" s="199" t="str" cm="1">
        <f t="array" ref="A9">IFERROR(INDEX('Annex 2 Designated EHV charges'!$D$10:$D$200, MATCH(0, IF(ISBLANK('Annex 2 Designated EHV charges'!$D$10:$D$200),1, COUNTIF(A$4:$A8, 'Annex 2 Designated EHV charges'!$D$10:$D$200)), 0)),"")</f>
        <v>Export Tariff 12</v>
      </c>
      <c r="B9" s="93">
        <f>IF($A9="","",VLOOKUP($A9,'Annex 2 Designated EHV charges'!$D:$P,2,0))</f>
        <v>470</v>
      </c>
      <c r="C9" s="110" t="str">
        <f>IF($A9="","",VLOOKUP($A9,'Annex 2 Designated EHV charges'!$D:$P,3,0))</f>
        <v>1620001102930 1620001102940</v>
      </c>
      <c r="D9" s="111" t="str">
        <f>IF($A9="","",VLOOKUP($A9,'Annex 2 Designated EHV charges'!$D:$P,4,0))</f>
        <v>Tariff 12</v>
      </c>
      <c r="E9" s="115">
        <f>IFERROR(IF(VLOOKUP($A9,'Annex 2 Designated EHV charges'!$D:$P,10,FALSE)=0,0,VLOOKUP($A9,'Annex 2 Designated EHV charges'!$D:$P,10,FALSE)),"")</f>
        <v>0</v>
      </c>
      <c r="F9" s="116">
        <f>IFERROR(IF(VLOOKUP($A9,'Annex 2 Designated EHV charges'!$D:$P,11,FALSE)=0,0,VLOOKUP($A9,'Annex 2 Designated EHV charges'!$D:$P,11,FALSE)),"")</f>
        <v>0</v>
      </c>
      <c r="G9" s="117">
        <f>IFERROR(IF(VLOOKUP($A9,'Annex 2 Designated EHV charges'!$D:$P,12,FALSE)=0,0,VLOOKUP($A9,'Annex 2 Designated EHV charges'!$D:$P,12,FALSE)),"")</f>
        <v>0</v>
      </c>
      <c r="H9" s="117">
        <f>IFERROR(IF(VLOOKUP($A9,'Annex 2 Designated EHV charges'!$D:$P,13,FALSE)=0,0,VLOOKUP($A9,'Annex 2 Designated EHV charges'!$D:$P,13,FALSE)),"")</f>
        <v>0</v>
      </c>
    </row>
    <row r="10" spans="1:8" x14ac:dyDescent="0.2">
      <c r="A10" s="199" t="str" cm="1">
        <f t="array" ref="A10">IFERROR(INDEX('Annex 2 Designated EHV charges'!$D$10:$D$200, MATCH(0, IF(ISBLANK('Annex 2 Designated EHV charges'!$D$10:$D$200),1, COUNTIF(A$4:$A9, 'Annex 2 Designated EHV charges'!$D$10:$D$200)), 0)),"")</f>
        <v>Export Tariff 13</v>
      </c>
      <c r="B10" s="93">
        <f>IF($A10="","",VLOOKUP($A10,'Annex 2 Designated EHV charges'!$D:$P,2,0))</f>
        <v>690</v>
      </c>
      <c r="C10" s="110" t="str">
        <f>IF($A10="","",VLOOKUP($A10,'Annex 2 Designated EHV charges'!$D:$P,3,0))</f>
        <v>1620000193245</v>
      </c>
      <c r="D10" s="111" t="str">
        <f>IF($A10="","",VLOOKUP($A10,'Annex 2 Designated EHV charges'!$D:$P,4,0))</f>
        <v>Tariff 13</v>
      </c>
      <c r="E10" s="115">
        <f>IFERROR(IF(VLOOKUP($A10,'Annex 2 Designated EHV charges'!$D:$P,10,FALSE)=0,0,VLOOKUP($A10,'Annex 2 Designated EHV charges'!$D:$P,10,FALSE)),"")</f>
        <v>0</v>
      </c>
      <c r="F10" s="116">
        <f>IFERROR(IF(VLOOKUP($A10,'Annex 2 Designated EHV charges'!$D:$P,11,FALSE)=0,0,VLOOKUP($A10,'Annex 2 Designated EHV charges'!$D:$P,11,FALSE)),"")</f>
        <v>711.08</v>
      </c>
      <c r="G10" s="117">
        <f>IFERROR(IF(VLOOKUP($A10,'Annex 2 Designated EHV charges'!$D:$P,12,FALSE)=0,0,VLOOKUP($A10,'Annex 2 Designated EHV charges'!$D:$P,12,FALSE)),"")</f>
        <v>0.05</v>
      </c>
      <c r="H10" s="117">
        <f>IFERROR(IF(VLOOKUP($A10,'Annex 2 Designated EHV charges'!$D:$P,13,FALSE)=0,0,VLOOKUP($A10,'Annex 2 Designated EHV charges'!$D:$P,13,FALSE)),"")</f>
        <v>0.05</v>
      </c>
    </row>
    <row r="11" spans="1:8" x14ac:dyDescent="0.2">
      <c r="A11" s="199" t="str" cm="1">
        <f t="array" ref="A11">IFERROR(INDEX('Annex 2 Designated EHV charges'!$D$10:$D$200, MATCH(0, IF(ISBLANK('Annex 2 Designated EHV charges'!$D$10:$D$200),1, COUNTIF(A$4:$A10, 'Annex 2 Designated EHV charges'!$D$10:$D$200)), 0)),"")</f>
        <v>Export Tariff 14</v>
      </c>
      <c r="B11" s="93">
        <f>IF($A11="","",VLOOKUP($A11,'Annex 2 Designated EHV charges'!$D:$P,2,0))</f>
        <v>730</v>
      </c>
      <c r="C11" s="110" t="str">
        <f>IF($A11="","",VLOOKUP($A11,'Annex 2 Designated EHV charges'!$D:$P,3,0))</f>
        <v>1630000403060</v>
      </c>
      <c r="D11" s="111" t="str">
        <f>IF($A11="","",VLOOKUP($A11,'Annex 2 Designated EHV charges'!$D:$P,4,0))</f>
        <v>Tariff 14</v>
      </c>
      <c r="E11" s="115">
        <f>IFERROR(IF(VLOOKUP($A11,'Annex 2 Designated EHV charges'!$D:$P,10,FALSE)=0,0,VLOOKUP($A11,'Annex 2 Designated EHV charges'!$D:$P,10,FALSE)),"")</f>
        <v>0</v>
      </c>
      <c r="F11" s="116">
        <f>IFERROR(IF(VLOOKUP($A11,'Annex 2 Designated EHV charges'!$D:$P,11,FALSE)=0,0,VLOOKUP($A11,'Annex 2 Designated EHV charges'!$D:$P,11,FALSE)),"")</f>
        <v>1495.44</v>
      </c>
      <c r="G11" s="117">
        <f>IFERROR(IF(VLOOKUP($A11,'Annex 2 Designated EHV charges'!$D:$P,12,FALSE)=0,0,VLOOKUP($A11,'Annex 2 Designated EHV charges'!$D:$P,12,FALSE)),"")</f>
        <v>0.05</v>
      </c>
      <c r="H11" s="117">
        <f>IFERROR(IF(VLOOKUP($A11,'Annex 2 Designated EHV charges'!$D:$P,13,FALSE)=0,0,VLOOKUP($A11,'Annex 2 Designated EHV charges'!$D:$P,13,FALSE)),"")</f>
        <v>0.05</v>
      </c>
    </row>
    <row r="12" spans="1:8" ht="30" x14ac:dyDescent="0.2">
      <c r="A12" s="199" t="str" cm="1">
        <f t="array" ref="A12">IFERROR(INDEX('Annex 2 Designated EHV charges'!$D$10:$D$200, MATCH(0, IF(ISBLANK('Annex 2 Designated EHV charges'!$D$10:$D$200),1, COUNTIF(A$4:$A11, 'Annex 2 Designated EHV charges'!$D$10:$D$200)), 0)),"")</f>
        <v>Export Tariff 15</v>
      </c>
      <c r="B12" s="93">
        <f>IF($A12="","",VLOOKUP($A12,'Annex 2 Designated EHV charges'!$D:$P,2,0))</f>
        <v>770</v>
      </c>
      <c r="C12" s="110" t="str">
        <f>IF($A12="","",VLOOKUP($A12,'Annex 2 Designated EHV charges'!$D:$P,3,0))</f>
        <v>1630000402252 1630000402261</v>
      </c>
      <c r="D12" s="111" t="str">
        <f>IF($A12="","",VLOOKUP($A12,'Annex 2 Designated EHV charges'!$D:$P,4,0))</f>
        <v>Tariff 15</v>
      </c>
      <c r="E12" s="115">
        <f>IFERROR(IF(VLOOKUP($A12,'Annex 2 Designated EHV charges'!$D:$P,10,FALSE)=0,0,VLOOKUP($A12,'Annex 2 Designated EHV charges'!$D:$P,10,FALSE)),"")</f>
        <v>0</v>
      </c>
      <c r="F12" s="116">
        <f>IFERROR(IF(VLOOKUP($A12,'Annex 2 Designated EHV charges'!$D:$P,11,FALSE)=0,0,VLOOKUP($A12,'Annex 2 Designated EHV charges'!$D:$P,11,FALSE)),"")</f>
        <v>8855.7800000000007</v>
      </c>
      <c r="G12" s="117">
        <f>IFERROR(IF(VLOOKUP($A12,'Annex 2 Designated EHV charges'!$D:$P,12,FALSE)=0,0,VLOOKUP($A12,'Annex 2 Designated EHV charges'!$D:$P,12,FALSE)),"")</f>
        <v>0.05</v>
      </c>
      <c r="H12" s="117">
        <f>IFERROR(IF(VLOOKUP($A12,'Annex 2 Designated EHV charges'!$D:$P,13,FALSE)=0,0,VLOOKUP($A12,'Annex 2 Designated EHV charges'!$D:$P,13,FALSE)),"")</f>
        <v>0.05</v>
      </c>
    </row>
    <row r="13" spans="1:8" ht="30" x14ac:dyDescent="0.2">
      <c r="A13" s="199" t="str" cm="1">
        <f t="array" ref="A13">IFERROR(INDEX('Annex 2 Designated EHV charges'!$D$10:$D$200, MATCH(0, IF(ISBLANK('Annex 2 Designated EHV charges'!$D$10:$D$200),1, COUNTIF(A$4:$A12, 'Annex 2 Designated EHV charges'!$D$10:$D$200)), 0)),"")</f>
        <v>Export Tariff 16</v>
      </c>
      <c r="B13" s="93">
        <f>IF($A13="","",VLOOKUP($A13,'Annex 2 Designated EHV charges'!$D:$P,2,0))</f>
        <v>740</v>
      </c>
      <c r="C13" s="110" t="str">
        <f>IF($A13="","",VLOOKUP($A13,'Annex 2 Designated EHV charges'!$D:$P,3,0))</f>
        <v>1630000402299 1630000402304</v>
      </c>
      <c r="D13" s="111" t="str">
        <f>IF($A13="","",VLOOKUP($A13,'Annex 2 Designated EHV charges'!$D:$P,4,0))</f>
        <v>Tariff 16</v>
      </c>
      <c r="E13" s="115">
        <f>IFERROR(IF(VLOOKUP($A13,'Annex 2 Designated EHV charges'!$D:$P,10,FALSE)=0,0,VLOOKUP($A13,'Annex 2 Designated EHV charges'!$D:$P,10,FALSE)),"")</f>
        <v>0</v>
      </c>
      <c r="F13" s="116">
        <f>IFERROR(IF(VLOOKUP($A13,'Annex 2 Designated EHV charges'!$D:$P,11,FALSE)=0,0,VLOOKUP($A13,'Annex 2 Designated EHV charges'!$D:$P,11,FALSE)),"")</f>
        <v>4187.2299999999996</v>
      </c>
      <c r="G13" s="117">
        <f>IFERROR(IF(VLOOKUP($A13,'Annex 2 Designated EHV charges'!$D:$P,12,FALSE)=0,0,VLOOKUP($A13,'Annex 2 Designated EHV charges'!$D:$P,12,FALSE)),"")</f>
        <v>0.05</v>
      </c>
      <c r="H13" s="117">
        <f>IFERROR(IF(VLOOKUP($A13,'Annex 2 Designated EHV charges'!$D:$P,13,FALSE)=0,0,VLOOKUP($A13,'Annex 2 Designated EHV charges'!$D:$P,13,FALSE)),"")</f>
        <v>0.05</v>
      </c>
    </row>
    <row r="14" spans="1:8" ht="30" x14ac:dyDescent="0.2">
      <c r="A14" s="199" t="str" cm="1">
        <f t="array" ref="A14">IFERROR(INDEX('Annex 2 Designated EHV charges'!$D$10:$D$200, MATCH(0, IF(ISBLANK('Annex 2 Designated EHV charges'!$D$10:$D$200),1, COUNTIF(A$4:$A13, 'Annex 2 Designated EHV charges'!$D$10:$D$200)), 0)),"")</f>
        <v>Export Tariff 17</v>
      </c>
      <c r="B14" s="93">
        <f>IF($A14="","",VLOOKUP($A14,'Annex 2 Designated EHV charges'!$D:$P,2,0))</f>
        <v>750</v>
      </c>
      <c r="C14" s="110" t="str">
        <f>IF($A14="","",VLOOKUP($A14,'Annex 2 Designated EHV charges'!$D:$P,3,0))</f>
        <v>1630000403070 1630000403089</v>
      </c>
      <c r="D14" s="111" t="str">
        <f>IF($A14="","",VLOOKUP($A14,'Annex 2 Designated EHV charges'!$D:$P,4,0))</f>
        <v>Tariff 17</v>
      </c>
      <c r="E14" s="115">
        <f>IFERROR(IF(VLOOKUP($A14,'Annex 2 Designated EHV charges'!$D:$P,10,FALSE)=0,0,VLOOKUP($A14,'Annex 2 Designated EHV charges'!$D:$P,10,FALSE)),"")</f>
        <v>0</v>
      </c>
      <c r="F14" s="116">
        <f>IFERROR(IF(VLOOKUP($A14,'Annex 2 Designated EHV charges'!$D:$P,11,FALSE)=0,0,VLOOKUP($A14,'Annex 2 Designated EHV charges'!$D:$P,11,FALSE)),"")</f>
        <v>2512.34</v>
      </c>
      <c r="G14" s="117">
        <f>IFERROR(IF(VLOOKUP($A14,'Annex 2 Designated EHV charges'!$D:$P,12,FALSE)=0,0,VLOOKUP($A14,'Annex 2 Designated EHV charges'!$D:$P,12,FALSE)),"")</f>
        <v>0.05</v>
      </c>
      <c r="H14" s="117">
        <f>IFERROR(IF(VLOOKUP($A14,'Annex 2 Designated EHV charges'!$D:$P,13,FALSE)=0,0,VLOOKUP($A14,'Annex 2 Designated EHV charges'!$D:$P,13,FALSE)),"")</f>
        <v>0.05</v>
      </c>
    </row>
    <row r="15" spans="1:8" x14ac:dyDescent="0.2">
      <c r="A15" s="199" t="str" cm="1">
        <f t="array" ref="A15">IFERROR(INDEX('Annex 2 Designated EHV charges'!$D$10:$D$200, MATCH(0, IF(ISBLANK('Annex 2 Designated EHV charges'!$D$10:$D$200),1, COUNTIF(A$4:$A14, 'Annex 2 Designated EHV charges'!$D$10:$D$200)), 0)),"")</f>
        <v>Export Tariff 18</v>
      </c>
      <c r="B15" s="93">
        <f>IF($A15="","",VLOOKUP($A15,'Annex 2 Designated EHV charges'!$D:$P,2,0))</f>
        <v>820</v>
      </c>
      <c r="C15" s="110" t="str">
        <f>IF($A15="","",VLOOKUP($A15,'Annex 2 Designated EHV charges'!$D:$P,3,0))</f>
        <v>1620000622325</v>
      </c>
      <c r="D15" s="111" t="str">
        <f>IF($A15="","",VLOOKUP($A15,'Annex 2 Designated EHV charges'!$D:$P,4,0))</f>
        <v>Tariff 18</v>
      </c>
      <c r="E15" s="115">
        <f>IFERROR(IF(VLOOKUP($A15,'Annex 2 Designated EHV charges'!$D:$P,10,FALSE)=0,0,VLOOKUP($A15,'Annex 2 Designated EHV charges'!$D:$P,10,FALSE)),"")</f>
        <v>0</v>
      </c>
      <c r="F15" s="116">
        <f>IFERROR(IF(VLOOKUP($A15,'Annex 2 Designated EHV charges'!$D:$P,11,FALSE)=0,0,VLOOKUP($A15,'Annex 2 Designated EHV charges'!$D:$P,11,FALSE)),"")</f>
        <v>0</v>
      </c>
      <c r="G15" s="117">
        <f>IFERROR(IF(VLOOKUP($A15,'Annex 2 Designated EHV charges'!$D:$P,12,FALSE)=0,0,VLOOKUP($A15,'Annex 2 Designated EHV charges'!$D:$P,12,FALSE)),"")</f>
        <v>0</v>
      </c>
      <c r="H15" s="117">
        <f>IFERROR(IF(VLOOKUP($A15,'Annex 2 Designated EHV charges'!$D:$P,13,FALSE)=0,0,VLOOKUP($A15,'Annex 2 Designated EHV charges'!$D:$P,13,FALSE)),"")</f>
        <v>0</v>
      </c>
    </row>
    <row r="16" spans="1:8" x14ac:dyDescent="0.2">
      <c r="A16" s="199" t="str" cm="1">
        <f t="array" ref="A16">IFERROR(INDEX('Annex 2 Designated EHV charges'!$D$10:$D$200, MATCH(0, IF(ISBLANK('Annex 2 Designated EHV charges'!$D$10:$D$200),1, COUNTIF(A$4:$A15, 'Annex 2 Designated EHV charges'!$D$10:$D$200)), 0)),"")</f>
        <v>Export Tariff 19</v>
      </c>
      <c r="B16" s="93">
        <f>IF($A16="","",VLOOKUP($A16,'Annex 2 Designated EHV charges'!$D:$P,2,0))</f>
        <v>840</v>
      </c>
      <c r="C16" s="110" t="str">
        <f>IF($A16="","",VLOOKUP($A16,'Annex 2 Designated EHV charges'!$D:$P,3,0))</f>
        <v>1620000828134</v>
      </c>
      <c r="D16" s="111" t="str">
        <f>IF($A16="","",VLOOKUP($A16,'Annex 2 Designated EHV charges'!$D:$P,4,0))</f>
        <v>Tariff 19</v>
      </c>
      <c r="E16" s="115">
        <f>IFERROR(IF(VLOOKUP($A16,'Annex 2 Designated EHV charges'!$D:$P,10,FALSE)=0,0,VLOOKUP($A16,'Annex 2 Designated EHV charges'!$D:$P,10,FALSE)),"")</f>
        <v>0</v>
      </c>
      <c r="F16" s="116">
        <f>IFERROR(IF(VLOOKUP($A16,'Annex 2 Designated EHV charges'!$D:$P,11,FALSE)=0,0,VLOOKUP($A16,'Annex 2 Designated EHV charges'!$D:$P,11,FALSE)),"")</f>
        <v>4953.1099999999997</v>
      </c>
      <c r="G16" s="117">
        <f>IFERROR(IF(VLOOKUP($A16,'Annex 2 Designated EHV charges'!$D:$P,12,FALSE)=0,0,VLOOKUP($A16,'Annex 2 Designated EHV charges'!$D:$P,12,FALSE)),"")</f>
        <v>0.05</v>
      </c>
      <c r="H16" s="117">
        <f>IFERROR(IF(VLOOKUP($A16,'Annex 2 Designated EHV charges'!$D:$P,13,FALSE)=0,0,VLOOKUP($A16,'Annex 2 Designated EHV charges'!$D:$P,13,FALSE)),"")</f>
        <v>0.05</v>
      </c>
    </row>
    <row r="17" spans="1:8" x14ac:dyDescent="0.2">
      <c r="A17" s="199" t="str" cm="1">
        <f t="array" ref="A17">IFERROR(INDEX('Annex 2 Designated EHV charges'!$D$10:$D$200, MATCH(0, IF(ISBLANK('Annex 2 Designated EHV charges'!$D$10:$D$200),1, COUNTIF(A$4:$A16, 'Annex 2 Designated EHV charges'!$D$10:$D$200)), 0)),"")</f>
        <v>Export Tariff 20</v>
      </c>
      <c r="B17" s="93">
        <f>IF($A17="","",VLOOKUP($A17,'Annex 2 Designated EHV charges'!$D:$P,2,0))</f>
        <v>970</v>
      </c>
      <c r="C17" s="110" t="str">
        <f>IF($A17="","",VLOOKUP($A17,'Annex 2 Designated EHV charges'!$D:$P,3,0))</f>
        <v>1620000388406</v>
      </c>
      <c r="D17" s="111" t="str">
        <f>IF($A17="","",VLOOKUP($A17,'Annex 2 Designated EHV charges'!$D:$P,4,0))</f>
        <v>Tariff 20</v>
      </c>
      <c r="E17" s="115">
        <f>IFERROR(IF(VLOOKUP($A17,'Annex 2 Designated EHV charges'!$D:$P,10,FALSE)=0,0,VLOOKUP($A17,'Annex 2 Designated EHV charges'!$D:$P,10,FALSE)),"")</f>
        <v>0</v>
      </c>
      <c r="F17" s="116">
        <f>IFERROR(IF(VLOOKUP($A17,'Annex 2 Designated EHV charges'!$D:$P,11,FALSE)=0,0,VLOOKUP($A17,'Annex 2 Designated EHV charges'!$D:$P,11,FALSE)),"")</f>
        <v>0</v>
      </c>
      <c r="G17" s="117">
        <f>IFERROR(IF(VLOOKUP($A17,'Annex 2 Designated EHV charges'!$D:$P,12,FALSE)=0,0,VLOOKUP($A17,'Annex 2 Designated EHV charges'!$D:$P,12,FALSE)),"")</f>
        <v>0</v>
      </c>
      <c r="H17" s="117">
        <f>IFERROR(IF(VLOOKUP($A17,'Annex 2 Designated EHV charges'!$D:$P,13,FALSE)=0,0,VLOOKUP($A17,'Annex 2 Designated EHV charges'!$D:$P,13,FALSE)),"")</f>
        <v>0</v>
      </c>
    </row>
    <row r="18" spans="1:8" x14ac:dyDescent="0.2">
      <c r="A18" s="199" t="str" cm="1">
        <f t="array" ref="A18">IFERROR(INDEX('Annex 2 Designated EHV charges'!$D$10:$D$200, MATCH(0, IF(ISBLANK('Annex 2 Designated EHV charges'!$D$10:$D$200),1, COUNTIF(A$4:$A17, 'Annex 2 Designated EHV charges'!$D$10:$D$200)), 0)),"")</f>
        <v>Export Tariff 21</v>
      </c>
      <c r="B18" s="93">
        <f>IF($A18="","",VLOOKUP($A18,'Annex 2 Designated EHV charges'!$D:$P,2,0))</f>
        <v>360</v>
      </c>
      <c r="C18" s="110" t="str">
        <f>IF($A18="","",VLOOKUP($A18,'Annex 2 Designated EHV charges'!$D:$P,3,0))</f>
        <v>1630000165183</v>
      </c>
      <c r="D18" s="111" t="str">
        <f>IF($A18="","",VLOOKUP($A18,'Annex 2 Designated EHV charges'!$D:$P,4,0))</f>
        <v>Tariff 21</v>
      </c>
      <c r="E18" s="115">
        <f>IFERROR(IF(VLOOKUP($A18,'Annex 2 Designated EHV charges'!$D:$P,10,FALSE)=0,0,VLOOKUP($A18,'Annex 2 Designated EHV charges'!$D:$P,10,FALSE)),"")</f>
        <v>0</v>
      </c>
      <c r="F18" s="116">
        <f>IFERROR(IF(VLOOKUP($A18,'Annex 2 Designated EHV charges'!$D:$P,11,FALSE)=0,0,VLOOKUP($A18,'Annex 2 Designated EHV charges'!$D:$P,11,FALSE)),"")</f>
        <v>0</v>
      </c>
      <c r="G18" s="117">
        <f>IFERROR(IF(VLOOKUP($A18,'Annex 2 Designated EHV charges'!$D:$P,12,FALSE)=0,0,VLOOKUP($A18,'Annex 2 Designated EHV charges'!$D:$P,12,FALSE)),"")</f>
        <v>0</v>
      </c>
      <c r="H18" s="117">
        <f>IFERROR(IF(VLOOKUP($A18,'Annex 2 Designated EHV charges'!$D:$P,13,FALSE)=0,0,VLOOKUP($A18,'Annex 2 Designated EHV charges'!$D:$P,13,FALSE)),"")</f>
        <v>0</v>
      </c>
    </row>
    <row r="19" spans="1:8" x14ac:dyDescent="0.2">
      <c r="A19" s="199" t="str" cm="1">
        <f t="array" ref="A19">IFERROR(INDEX('Annex 2 Designated EHV charges'!$D$10:$D$200, MATCH(0, IF(ISBLANK('Annex 2 Designated EHV charges'!$D$10:$D$200),1, COUNTIF(A$4:$A18, 'Annex 2 Designated EHV charges'!$D$10:$D$200)), 0)),"")</f>
        <v>Export Tariff 22</v>
      </c>
      <c r="B19" s="93">
        <f>IF($A19="","",VLOOKUP($A19,'Annex 2 Designated EHV charges'!$D:$P,2,0))</f>
        <v>420</v>
      </c>
      <c r="C19" s="110" t="str">
        <f>IF($A19="","",VLOOKUP($A19,'Annex 2 Designated EHV charges'!$D:$P,3,0))</f>
        <v>1620001681359</v>
      </c>
      <c r="D19" s="111" t="str">
        <f>IF($A19="","",VLOOKUP($A19,'Annex 2 Designated EHV charges'!$D:$P,4,0))</f>
        <v>Tariff 22</v>
      </c>
      <c r="E19" s="115">
        <f>IFERROR(IF(VLOOKUP($A19,'Annex 2 Designated EHV charges'!$D:$P,10,FALSE)=0,0,VLOOKUP($A19,'Annex 2 Designated EHV charges'!$D:$P,10,FALSE)),"")</f>
        <v>0</v>
      </c>
      <c r="F19" s="116">
        <f>IFERROR(IF(VLOOKUP($A19,'Annex 2 Designated EHV charges'!$D:$P,11,FALSE)=0,0,VLOOKUP($A19,'Annex 2 Designated EHV charges'!$D:$P,11,FALSE)),"")</f>
        <v>1805.49</v>
      </c>
      <c r="G19" s="117">
        <f>IFERROR(IF(VLOOKUP($A19,'Annex 2 Designated EHV charges'!$D:$P,12,FALSE)=0,0,VLOOKUP($A19,'Annex 2 Designated EHV charges'!$D:$P,12,FALSE)),"")</f>
        <v>0.05</v>
      </c>
      <c r="H19" s="117">
        <f>IFERROR(IF(VLOOKUP($A19,'Annex 2 Designated EHV charges'!$D:$P,13,FALSE)=0,0,VLOOKUP($A19,'Annex 2 Designated EHV charges'!$D:$P,13,FALSE)),"")</f>
        <v>0.05</v>
      </c>
    </row>
    <row r="20" spans="1:8" x14ac:dyDescent="0.2">
      <c r="A20" s="199" t="str" cm="1">
        <f t="array" ref="A20">IFERROR(INDEX('Annex 2 Designated EHV charges'!$D$10:$D$200, MATCH(0, IF(ISBLANK('Annex 2 Designated EHV charges'!$D$10:$D$200),1, COUNTIF(A$4:$A19, 'Annex 2 Designated EHV charges'!$D$10:$D$200)), 0)),"")</f>
        <v>Export Tariff 23</v>
      </c>
      <c r="B20" s="93">
        <f>IF($A20="","",VLOOKUP($A20,'Annex 2 Designated EHV charges'!$D:$P,2,0))</f>
        <v>440</v>
      </c>
      <c r="C20" s="110" t="str">
        <f>IF($A20="","",VLOOKUP($A20,'Annex 2 Designated EHV charges'!$D:$P,3,0))</f>
        <v>1620001638567</v>
      </c>
      <c r="D20" s="111" t="str">
        <f>IF($A20="","",VLOOKUP($A20,'Annex 2 Designated EHV charges'!$D:$P,4,0))</f>
        <v>Tariff 23</v>
      </c>
      <c r="E20" s="115">
        <f>IFERROR(IF(VLOOKUP($A20,'Annex 2 Designated EHV charges'!$D:$P,10,FALSE)=0,0,VLOOKUP($A20,'Annex 2 Designated EHV charges'!$D:$P,10,FALSE)),"")</f>
        <v>0</v>
      </c>
      <c r="F20" s="116">
        <f>IFERROR(IF(VLOOKUP($A20,'Annex 2 Designated EHV charges'!$D:$P,11,FALSE)=0,0,VLOOKUP($A20,'Annex 2 Designated EHV charges'!$D:$P,11,FALSE)),"")</f>
        <v>0</v>
      </c>
      <c r="G20" s="117">
        <f>IFERROR(IF(VLOOKUP($A20,'Annex 2 Designated EHV charges'!$D:$P,12,FALSE)=0,0,VLOOKUP($A20,'Annex 2 Designated EHV charges'!$D:$P,12,FALSE)),"")</f>
        <v>0</v>
      </c>
      <c r="H20" s="117">
        <f>IFERROR(IF(VLOOKUP($A20,'Annex 2 Designated EHV charges'!$D:$P,13,FALSE)=0,0,VLOOKUP($A20,'Annex 2 Designated EHV charges'!$D:$P,13,FALSE)),"")</f>
        <v>0</v>
      </c>
    </row>
    <row r="21" spans="1:8" x14ac:dyDescent="0.2">
      <c r="A21" s="199" t="str" cm="1">
        <f t="array" ref="A21">IFERROR(INDEX('Annex 2 Designated EHV charges'!$D$10:$D$200, MATCH(0, IF(ISBLANK('Annex 2 Designated EHV charges'!$D$10:$D$200),1, COUNTIF(A$4:$A20, 'Annex 2 Designated EHV charges'!$D$10:$D$200)), 0)),"")</f>
        <v>Export Tariff 24</v>
      </c>
      <c r="B21" s="93">
        <f>IF($A21="","",VLOOKUP($A21,'Annex 2 Designated EHV charges'!$D:$P,2,0))</f>
        <v>350</v>
      </c>
      <c r="C21" s="110" t="str">
        <f>IF($A21="","",VLOOKUP($A21,'Annex 2 Designated EHV charges'!$D:$P,3,0))</f>
        <v>1630000215630</v>
      </c>
      <c r="D21" s="111" t="str">
        <f>IF($A21="","",VLOOKUP($A21,'Annex 2 Designated EHV charges'!$D:$P,4,0))</f>
        <v>Tariff 24</v>
      </c>
      <c r="E21" s="115">
        <f>IFERROR(IF(VLOOKUP($A21,'Annex 2 Designated EHV charges'!$D:$P,10,FALSE)=0,0,VLOOKUP($A21,'Annex 2 Designated EHV charges'!$D:$P,10,FALSE)),"")</f>
        <v>0</v>
      </c>
      <c r="F21" s="116">
        <f>IFERROR(IF(VLOOKUP($A21,'Annex 2 Designated EHV charges'!$D:$P,11,FALSE)=0,0,VLOOKUP($A21,'Annex 2 Designated EHV charges'!$D:$P,11,FALSE)),"")</f>
        <v>0</v>
      </c>
      <c r="G21" s="117">
        <f>IFERROR(IF(VLOOKUP($A21,'Annex 2 Designated EHV charges'!$D:$P,12,FALSE)=0,0,VLOOKUP($A21,'Annex 2 Designated EHV charges'!$D:$P,12,FALSE)),"")</f>
        <v>0</v>
      </c>
      <c r="H21" s="117">
        <f>IFERROR(IF(VLOOKUP($A21,'Annex 2 Designated EHV charges'!$D:$P,13,FALSE)=0,0,VLOOKUP($A21,'Annex 2 Designated EHV charges'!$D:$P,13,FALSE)),"")</f>
        <v>0</v>
      </c>
    </row>
    <row r="22" spans="1:8" x14ac:dyDescent="0.2">
      <c r="A22" s="199" t="str" cm="1">
        <f t="array" ref="A22">IFERROR(INDEX('Annex 2 Designated EHV charges'!$D$10:$D$200, MATCH(0, IF(ISBLANK('Annex 2 Designated EHV charges'!$D$10:$D$200),1, COUNTIF(A$4:$A21, 'Annex 2 Designated EHV charges'!$D$10:$D$200)), 0)),"")</f>
        <v>Export Tariff 25</v>
      </c>
      <c r="B22" s="93">
        <f>IF($A22="","",VLOOKUP($A22,'Annex 2 Designated EHV charges'!$D:$P,2,0))</f>
        <v>490</v>
      </c>
      <c r="C22" s="110" t="str">
        <f>IF($A22="","",VLOOKUP($A22,'Annex 2 Designated EHV charges'!$D:$P,3,0))</f>
        <v>1620000703620</v>
      </c>
      <c r="D22" s="111" t="str">
        <f>IF($A22="","",VLOOKUP($A22,'Annex 2 Designated EHV charges'!$D:$P,4,0))</f>
        <v>Tariff 25</v>
      </c>
      <c r="E22" s="115">
        <f>IFERROR(IF(VLOOKUP($A22,'Annex 2 Designated EHV charges'!$D:$P,10,FALSE)=0,0,VLOOKUP($A22,'Annex 2 Designated EHV charges'!$D:$P,10,FALSE)),"")</f>
        <v>0</v>
      </c>
      <c r="F22" s="116">
        <f>IFERROR(IF(VLOOKUP($A22,'Annex 2 Designated EHV charges'!$D:$P,11,FALSE)=0,0,VLOOKUP($A22,'Annex 2 Designated EHV charges'!$D:$P,11,FALSE)),"")</f>
        <v>0</v>
      </c>
      <c r="G22" s="117">
        <f>IFERROR(IF(VLOOKUP($A22,'Annex 2 Designated EHV charges'!$D:$P,12,FALSE)=0,0,VLOOKUP($A22,'Annex 2 Designated EHV charges'!$D:$P,12,FALSE)),"")</f>
        <v>0</v>
      </c>
      <c r="H22" s="117">
        <f>IFERROR(IF(VLOOKUP($A22,'Annex 2 Designated EHV charges'!$D:$P,13,FALSE)=0,0,VLOOKUP($A22,'Annex 2 Designated EHV charges'!$D:$P,13,FALSE)),"")</f>
        <v>0</v>
      </c>
    </row>
    <row r="23" spans="1:8" x14ac:dyDescent="0.2">
      <c r="A23" s="199" t="str" cm="1">
        <f t="array" ref="A23">IFERROR(INDEX('Annex 2 Designated EHV charges'!$D$10:$D$200, MATCH(0, IF(ISBLANK('Annex 2 Designated EHV charges'!$D$10:$D$200),1, COUNTIF(A$4:$A22, 'Annex 2 Designated EHV charges'!$D$10:$D$200)), 0)),"")</f>
        <v>Export Tariff 26</v>
      </c>
      <c r="B23" s="93">
        <f>IF($A23="","",VLOOKUP($A23,'Annex 2 Designated EHV charges'!$D:$P,2,0))</f>
        <v>590</v>
      </c>
      <c r="C23" s="110" t="str">
        <f>IF($A23="","",VLOOKUP($A23,'Annex 2 Designated EHV charges'!$D:$P,3,0))</f>
        <v>1620000297237</v>
      </c>
      <c r="D23" s="111" t="str">
        <f>IF($A23="","",VLOOKUP($A23,'Annex 2 Designated EHV charges'!$D:$P,4,0))</f>
        <v>Tariff 26</v>
      </c>
      <c r="E23" s="115">
        <f>IFERROR(IF(VLOOKUP($A23,'Annex 2 Designated EHV charges'!$D:$P,10,FALSE)=0,0,VLOOKUP($A23,'Annex 2 Designated EHV charges'!$D:$P,10,FALSE)),"")</f>
        <v>0</v>
      </c>
      <c r="F23" s="116">
        <f>IFERROR(IF(VLOOKUP($A23,'Annex 2 Designated EHV charges'!$D:$P,11,FALSE)=0,0,VLOOKUP($A23,'Annex 2 Designated EHV charges'!$D:$P,11,FALSE)),"")</f>
        <v>0</v>
      </c>
      <c r="G23" s="117">
        <f>IFERROR(IF(VLOOKUP($A23,'Annex 2 Designated EHV charges'!$D:$P,12,FALSE)=0,0,VLOOKUP($A23,'Annex 2 Designated EHV charges'!$D:$P,12,FALSE)),"")</f>
        <v>0</v>
      </c>
      <c r="H23" s="117">
        <f>IFERROR(IF(VLOOKUP($A23,'Annex 2 Designated EHV charges'!$D:$P,13,FALSE)=0,0,VLOOKUP($A23,'Annex 2 Designated EHV charges'!$D:$P,13,FALSE)),"")</f>
        <v>0</v>
      </c>
    </row>
    <row r="24" spans="1:8" x14ac:dyDescent="0.2">
      <c r="A24" s="199" t="str" cm="1">
        <f t="array" ref="A24">IFERROR(INDEX('Annex 2 Designated EHV charges'!$D$10:$D$200, MATCH(0, IF(ISBLANK('Annex 2 Designated EHV charges'!$D$10:$D$200),1, COUNTIF(A$4:$A23, 'Annex 2 Designated EHV charges'!$D$10:$D$200)), 0)),"")</f>
        <v>Export Tariff 27</v>
      </c>
      <c r="B24" s="93">
        <f>IF($A24="","",VLOOKUP($A24,'Annex 2 Designated EHV charges'!$D:$P,2,0))</f>
        <v>990</v>
      </c>
      <c r="C24" s="110" t="str">
        <f>IF($A24="","",VLOOKUP($A24,'Annex 2 Designated EHV charges'!$D:$P,3,0))</f>
        <v>1620000390850</v>
      </c>
      <c r="D24" s="111" t="str">
        <f>IF($A24="","",VLOOKUP($A24,'Annex 2 Designated EHV charges'!$D:$P,4,0))</f>
        <v>Tariff 27</v>
      </c>
      <c r="E24" s="115">
        <f>IFERROR(IF(VLOOKUP($A24,'Annex 2 Designated EHV charges'!$D:$P,10,FALSE)=0,0,VLOOKUP($A24,'Annex 2 Designated EHV charges'!$D:$P,10,FALSE)),"")</f>
        <v>0</v>
      </c>
      <c r="F24" s="116">
        <f>IFERROR(IF(VLOOKUP($A24,'Annex 2 Designated EHV charges'!$D:$P,11,FALSE)=0,0,VLOOKUP($A24,'Annex 2 Designated EHV charges'!$D:$P,11,FALSE)),"")</f>
        <v>0</v>
      </c>
      <c r="G24" s="117">
        <f>IFERROR(IF(VLOOKUP($A24,'Annex 2 Designated EHV charges'!$D:$P,12,FALSE)=0,0,VLOOKUP($A24,'Annex 2 Designated EHV charges'!$D:$P,12,FALSE)),"")</f>
        <v>0</v>
      </c>
      <c r="H24" s="117">
        <f>IFERROR(IF(VLOOKUP($A24,'Annex 2 Designated EHV charges'!$D:$P,13,FALSE)=0,0,VLOOKUP($A24,'Annex 2 Designated EHV charges'!$D:$P,13,FALSE)),"")</f>
        <v>0</v>
      </c>
    </row>
    <row r="25" spans="1:8" x14ac:dyDescent="0.2">
      <c r="A25" s="199" t="str" cm="1">
        <f t="array" ref="A25">IFERROR(INDEX('Annex 2 Designated EHV charges'!$D$10:$D$200, MATCH(0, IF(ISBLANK('Annex 2 Designated EHV charges'!$D$10:$D$200),1, COUNTIF(A$4:$A24, 'Annex 2 Designated EHV charges'!$D$10:$D$200)), 0)),"")</f>
        <v>Export Tariff 28</v>
      </c>
      <c r="B25" s="93">
        <f>IF($A25="","",VLOOKUP($A25,'Annex 2 Designated EHV charges'!$D:$P,2,0))</f>
        <v>290</v>
      </c>
      <c r="C25" s="110" t="str">
        <f>IF($A25="","",VLOOKUP($A25,'Annex 2 Designated EHV charges'!$D:$P,3,0))</f>
        <v>1630000474683</v>
      </c>
      <c r="D25" s="111" t="str">
        <f>IF($A25="","",VLOOKUP($A25,'Annex 2 Designated EHV charges'!$D:$P,4,0))</f>
        <v>Tariff 28</v>
      </c>
      <c r="E25" s="115">
        <f>IFERROR(IF(VLOOKUP($A25,'Annex 2 Designated EHV charges'!$D:$P,10,FALSE)=0,0,VLOOKUP($A25,'Annex 2 Designated EHV charges'!$D:$P,10,FALSE)),"")</f>
        <v>0</v>
      </c>
      <c r="F25" s="116">
        <f>IFERROR(IF(VLOOKUP($A25,'Annex 2 Designated EHV charges'!$D:$P,11,FALSE)=0,0,VLOOKUP($A25,'Annex 2 Designated EHV charges'!$D:$P,11,FALSE)),"")</f>
        <v>23936.92</v>
      </c>
      <c r="G25" s="117">
        <f>IFERROR(IF(VLOOKUP($A25,'Annex 2 Designated EHV charges'!$D:$P,12,FALSE)=0,0,VLOOKUP($A25,'Annex 2 Designated EHV charges'!$D:$P,12,FALSE)),"")</f>
        <v>0.05</v>
      </c>
      <c r="H25" s="117">
        <f>IFERROR(IF(VLOOKUP($A25,'Annex 2 Designated EHV charges'!$D:$P,13,FALSE)=0,0,VLOOKUP($A25,'Annex 2 Designated EHV charges'!$D:$P,13,FALSE)),"")</f>
        <v>0.05</v>
      </c>
    </row>
    <row r="26" spans="1:8" x14ac:dyDescent="0.2">
      <c r="A26" s="199" t="str" cm="1">
        <f t="array" ref="A26">IFERROR(INDEX('Annex 2 Designated EHV charges'!$D$10:$D$200, MATCH(0, IF(ISBLANK('Annex 2 Designated EHV charges'!$D$10:$D$200),1, COUNTIF(A$4:$A25, 'Annex 2 Designated EHV charges'!$D$10:$D$200)), 0)),"")</f>
        <v>Export Tariff 29</v>
      </c>
      <c r="B26" s="93">
        <f>IF($A26="","",VLOOKUP($A26,'Annex 2 Designated EHV charges'!$D:$P,2,0))</f>
        <v>270</v>
      </c>
      <c r="C26" s="110" t="str">
        <f>IF($A26="","",VLOOKUP($A26,'Annex 2 Designated EHV charges'!$D:$P,3,0))</f>
        <v>1630000799845</v>
      </c>
      <c r="D26" s="111" t="str">
        <f>IF($A26="","",VLOOKUP($A26,'Annex 2 Designated EHV charges'!$D:$P,4,0))</f>
        <v>Tariff 29</v>
      </c>
      <c r="E26" s="115">
        <f>IFERROR(IF(VLOOKUP($A26,'Annex 2 Designated EHV charges'!$D:$P,10,FALSE)=0,0,VLOOKUP($A26,'Annex 2 Designated EHV charges'!$D:$P,10,FALSE)),"")</f>
        <v>0</v>
      </c>
      <c r="F26" s="116">
        <f>IFERROR(IF(VLOOKUP($A26,'Annex 2 Designated EHV charges'!$D:$P,11,FALSE)=0,0,VLOOKUP($A26,'Annex 2 Designated EHV charges'!$D:$P,11,FALSE)),"")</f>
        <v>1034.01</v>
      </c>
      <c r="G26" s="117">
        <f>IFERROR(IF(VLOOKUP($A26,'Annex 2 Designated EHV charges'!$D:$P,12,FALSE)=0,0,VLOOKUP($A26,'Annex 2 Designated EHV charges'!$D:$P,12,FALSE)),"")</f>
        <v>0.05</v>
      </c>
      <c r="H26" s="117">
        <f>IFERROR(IF(VLOOKUP($A26,'Annex 2 Designated EHV charges'!$D:$P,13,FALSE)=0,0,VLOOKUP($A26,'Annex 2 Designated EHV charges'!$D:$P,13,FALSE)),"")</f>
        <v>0.05</v>
      </c>
    </row>
    <row r="27" spans="1:8" x14ac:dyDescent="0.2">
      <c r="A27" s="199" t="str" cm="1">
        <f t="array" ref="A27">IFERROR(INDEX('Annex 2 Designated EHV charges'!$D$10:$D$200, MATCH(0, IF(ISBLANK('Annex 2 Designated EHV charges'!$D$10:$D$200),1, COUNTIF(A$4:$A26, 'Annex 2 Designated EHV charges'!$D$10:$D$200)), 0)),"")</f>
        <v>Export Tariff 30</v>
      </c>
      <c r="B27" s="93">
        <f>IF($A27="","",VLOOKUP($A27,'Annex 2 Designated EHV charges'!$D:$P,2,0))</f>
        <v>190</v>
      </c>
      <c r="C27" s="110" t="str">
        <f>IF($A27="","",VLOOKUP($A27,'Annex 2 Designated EHV charges'!$D:$P,3,0))</f>
        <v>1640000177316</v>
      </c>
      <c r="D27" s="111" t="str">
        <f>IF($A27="","",VLOOKUP($A27,'Annex 2 Designated EHV charges'!$D:$P,4,0))</f>
        <v>Tariff 30</v>
      </c>
      <c r="E27" s="115">
        <f>IFERROR(IF(VLOOKUP($A27,'Annex 2 Designated EHV charges'!$D:$P,10,FALSE)=0,0,VLOOKUP($A27,'Annex 2 Designated EHV charges'!$D:$P,10,FALSE)),"")</f>
        <v>0</v>
      </c>
      <c r="F27" s="116">
        <f>IFERROR(IF(VLOOKUP($A27,'Annex 2 Designated EHV charges'!$D:$P,11,FALSE)=0,0,VLOOKUP($A27,'Annex 2 Designated EHV charges'!$D:$P,11,FALSE)),"")</f>
        <v>15063.66</v>
      </c>
      <c r="G27" s="117">
        <f>IFERROR(IF(VLOOKUP($A27,'Annex 2 Designated EHV charges'!$D:$P,12,FALSE)=0,0,VLOOKUP($A27,'Annex 2 Designated EHV charges'!$D:$P,12,FALSE)),"")</f>
        <v>0.05</v>
      </c>
      <c r="H27" s="117">
        <f>IFERROR(IF(VLOOKUP($A27,'Annex 2 Designated EHV charges'!$D:$P,13,FALSE)=0,0,VLOOKUP($A27,'Annex 2 Designated EHV charges'!$D:$P,13,FALSE)),"")</f>
        <v>0.05</v>
      </c>
    </row>
    <row r="28" spans="1:8" x14ac:dyDescent="0.2">
      <c r="A28" s="199" t="str" cm="1">
        <f t="array" ref="A28">IFERROR(INDEX('Annex 2 Designated EHV charges'!$D$10:$D$200, MATCH(0, IF(ISBLANK('Annex 2 Designated EHV charges'!$D$10:$D$200),1, COUNTIF(A$4:$A27, 'Annex 2 Designated EHV charges'!$D$10:$D$200)), 0)),"")</f>
        <v>Export Tariff 31</v>
      </c>
      <c r="B28" s="93">
        <f>IF($A28="","",VLOOKUP($A28,'Annex 2 Designated EHV charges'!$D:$P,2,0))</f>
        <v>210</v>
      </c>
      <c r="C28" s="110" t="str">
        <f>IF($A28="","",VLOOKUP($A28,'Annex 2 Designated EHV charges'!$D:$P,3,0))</f>
        <v>1640000063200</v>
      </c>
      <c r="D28" s="111" t="str">
        <f>IF($A28="","",VLOOKUP($A28,'Annex 2 Designated EHV charges'!$D:$P,4,0))</f>
        <v>Tariff 31</v>
      </c>
      <c r="E28" s="115">
        <f>IFERROR(IF(VLOOKUP($A28,'Annex 2 Designated EHV charges'!$D:$P,10,FALSE)=0,0,VLOOKUP($A28,'Annex 2 Designated EHV charges'!$D:$P,10,FALSE)),"")</f>
        <v>0</v>
      </c>
      <c r="F28" s="116">
        <f>IFERROR(IF(VLOOKUP($A28,'Annex 2 Designated EHV charges'!$D:$P,11,FALSE)=0,0,VLOOKUP($A28,'Annex 2 Designated EHV charges'!$D:$P,11,FALSE)),"")</f>
        <v>10360.86</v>
      </c>
      <c r="G28" s="117">
        <f>IFERROR(IF(VLOOKUP($A28,'Annex 2 Designated EHV charges'!$D:$P,12,FALSE)=0,0,VLOOKUP($A28,'Annex 2 Designated EHV charges'!$D:$P,12,FALSE)),"")</f>
        <v>0.05</v>
      </c>
      <c r="H28" s="117">
        <f>IFERROR(IF(VLOOKUP($A28,'Annex 2 Designated EHV charges'!$D:$P,13,FALSE)=0,0,VLOOKUP($A28,'Annex 2 Designated EHV charges'!$D:$P,13,FALSE)),"")</f>
        <v>0.05</v>
      </c>
    </row>
    <row r="29" spans="1:8" x14ac:dyDescent="0.2">
      <c r="A29" s="199" t="str" cm="1">
        <f t="array" ref="A29">IFERROR(INDEX('Annex 2 Designated EHV charges'!$D$10:$D$200, MATCH(0, IF(ISBLANK('Annex 2 Designated EHV charges'!$D$10:$D$200),1, COUNTIF(A$4:$A28, 'Annex 2 Designated EHV charges'!$D$10:$D$200)), 0)),"")</f>
        <v>Export Tariff 32</v>
      </c>
      <c r="B29" s="93">
        <f>IF($A29="","",VLOOKUP($A29,'Annex 2 Designated EHV charges'!$D:$P,2,0))</f>
        <v>150</v>
      </c>
      <c r="C29" s="110" t="str">
        <f>IF($A29="","",VLOOKUP($A29,'Annex 2 Designated EHV charges'!$D:$P,3,0))</f>
        <v>1640000082630</v>
      </c>
      <c r="D29" s="111" t="str">
        <f>IF($A29="","",VLOOKUP($A29,'Annex 2 Designated EHV charges'!$D:$P,4,0))</f>
        <v>Tariff 32</v>
      </c>
      <c r="E29" s="115">
        <f>IFERROR(IF(VLOOKUP($A29,'Annex 2 Designated EHV charges'!$D:$P,10,FALSE)=0,0,VLOOKUP($A29,'Annex 2 Designated EHV charges'!$D:$P,10,FALSE)),"")</f>
        <v>0</v>
      </c>
      <c r="F29" s="116">
        <f>IFERROR(IF(VLOOKUP($A29,'Annex 2 Designated EHV charges'!$D:$P,11,FALSE)=0,0,VLOOKUP($A29,'Annex 2 Designated EHV charges'!$D:$P,11,FALSE)),"")</f>
        <v>1216.78</v>
      </c>
      <c r="G29" s="117">
        <f>IFERROR(IF(VLOOKUP($A29,'Annex 2 Designated EHV charges'!$D:$P,12,FALSE)=0,0,VLOOKUP($A29,'Annex 2 Designated EHV charges'!$D:$P,12,FALSE)),"")</f>
        <v>0.05</v>
      </c>
      <c r="H29" s="117">
        <f>IFERROR(IF(VLOOKUP($A29,'Annex 2 Designated EHV charges'!$D:$P,13,FALSE)=0,0,VLOOKUP($A29,'Annex 2 Designated EHV charges'!$D:$P,13,FALSE)),"")</f>
        <v>0.05</v>
      </c>
    </row>
    <row r="30" spans="1:8" x14ac:dyDescent="0.2">
      <c r="A30" s="199" t="str" cm="1">
        <f t="array" ref="A30">IFERROR(INDEX('Annex 2 Designated EHV charges'!$D$10:$D$200, MATCH(0, IF(ISBLANK('Annex 2 Designated EHV charges'!$D$10:$D$200),1, COUNTIF(A$4:$A29, 'Annex 2 Designated EHV charges'!$D$10:$D$200)), 0)),"")</f>
        <v>Export Tariff 33</v>
      </c>
      <c r="B30" s="93">
        <f>IF($A30="","",VLOOKUP($A30,'Annex 2 Designated EHV charges'!$D:$P,2,0))</f>
        <v>170</v>
      </c>
      <c r="C30" s="110" t="str">
        <f>IF($A30="","",VLOOKUP($A30,'Annex 2 Designated EHV charges'!$D:$P,3,0))</f>
        <v>1640000082295</v>
      </c>
      <c r="D30" s="111" t="str">
        <f>IF($A30="","",VLOOKUP($A30,'Annex 2 Designated EHV charges'!$D:$P,4,0))</f>
        <v>Tariff 33</v>
      </c>
      <c r="E30" s="115">
        <f>IFERROR(IF(VLOOKUP($A30,'Annex 2 Designated EHV charges'!$D:$P,10,FALSE)=0,0,VLOOKUP($A30,'Annex 2 Designated EHV charges'!$D:$P,10,FALSE)),"")</f>
        <v>0</v>
      </c>
      <c r="F30" s="116">
        <f>IFERROR(IF(VLOOKUP($A30,'Annex 2 Designated EHV charges'!$D:$P,11,FALSE)=0,0,VLOOKUP($A30,'Annex 2 Designated EHV charges'!$D:$P,11,FALSE)),"")</f>
        <v>1693.24</v>
      </c>
      <c r="G30" s="117">
        <f>IFERROR(IF(VLOOKUP($A30,'Annex 2 Designated EHV charges'!$D:$P,12,FALSE)=0,0,VLOOKUP($A30,'Annex 2 Designated EHV charges'!$D:$P,12,FALSE)),"")</f>
        <v>0.05</v>
      </c>
      <c r="H30" s="117">
        <f>IFERROR(IF(VLOOKUP($A30,'Annex 2 Designated EHV charges'!$D:$P,13,FALSE)=0,0,VLOOKUP($A30,'Annex 2 Designated EHV charges'!$D:$P,13,FALSE)),"")</f>
        <v>0.05</v>
      </c>
    </row>
    <row r="31" spans="1:8" x14ac:dyDescent="0.2">
      <c r="A31" s="199" t="str" cm="1">
        <f t="array" ref="A31">IFERROR(INDEX('Annex 2 Designated EHV charges'!$D$10:$D$200, MATCH(0, IF(ISBLANK('Annex 2 Designated EHV charges'!$D$10:$D$200),1, COUNTIF(A$4:$A30, 'Annex 2 Designated EHV charges'!$D$10:$D$200)), 0)),"")</f>
        <v>Export Tariff 36</v>
      </c>
      <c r="B31" s="93" t="str">
        <f>IF($A31="","",VLOOKUP($A31,'Annex 2 Designated EHV charges'!$D:$P,2,0))</f>
        <v>-</v>
      </c>
      <c r="C31" s="110">
        <f>IF($A31="","",VLOOKUP($A31,'Annex 2 Designated EHV charges'!$D:$P,3,0))</f>
        <v>0</v>
      </c>
      <c r="D31" s="111" t="str">
        <f>IF($A31="","",VLOOKUP($A31,'Annex 2 Designated EHV charges'!$D:$P,4,0))</f>
        <v>Tariff 36</v>
      </c>
      <c r="E31" s="115">
        <f>IFERROR(IF(VLOOKUP($A31,'Annex 2 Designated EHV charges'!$D:$P,10,FALSE)=0,0,VLOOKUP($A31,'Annex 2 Designated EHV charges'!$D:$P,10,FALSE)),"")</f>
        <v>0</v>
      </c>
      <c r="F31" s="116">
        <f>IFERROR(IF(VLOOKUP($A31,'Annex 2 Designated EHV charges'!$D:$P,11,FALSE)=0,0,VLOOKUP($A31,'Annex 2 Designated EHV charges'!$D:$P,11,FALSE)),"")</f>
        <v>0</v>
      </c>
      <c r="G31" s="117">
        <f>IFERROR(IF(VLOOKUP($A31,'Annex 2 Designated EHV charges'!$D:$P,12,FALSE)=0,0,VLOOKUP($A31,'Annex 2 Designated EHV charges'!$D:$P,12,FALSE)),"")</f>
        <v>0</v>
      </c>
      <c r="H31" s="117">
        <f>IFERROR(IF(VLOOKUP($A31,'Annex 2 Designated EHV charges'!$D:$P,13,FALSE)=0,0,VLOOKUP($A31,'Annex 2 Designated EHV charges'!$D:$P,13,FALSE)),"")</f>
        <v>0</v>
      </c>
    </row>
    <row r="32" spans="1:8" x14ac:dyDescent="0.2">
      <c r="A32" s="199" t="str" cm="1">
        <f t="array" ref="A32">IFERROR(INDEX('Annex 2 Designated EHV charges'!$D$10:$D$200, MATCH(0, IF(ISBLANK('Annex 2 Designated EHV charges'!$D$10:$D$200),1, COUNTIF(A$4:$A31, 'Annex 2 Designated EHV charges'!$D$10:$D$200)), 0)),"")</f>
        <v>Export Tariff 63</v>
      </c>
      <c r="B32" s="93">
        <f>IF($A32="","",VLOOKUP($A32,'Annex 2 Designated EHV charges'!$D:$P,2,0))</f>
        <v>499</v>
      </c>
      <c r="C32" s="110" t="str">
        <f>IF($A32="","",VLOOKUP($A32,'Annex 2 Designated EHV charges'!$D:$P,3,0))</f>
        <v>1620000174048</v>
      </c>
      <c r="D32" s="111" t="str">
        <f>IF($A32="","",VLOOKUP($A32,'Annex 2 Designated EHV charges'!$D:$P,4,0))</f>
        <v>Tariff 63</v>
      </c>
      <c r="E32" s="115">
        <f>IFERROR(IF(VLOOKUP($A32,'Annex 2 Designated EHV charges'!$D:$P,10,FALSE)=0,0,VLOOKUP($A32,'Annex 2 Designated EHV charges'!$D:$P,10,FALSE)),"")</f>
        <v>0</v>
      </c>
      <c r="F32" s="116">
        <f>IFERROR(IF(VLOOKUP($A32,'Annex 2 Designated EHV charges'!$D:$P,11,FALSE)=0,0,VLOOKUP($A32,'Annex 2 Designated EHV charges'!$D:$P,11,FALSE)),"")</f>
        <v>0</v>
      </c>
      <c r="G32" s="117">
        <f>IFERROR(IF(VLOOKUP($A32,'Annex 2 Designated EHV charges'!$D:$P,12,FALSE)=0,0,VLOOKUP($A32,'Annex 2 Designated EHV charges'!$D:$P,12,FALSE)),"")</f>
        <v>0</v>
      </c>
      <c r="H32" s="117">
        <f>IFERROR(IF(VLOOKUP($A32,'Annex 2 Designated EHV charges'!$D:$P,13,FALSE)=0,0,VLOOKUP($A32,'Annex 2 Designated EHV charges'!$D:$P,13,FALSE)),"")</f>
        <v>0</v>
      </c>
    </row>
    <row r="33" spans="1:8" x14ac:dyDescent="0.2">
      <c r="A33" s="199" t="str" cm="1">
        <f t="array" ref="A33">IFERROR(INDEX('Annex 2 Designated EHV charges'!$D$10:$D$200, MATCH(0, IF(ISBLANK('Annex 2 Designated EHV charges'!$D$10:$D$200),1, COUNTIF(A$4:$A32, 'Annex 2 Designated EHV charges'!$D$10:$D$200)), 0)),"")</f>
        <v>Export Tariff 64</v>
      </c>
      <c r="B33" s="93">
        <f>IF($A33="","",VLOOKUP($A33,'Annex 2 Designated EHV charges'!$D:$P,2,0))</f>
        <v>479</v>
      </c>
      <c r="C33" s="110" t="str">
        <f>IF($A33="","",VLOOKUP($A33,'Annex 2 Designated EHV charges'!$D:$P,3,0))</f>
        <v>1620000366875</v>
      </c>
      <c r="D33" s="111" t="str">
        <f>IF($A33="","",VLOOKUP($A33,'Annex 2 Designated EHV charges'!$D:$P,4,0))</f>
        <v>Tariff 64</v>
      </c>
      <c r="E33" s="115">
        <f>IFERROR(IF(VLOOKUP($A33,'Annex 2 Designated EHV charges'!$D:$P,10,FALSE)=0,0,VLOOKUP($A33,'Annex 2 Designated EHV charges'!$D:$P,10,FALSE)),"")</f>
        <v>0</v>
      </c>
      <c r="F33" s="116">
        <f>IFERROR(IF(VLOOKUP($A33,'Annex 2 Designated EHV charges'!$D:$P,11,FALSE)=0,0,VLOOKUP($A33,'Annex 2 Designated EHV charges'!$D:$P,11,FALSE)),"")</f>
        <v>418.96</v>
      </c>
      <c r="G33" s="117">
        <f>IFERROR(IF(VLOOKUP($A33,'Annex 2 Designated EHV charges'!$D:$P,12,FALSE)=0,0,VLOOKUP($A33,'Annex 2 Designated EHV charges'!$D:$P,12,FALSE)),"")</f>
        <v>0.05</v>
      </c>
      <c r="H33" s="117">
        <f>IFERROR(IF(VLOOKUP($A33,'Annex 2 Designated EHV charges'!$D:$P,13,FALSE)=0,0,VLOOKUP($A33,'Annex 2 Designated EHV charges'!$D:$P,13,FALSE)),"")</f>
        <v>0.05</v>
      </c>
    </row>
    <row r="34" spans="1:8" x14ac:dyDescent="0.2">
      <c r="A34" s="199" t="str" cm="1">
        <f t="array" ref="A34">IFERROR(INDEX('Annex 2 Designated EHV charges'!$D$10:$D$200, MATCH(0, IF(ISBLANK('Annex 2 Designated EHV charges'!$D$10:$D$200),1, COUNTIF(A$4:$A33, 'Annex 2 Designated EHV charges'!$D$10:$D$200)), 0)),"")</f>
        <v>Export Tariff 65</v>
      </c>
      <c r="B34" s="93">
        <f>IF($A34="","",VLOOKUP($A34,'Annex 2 Designated EHV charges'!$D:$P,2,0))</f>
        <v>489</v>
      </c>
      <c r="C34" s="110" t="str">
        <f>IF($A34="","",VLOOKUP($A34,'Annex 2 Designated EHV charges'!$D:$P,3,0))</f>
        <v>1620000370366</v>
      </c>
      <c r="D34" s="111" t="str">
        <f>IF($A34="","",VLOOKUP($A34,'Annex 2 Designated EHV charges'!$D:$P,4,0))</f>
        <v>Tariff 65</v>
      </c>
      <c r="E34" s="115">
        <f>IFERROR(IF(VLOOKUP($A34,'Annex 2 Designated EHV charges'!$D:$P,10,FALSE)=0,0,VLOOKUP($A34,'Annex 2 Designated EHV charges'!$D:$P,10,FALSE)),"")</f>
        <v>0</v>
      </c>
      <c r="F34" s="116">
        <f>IFERROR(IF(VLOOKUP($A34,'Annex 2 Designated EHV charges'!$D:$P,11,FALSE)=0,0,VLOOKUP($A34,'Annex 2 Designated EHV charges'!$D:$P,11,FALSE)),"")</f>
        <v>10872.4</v>
      </c>
      <c r="G34" s="117">
        <f>IFERROR(IF(VLOOKUP($A34,'Annex 2 Designated EHV charges'!$D:$P,12,FALSE)=0,0,VLOOKUP($A34,'Annex 2 Designated EHV charges'!$D:$P,12,FALSE)),"")</f>
        <v>0.05</v>
      </c>
      <c r="H34" s="117">
        <f>IFERROR(IF(VLOOKUP($A34,'Annex 2 Designated EHV charges'!$D:$P,13,FALSE)=0,0,VLOOKUP($A34,'Annex 2 Designated EHV charges'!$D:$P,13,FALSE)),"")</f>
        <v>0.05</v>
      </c>
    </row>
    <row r="35" spans="1:8" x14ac:dyDescent="0.2">
      <c r="A35" s="199" t="str" cm="1">
        <f t="array" ref="A35">IFERROR(INDEX('Annex 2 Designated EHV charges'!$D$10:$D$200, MATCH(0, IF(ISBLANK('Annex 2 Designated EHV charges'!$D$10:$D$200),1, COUNTIF(A$4:$A34, 'Annex 2 Designated EHV charges'!$D$10:$D$200)), 0)),"")</f>
        <v>Export Tariff 66</v>
      </c>
      <c r="B35" s="93">
        <f>IF($A35="","",VLOOKUP($A35,'Annex 2 Designated EHV charges'!$D:$P,2,0))</f>
        <v>120</v>
      </c>
      <c r="C35" s="110" t="str">
        <f>IF($A35="","",VLOOKUP($A35,'Annex 2 Designated EHV charges'!$D:$P,3,0))</f>
        <v>1640000199746</v>
      </c>
      <c r="D35" s="111" t="str">
        <f>IF($A35="","",VLOOKUP($A35,'Annex 2 Designated EHV charges'!$D:$P,4,0))</f>
        <v>Tariff 66</v>
      </c>
      <c r="E35" s="115">
        <f>IFERROR(IF(VLOOKUP($A35,'Annex 2 Designated EHV charges'!$D:$P,10,FALSE)=0,0,VLOOKUP($A35,'Annex 2 Designated EHV charges'!$D:$P,10,FALSE)),"")</f>
        <v>0</v>
      </c>
      <c r="F35" s="116">
        <f>IFERROR(IF(VLOOKUP($A35,'Annex 2 Designated EHV charges'!$D:$P,11,FALSE)=0,0,VLOOKUP($A35,'Annex 2 Designated EHV charges'!$D:$P,11,FALSE)),"")</f>
        <v>2541.6799999999998</v>
      </c>
      <c r="G35" s="117">
        <f>IFERROR(IF(VLOOKUP($A35,'Annex 2 Designated EHV charges'!$D:$P,12,FALSE)=0,0,VLOOKUP($A35,'Annex 2 Designated EHV charges'!$D:$P,12,FALSE)),"")</f>
        <v>0.05</v>
      </c>
      <c r="H35" s="117">
        <f>IFERROR(IF(VLOOKUP($A35,'Annex 2 Designated EHV charges'!$D:$P,13,FALSE)=0,0,VLOOKUP($A35,'Annex 2 Designated EHV charges'!$D:$P,13,FALSE)),"")</f>
        <v>0.05</v>
      </c>
    </row>
    <row r="36" spans="1:8" x14ac:dyDescent="0.2">
      <c r="A36" s="199" t="str" cm="1">
        <f t="array" ref="A36">IFERROR(INDEX('Annex 2 Designated EHV charges'!$D$10:$D$200, MATCH(0, IF(ISBLANK('Annex 2 Designated EHV charges'!$D$10:$D$200),1, COUNTIF(A$4:$A35, 'Annex 2 Designated EHV charges'!$D$10:$D$200)), 0)),"")</f>
        <v>Export Tariff 67</v>
      </c>
      <c r="B36" s="93">
        <f>IF($A36="","",VLOOKUP($A36,'Annex 2 Designated EHV charges'!$D:$P,2,0))</f>
        <v>230</v>
      </c>
      <c r="C36" s="110" t="str">
        <f>IF($A36="","",VLOOKUP($A36,'Annex 2 Designated EHV charges'!$D:$P,3,0))</f>
        <v>1640000264128</v>
      </c>
      <c r="D36" s="111" t="str">
        <f>IF($A36="","",VLOOKUP($A36,'Annex 2 Designated EHV charges'!$D:$P,4,0))</f>
        <v>Tariff 67</v>
      </c>
      <c r="E36" s="115">
        <f>IFERROR(IF(VLOOKUP($A36,'Annex 2 Designated EHV charges'!$D:$P,10,FALSE)=0,0,VLOOKUP($A36,'Annex 2 Designated EHV charges'!$D:$P,10,FALSE)),"")</f>
        <v>0</v>
      </c>
      <c r="F36" s="116">
        <f>IFERROR(IF(VLOOKUP($A36,'Annex 2 Designated EHV charges'!$D:$P,11,FALSE)=0,0,VLOOKUP($A36,'Annex 2 Designated EHV charges'!$D:$P,11,FALSE)),"")</f>
        <v>880.73</v>
      </c>
      <c r="G36" s="117">
        <f>IFERROR(IF(VLOOKUP($A36,'Annex 2 Designated EHV charges'!$D:$P,12,FALSE)=0,0,VLOOKUP($A36,'Annex 2 Designated EHV charges'!$D:$P,12,FALSE)),"")</f>
        <v>0.05</v>
      </c>
      <c r="H36" s="117">
        <f>IFERROR(IF(VLOOKUP($A36,'Annex 2 Designated EHV charges'!$D:$P,13,FALSE)=0,0,VLOOKUP($A36,'Annex 2 Designated EHV charges'!$D:$P,13,FALSE)),"")</f>
        <v>0.05</v>
      </c>
    </row>
    <row r="37" spans="1:8" x14ac:dyDescent="0.2">
      <c r="A37" s="199" t="str" cm="1">
        <f t="array" ref="A37">IFERROR(INDEX('Annex 2 Designated EHV charges'!$D$10:$D$200, MATCH(0, IF(ISBLANK('Annex 2 Designated EHV charges'!$D$10:$D$200),1, COUNTIF(A$4:$A36, 'Annex 2 Designated EHV charges'!$D$10:$D$200)), 0)),"")</f>
        <v>Export Tariff 68</v>
      </c>
      <c r="B37" s="93">
        <f>IF($A37="","",VLOOKUP($A37,'Annex 2 Designated EHV charges'!$D:$P,2,0))</f>
        <v>90</v>
      </c>
      <c r="C37" s="110" t="str">
        <f>IF($A37="","",VLOOKUP($A37,'Annex 2 Designated EHV charges'!$D:$P,3,0))</f>
        <v>1640000264155</v>
      </c>
      <c r="D37" s="111" t="str">
        <f>IF($A37="","",VLOOKUP($A37,'Annex 2 Designated EHV charges'!$D:$P,4,0))</f>
        <v>Tariff 68</v>
      </c>
      <c r="E37" s="115">
        <f>IFERROR(IF(VLOOKUP($A37,'Annex 2 Designated EHV charges'!$D:$P,10,FALSE)=0,0,VLOOKUP($A37,'Annex 2 Designated EHV charges'!$D:$P,10,FALSE)),"")</f>
        <v>0</v>
      </c>
      <c r="F37" s="116">
        <f>IFERROR(IF(VLOOKUP($A37,'Annex 2 Designated EHV charges'!$D:$P,11,FALSE)=0,0,VLOOKUP($A37,'Annex 2 Designated EHV charges'!$D:$P,11,FALSE)),"")</f>
        <v>1557.37</v>
      </c>
      <c r="G37" s="117">
        <f>IFERROR(IF(VLOOKUP($A37,'Annex 2 Designated EHV charges'!$D:$P,12,FALSE)=0,0,VLOOKUP($A37,'Annex 2 Designated EHV charges'!$D:$P,12,FALSE)),"")</f>
        <v>0.05</v>
      </c>
      <c r="H37" s="117">
        <f>IFERROR(IF(VLOOKUP($A37,'Annex 2 Designated EHV charges'!$D:$P,13,FALSE)=0,0,VLOOKUP($A37,'Annex 2 Designated EHV charges'!$D:$P,13,FALSE)),"")</f>
        <v>0.05</v>
      </c>
    </row>
    <row r="38" spans="1:8" x14ac:dyDescent="0.2">
      <c r="A38" s="199" t="str" cm="1">
        <f t="array" ref="A38">IFERROR(INDEX('Annex 2 Designated EHV charges'!$D$10:$D$200, MATCH(0, IF(ISBLANK('Annex 2 Designated EHV charges'!$D$10:$D$200),1, COUNTIF(A$4:$A37, 'Annex 2 Designated EHV charges'!$D$10:$D$200)), 0)),"")</f>
        <v>Export Tariff 69</v>
      </c>
      <c r="B38" s="93">
        <f>IF($A38="","",VLOOKUP($A38,'Annex 2 Designated EHV charges'!$D:$P,2,0))</f>
        <v>50</v>
      </c>
      <c r="C38" s="110" t="str">
        <f>IF($A38="","",VLOOKUP($A38,'Annex 2 Designated EHV charges'!$D:$P,3,0))</f>
        <v>1640000295394</v>
      </c>
      <c r="D38" s="111" t="str">
        <f>IF($A38="","",VLOOKUP($A38,'Annex 2 Designated EHV charges'!$D:$P,4,0))</f>
        <v>Tariff 69</v>
      </c>
      <c r="E38" s="115">
        <f>IFERROR(IF(VLOOKUP($A38,'Annex 2 Designated EHV charges'!$D:$P,10,FALSE)=0,0,VLOOKUP($A38,'Annex 2 Designated EHV charges'!$D:$P,10,FALSE)),"")</f>
        <v>0</v>
      </c>
      <c r="F38" s="116">
        <f>IFERROR(IF(VLOOKUP($A38,'Annex 2 Designated EHV charges'!$D:$P,11,FALSE)=0,0,VLOOKUP($A38,'Annex 2 Designated EHV charges'!$D:$P,11,FALSE)),"")</f>
        <v>3154.13</v>
      </c>
      <c r="G38" s="117">
        <f>IFERROR(IF(VLOOKUP($A38,'Annex 2 Designated EHV charges'!$D:$P,12,FALSE)=0,0,VLOOKUP($A38,'Annex 2 Designated EHV charges'!$D:$P,12,FALSE)),"")</f>
        <v>0.05</v>
      </c>
      <c r="H38" s="117">
        <f>IFERROR(IF(VLOOKUP($A38,'Annex 2 Designated EHV charges'!$D:$P,13,FALSE)=0,0,VLOOKUP($A38,'Annex 2 Designated EHV charges'!$D:$P,13,FALSE)),"")</f>
        <v>0.05</v>
      </c>
    </row>
    <row r="39" spans="1:8" x14ac:dyDescent="0.2">
      <c r="A39" s="199" t="str" cm="1">
        <f t="array" ref="A39">IFERROR(INDEX('Annex 2 Designated EHV charges'!$D$10:$D$200, MATCH(0, IF(ISBLANK('Annex 2 Designated EHV charges'!$D$10:$D$200),1, COUNTIF(A$4:$A38, 'Annex 2 Designated EHV charges'!$D$10:$D$200)), 0)),"")</f>
        <v>Export Tariff 70</v>
      </c>
      <c r="B39" s="93">
        <f>IF($A39="","",VLOOKUP($A39,'Annex 2 Designated EHV charges'!$D:$P,2,0))</f>
        <v>70</v>
      </c>
      <c r="C39" s="110" t="str">
        <f>IF($A39="","",VLOOKUP($A39,'Annex 2 Designated EHV charges'!$D:$P,3,0))</f>
        <v>1640000319159</v>
      </c>
      <c r="D39" s="111" t="str">
        <f>IF($A39="","",VLOOKUP($A39,'Annex 2 Designated EHV charges'!$D:$P,4,0))</f>
        <v>Tariff 70</v>
      </c>
      <c r="E39" s="115">
        <f>IFERROR(IF(VLOOKUP($A39,'Annex 2 Designated EHV charges'!$D:$P,10,FALSE)=0,0,VLOOKUP($A39,'Annex 2 Designated EHV charges'!$D:$P,10,FALSE)),"")</f>
        <v>0</v>
      </c>
      <c r="F39" s="116">
        <f>IFERROR(IF(VLOOKUP($A39,'Annex 2 Designated EHV charges'!$D:$P,11,FALSE)=0,0,VLOOKUP($A39,'Annex 2 Designated EHV charges'!$D:$P,11,FALSE)),"")</f>
        <v>695.33</v>
      </c>
      <c r="G39" s="117">
        <f>IFERROR(IF(VLOOKUP($A39,'Annex 2 Designated EHV charges'!$D:$P,12,FALSE)=0,0,VLOOKUP($A39,'Annex 2 Designated EHV charges'!$D:$P,12,FALSE)),"")</f>
        <v>0.05</v>
      </c>
      <c r="H39" s="117">
        <f>IFERROR(IF(VLOOKUP($A39,'Annex 2 Designated EHV charges'!$D:$P,13,FALSE)=0,0,VLOOKUP($A39,'Annex 2 Designated EHV charges'!$D:$P,13,FALSE)),"")</f>
        <v>0.05</v>
      </c>
    </row>
    <row r="40" spans="1:8" x14ac:dyDescent="0.2">
      <c r="A40" s="199" t="str" cm="1">
        <f t="array" ref="A40">IFERROR(INDEX('Annex 2 Designated EHV charges'!$D$10:$D$200, MATCH(0, IF(ISBLANK('Annex 2 Designated EHV charges'!$D$10:$D$200),1, COUNTIF(A$4:$A39, 'Annex 2 Designated EHV charges'!$D$10:$D$200)), 0)),"")</f>
        <v>Export Tariff 71</v>
      </c>
      <c r="B40" s="93">
        <f>IF($A40="","",VLOOKUP($A40,'Annex 2 Designated EHV charges'!$D:$P,2,0))</f>
        <v>78</v>
      </c>
      <c r="C40" s="110" t="str">
        <f>IF($A40="","",VLOOKUP($A40,'Annex 2 Designated EHV charges'!$D:$P,3,0))</f>
        <v>1640000319168</v>
      </c>
      <c r="D40" s="111" t="str">
        <f>IF($A40="","",VLOOKUP($A40,'Annex 2 Designated EHV charges'!$D:$P,4,0))</f>
        <v>Tariff 71</v>
      </c>
      <c r="E40" s="115">
        <f>IFERROR(IF(VLOOKUP($A40,'Annex 2 Designated EHV charges'!$D:$P,10,FALSE)=0,0,VLOOKUP($A40,'Annex 2 Designated EHV charges'!$D:$P,10,FALSE)),"")</f>
        <v>0</v>
      </c>
      <c r="F40" s="116">
        <f>IFERROR(IF(VLOOKUP($A40,'Annex 2 Designated EHV charges'!$D:$P,11,FALSE)=0,0,VLOOKUP($A40,'Annex 2 Designated EHV charges'!$D:$P,11,FALSE)),"")</f>
        <v>695.33</v>
      </c>
      <c r="G40" s="117">
        <f>IFERROR(IF(VLOOKUP($A40,'Annex 2 Designated EHV charges'!$D:$P,12,FALSE)=0,0,VLOOKUP($A40,'Annex 2 Designated EHV charges'!$D:$P,12,FALSE)),"")</f>
        <v>0.05</v>
      </c>
      <c r="H40" s="117">
        <f>IFERROR(IF(VLOOKUP($A40,'Annex 2 Designated EHV charges'!$D:$P,13,FALSE)=0,0,VLOOKUP($A40,'Annex 2 Designated EHV charges'!$D:$P,13,FALSE)),"")</f>
        <v>0.05</v>
      </c>
    </row>
    <row r="41" spans="1:8" x14ac:dyDescent="0.2">
      <c r="A41" s="199" t="str" cm="1">
        <f t="array" ref="A41">IFERROR(INDEX('Annex 2 Designated EHV charges'!$D$10:$D$200, MATCH(0, IF(ISBLANK('Annex 2 Designated EHV charges'!$D$10:$D$200),1, COUNTIF(A$4:$A40, 'Annex 2 Designated EHV charges'!$D$10:$D$200)), 0)),"")</f>
        <v>Export Tariff 72</v>
      </c>
      <c r="B41" s="93">
        <f>IF($A41="","",VLOOKUP($A41,'Annex 2 Designated EHV charges'!$D:$P,2,0))</f>
        <v>30</v>
      </c>
      <c r="C41" s="110" t="str">
        <f>IF($A41="","",VLOOKUP($A41,'Annex 2 Designated EHV charges'!$D:$P,3,0))</f>
        <v>1640000408845</v>
      </c>
      <c r="D41" s="111" t="str">
        <f>IF($A41="","",VLOOKUP($A41,'Annex 2 Designated EHV charges'!$D:$P,4,0))</f>
        <v>Tariff 72</v>
      </c>
      <c r="E41" s="115">
        <f>IFERROR(IF(VLOOKUP($A41,'Annex 2 Designated EHV charges'!$D:$P,10,FALSE)=0,0,VLOOKUP($A41,'Annex 2 Designated EHV charges'!$D:$P,10,FALSE)),"")</f>
        <v>0</v>
      </c>
      <c r="F41" s="116">
        <f>IFERROR(IF(VLOOKUP($A41,'Annex 2 Designated EHV charges'!$D:$P,11,FALSE)=0,0,VLOOKUP($A41,'Annex 2 Designated EHV charges'!$D:$P,11,FALSE)),"")</f>
        <v>26826.74</v>
      </c>
      <c r="G41" s="117">
        <f>IFERROR(IF(VLOOKUP($A41,'Annex 2 Designated EHV charges'!$D:$P,12,FALSE)=0,0,VLOOKUP($A41,'Annex 2 Designated EHV charges'!$D:$P,12,FALSE)),"")</f>
        <v>0.05</v>
      </c>
      <c r="H41" s="117">
        <f>IFERROR(IF(VLOOKUP($A41,'Annex 2 Designated EHV charges'!$D:$P,13,FALSE)=0,0,VLOOKUP($A41,'Annex 2 Designated EHV charges'!$D:$P,13,FALSE)),"")</f>
        <v>0.05</v>
      </c>
    </row>
    <row r="42" spans="1:8" x14ac:dyDescent="0.2">
      <c r="A42" s="199" t="str" cm="1">
        <f t="array" ref="A42">IFERROR(INDEX('Annex 2 Designated EHV charges'!$D$10:$D$200, MATCH(0, IF(ISBLANK('Annex 2 Designated EHV charges'!$D$10:$D$200),1, COUNTIF(A$4:$A41, 'Annex 2 Designated EHV charges'!$D$10:$D$200)), 0)),"")</f>
        <v>Export Tariff 73</v>
      </c>
      <c r="B42" s="93">
        <f>IF($A42="","",VLOOKUP($A42,'Annex 2 Designated EHV charges'!$D:$P,2,0))</f>
        <v>100</v>
      </c>
      <c r="C42" s="110" t="str">
        <f>IF($A42="","",VLOOKUP($A42,'Annex 2 Designated EHV charges'!$D:$P,3,0))</f>
        <v>1640000478035</v>
      </c>
      <c r="D42" s="111" t="str">
        <f>IF($A42="","",VLOOKUP($A42,'Annex 2 Designated EHV charges'!$D:$P,4,0))</f>
        <v>Tariff 73</v>
      </c>
      <c r="E42" s="115">
        <f>IFERROR(IF(VLOOKUP($A42,'Annex 2 Designated EHV charges'!$D:$P,10,FALSE)=0,0,VLOOKUP($A42,'Annex 2 Designated EHV charges'!$D:$P,10,FALSE)),"")</f>
        <v>0</v>
      </c>
      <c r="F42" s="116">
        <f>IFERROR(IF(VLOOKUP($A42,'Annex 2 Designated EHV charges'!$D:$P,11,FALSE)=0,0,VLOOKUP($A42,'Annex 2 Designated EHV charges'!$D:$P,11,FALSE)),"")</f>
        <v>13102.62</v>
      </c>
      <c r="G42" s="117">
        <f>IFERROR(IF(VLOOKUP($A42,'Annex 2 Designated EHV charges'!$D:$P,12,FALSE)=0,0,VLOOKUP($A42,'Annex 2 Designated EHV charges'!$D:$P,12,FALSE)),"")</f>
        <v>0.05</v>
      </c>
      <c r="H42" s="117">
        <f>IFERROR(IF(VLOOKUP($A42,'Annex 2 Designated EHV charges'!$D:$P,13,FALSE)=0,0,VLOOKUP($A42,'Annex 2 Designated EHV charges'!$D:$P,13,FALSE)),"")</f>
        <v>0.05</v>
      </c>
    </row>
    <row r="43" spans="1:8" x14ac:dyDescent="0.2">
      <c r="A43" s="199" t="str" cm="1">
        <f t="array" ref="A43">IFERROR(INDEX('Annex 2 Designated EHV charges'!$D$10:$D$200, MATCH(0, IF(ISBLANK('Annex 2 Designated EHV charges'!$D$10:$D$200),1, COUNTIF(A$4:$A42, 'Annex 2 Designated EHV charges'!$D$10:$D$200)), 0)),"")</f>
        <v>Export Tariff 74</v>
      </c>
      <c r="B43" s="93">
        <f>IF($A43="","",VLOOKUP($A43,'Annex 2 Designated EHV charges'!$D:$P,2,0))</f>
        <v>98</v>
      </c>
      <c r="C43" s="110" t="str">
        <f>IF($A43="","",VLOOKUP($A43,'Annex 2 Designated EHV charges'!$D:$P,3,0))</f>
        <v>1640000458517</v>
      </c>
      <c r="D43" s="111" t="str">
        <f>IF($A43="","",VLOOKUP($A43,'Annex 2 Designated EHV charges'!$D:$P,4,0))</f>
        <v>Tariff 74</v>
      </c>
      <c r="E43" s="115">
        <f>IFERROR(IF(VLOOKUP($A43,'Annex 2 Designated EHV charges'!$D:$P,10,FALSE)=0,0,VLOOKUP($A43,'Annex 2 Designated EHV charges'!$D:$P,10,FALSE)),"")</f>
        <v>0</v>
      </c>
      <c r="F43" s="116">
        <f>IFERROR(IF(VLOOKUP($A43,'Annex 2 Designated EHV charges'!$D:$P,11,FALSE)=0,0,VLOOKUP($A43,'Annex 2 Designated EHV charges'!$D:$P,11,FALSE)),"")</f>
        <v>2762.11</v>
      </c>
      <c r="G43" s="117">
        <f>IFERROR(IF(VLOOKUP($A43,'Annex 2 Designated EHV charges'!$D:$P,12,FALSE)=0,0,VLOOKUP($A43,'Annex 2 Designated EHV charges'!$D:$P,12,FALSE)),"")</f>
        <v>0.05</v>
      </c>
      <c r="H43" s="117">
        <f>IFERROR(IF(VLOOKUP($A43,'Annex 2 Designated EHV charges'!$D:$P,13,FALSE)=0,0,VLOOKUP($A43,'Annex 2 Designated EHV charges'!$D:$P,13,FALSE)),"")</f>
        <v>0.05</v>
      </c>
    </row>
    <row r="44" spans="1:8" x14ac:dyDescent="0.2">
      <c r="A44" s="199" t="str" cm="1">
        <f t="array" ref="A44">IFERROR(INDEX('Annex 2 Designated EHV charges'!$D$10:$D$200, MATCH(0, IF(ISBLANK('Annex 2 Designated EHV charges'!$D$10:$D$200),1, COUNTIF(A$4:$A43, 'Annex 2 Designated EHV charges'!$D$10:$D$200)), 0)),"")</f>
        <v>Export Tariff 75</v>
      </c>
      <c r="B44" s="93">
        <f>IF($A44="","",VLOOKUP($A44,'Annex 2 Designated EHV charges'!$D:$P,2,0))</f>
        <v>227</v>
      </c>
      <c r="C44" s="110" t="str">
        <f>IF($A44="","",VLOOKUP($A44,'Annex 2 Designated EHV charges'!$D:$P,3,0))</f>
        <v>1640000618828</v>
      </c>
      <c r="D44" s="111" t="str">
        <f>IF($A44="","",VLOOKUP($A44,'Annex 2 Designated EHV charges'!$D:$P,4,0))</f>
        <v>Tariff 75</v>
      </c>
      <c r="E44" s="115">
        <f>IFERROR(IF(VLOOKUP($A44,'Annex 2 Designated EHV charges'!$D:$P,10,FALSE)=0,0,VLOOKUP($A44,'Annex 2 Designated EHV charges'!$D:$P,10,FALSE)),"")</f>
        <v>0</v>
      </c>
      <c r="F44" s="116">
        <f>IFERROR(IF(VLOOKUP($A44,'Annex 2 Designated EHV charges'!$D:$P,11,FALSE)=0,0,VLOOKUP($A44,'Annex 2 Designated EHV charges'!$D:$P,11,FALSE)),"")</f>
        <v>5776.27</v>
      </c>
      <c r="G44" s="117">
        <f>IFERROR(IF(VLOOKUP($A44,'Annex 2 Designated EHV charges'!$D:$P,12,FALSE)=0,0,VLOOKUP($A44,'Annex 2 Designated EHV charges'!$D:$P,12,FALSE)),"")</f>
        <v>0.05</v>
      </c>
      <c r="H44" s="117">
        <f>IFERROR(IF(VLOOKUP($A44,'Annex 2 Designated EHV charges'!$D:$P,13,FALSE)=0,0,VLOOKUP($A44,'Annex 2 Designated EHV charges'!$D:$P,13,FALSE)),"")</f>
        <v>0.05</v>
      </c>
    </row>
    <row r="45" spans="1:8" x14ac:dyDescent="0.2">
      <c r="A45" s="199" t="str" cm="1">
        <f t="array" ref="A45">IFERROR(INDEX('Annex 2 Designated EHV charges'!$D$10:$D$200, MATCH(0, IF(ISBLANK('Annex 2 Designated EHV charges'!$D$10:$D$200),1, COUNTIF(A$4:$A44, 'Annex 2 Designated EHV charges'!$D$10:$D$200)), 0)),"")</f>
        <v>Export Tariff 76</v>
      </c>
      <c r="B45" s="93">
        <f>IF($A45="","",VLOOKUP($A45,'Annex 2 Designated EHV charges'!$D:$P,2,0))</f>
        <v>247</v>
      </c>
      <c r="C45" s="110" t="str">
        <f>IF($A45="","",VLOOKUP($A45,'Annex 2 Designated EHV charges'!$D:$P,3,0))</f>
        <v>1640000553621</v>
      </c>
      <c r="D45" s="111" t="str">
        <f>IF($A45="","",VLOOKUP($A45,'Annex 2 Designated EHV charges'!$D:$P,4,0))</f>
        <v>Tariff 76</v>
      </c>
      <c r="E45" s="115">
        <f>IFERROR(IF(VLOOKUP($A45,'Annex 2 Designated EHV charges'!$D:$P,10,FALSE)=0,0,VLOOKUP($A45,'Annex 2 Designated EHV charges'!$D:$P,10,FALSE)),"")</f>
        <v>0</v>
      </c>
      <c r="F45" s="116">
        <f>IFERROR(IF(VLOOKUP($A45,'Annex 2 Designated EHV charges'!$D:$P,11,FALSE)=0,0,VLOOKUP($A45,'Annex 2 Designated EHV charges'!$D:$P,11,FALSE)),"")</f>
        <v>6888.95</v>
      </c>
      <c r="G45" s="117">
        <f>IFERROR(IF(VLOOKUP($A45,'Annex 2 Designated EHV charges'!$D:$P,12,FALSE)=0,0,VLOOKUP($A45,'Annex 2 Designated EHV charges'!$D:$P,12,FALSE)),"")</f>
        <v>0.05</v>
      </c>
      <c r="H45" s="117">
        <f>IFERROR(IF(VLOOKUP($A45,'Annex 2 Designated EHV charges'!$D:$P,13,FALSE)=0,0,VLOOKUP($A45,'Annex 2 Designated EHV charges'!$D:$P,13,FALSE)),"")</f>
        <v>0.05</v>
      </c>
    </row>
    <row r="46" spans="1:8" x14ac:dyDescent="0.2">
      <c r="A46" s="199" t="str" cm="1">
        <f t="array" ref="A46">IFERROR(INDEX('Annex 2 Designated EHV charges'!$D$10:$D$200, MATCH(0, IF(ISBLANK('Annex 2 Designated EHV charges'!$D$10:$D$200),1, COUNTIF(A$4:$A45, 'Annex 2 Designated EHV charges'!$D$10:$D$200)), 0)),"")</f>
        <v>Export Tariff 77</v>
      </c>
      <c r="B46" s="93">
        <f>IF($A46="","",VLOOKUP($A46,'Annex 2 Designated EHV charges'!$D:$P,2,0))</f>
        <v>267</v>
      </c>
      <c r="C46" s="110" t="str">
        <f>IF($A46="","",VLOOKUP($A46,'Annex 2 Designated EHV charges'!$D:$P,3,0))</f>
        <v>1640000541157</v>
      </c>
      <c r="D46" s="111" t="str">
        <f>IF($A46="","",VLOOKUP($A46,'Annex 2 Designated EHV charges'!$D:$P,4,0))</f>
        <v>Tariff 77</v>
      </c>
      <c r="E46" s="115">
        <f>IFERROR(IF(VLOOKUP($A46,'Annex 2 Designated EHV charges'!$D:$P,10,FALSE)=0,0,VLOOKUP($A46,'Annex 2 Designated EHV charges'!$D:$P,10,FALSE)),"")</f>
        <v>0</v>
      </c>
      <c r="F46" s="116">
        <f>IFERROR(IF(VLOOKUP($A46,'Annex 2 Designated EHV charges'!$D:$P,11,FALSE)=0,0,VLOOKUP($A46,'Annex 2 Designated EHV charges'!$D:$P,11,FALSE)),"")</f>
        <v>3841.68</v>
      </c>
      <c r="G46" s="117">
        <f>IFERROR(IF(VLOOKUP($A46,'Annex 2 Designated EHV charges'!$D:$P,12,FALSE)=0,0,VLOOKUP($A46,'Annex 2 Designated EHV charges'!$D:$P,12,FALSE)),"")</f>
        <v>0.05</v>
      </c>
      <c r="H46" s="117">
        <f>IFERROR(IF(VLOOKUP($A46,'Annex 2 Designated EHV charges'!$D:$P,13,FALSE)=0,0,VLOOKUP($A46,'Annex 2 Designated EHV charges'!$D:$P,13,FALSE)),"")</f>
        <v>0.05</v>
      </c>
    </row>
    <row r="47" spans="1:8" x14ac:dyDescent="0.2">
      <c r="A47" s="199" t="str" cm="1">
        <f t="array" ref="A47">IFERROR(INDEX('Annex 2 Designated EHV charges'!$D$10:$D$200, MATCH(0, IF(ISBLANK('Annex 2 Designated EHV charges'!$D$10:$D$200),1, COUNTIF(A$4:$A46, 'Annex 2 Designated EHV charges'!$D$10:$D$200)), 0)),"")</f>
        <v>Export Tariff 78</v>
      </c>
      <c r="B47" s="93">
        <f>IF($A47="","",VLOOKUP($A47,'Annex 2 Designated EHV charges'!$D:$P,2,0))</f>
        <v>287</v>
      </c>
      <c r="C47" s="110" t="str">
        <f>IF($A47="","",VLOOKUP($A47,'Annex 2 Designated EHV charges'!$D:$P,3,0))</f>
        <v>1640000582320</v>
      </c>
      <c r="D47" s="111" t="str">
        <f>IF($A47="","",VLOOKUP($A47,'Annex 2 Designated EHV charges'!$D:$P,4,0))</f>
        <v>Tariff 78</v>
      </c>
      <c r="E47" s="115">
        <f>IFERROR(IF(VLOOKUP($A47,'Annex 2 Designated EHV charges'!$D:$P,10,FALSE)=0,0,VLOOKUP($A47,'Annex 2 Designated EHV charges'!$D:$P,10,FALSE)),"")</f>
        <v>0</v>
      </c>
      <c r="F47" s="116">
        <f>IFERROR(IF(VLOOKUP($A47,'Annex 2 Designated EHV charges'!$D:$P,11,FALSE)=0,0,VLOOKUP($A47,'Annex 2 Designated EHV charges'!$D:$P,11,FALSE)),"")</f>
        <v>693.73</v>
      </c>
      <c r="G47" s="117">
        <f>IFERROR(IF(VLOOKUP($A47,'Annex 2 Designated EHV charges'!$D:$P,12,FALSE)=0,0,VLOOKUP($A47,'Annex 2 Designated EHV charges'!$D:$P,12,FALSE)),"")</f>
        <v>0.05</v>
      </c>
      <c r="H47" s="117">
        <f>IFERROR(IF(VLOOKUP($A47,'Annex 2 Designated EHV charges'!$D:$P,13,FALSE)=0,0,VLOOKUP($A47,'Annex 2 Designated EHV charges'!$D:$P,13,FALSE)),"")</f>
        <v>0.05</v>
      </c>
    </row>
    <row r="48" spans="1:8" x14ac:dyDescent="0.2">
      <c r="A48" s="199" t="str" cm="1">
        <f t="array" ref="A48">IFERROR(INDEX('Annex 2 Designated EHV charges'!$D$10:$D$200, MATCH(0, IF(ISBLANK('Annex 2 Designated EHV charges'!$D$10:$D$200),1, COUNTIF(A$4:$A47, 'Annex 2 Designated EHV charges'!$D$10:$D$200)), 0)),"")</f>
        <v>Export Tariff 79</v>
      </c>
      <c r="B48" s="93">
        <f>IF($A48="","",VLOOKUP($A48,'Annex 2 Designated EHV charges'!$D:$P,2,0))</f>
        <v>177</v>
      </c>
      <c r="C48" s="110" t="str">
        <f>IF($A48="","",VLOOKUP($A48,'Annex 2 Designated EHV charges'!$D:$P,3,0))</f>
        <v>1640000541741</v>
      </c>
      <c r="D48" s="111" t="str">
        <f>IF($A48="","",VLOOKUP($A48,'Annex 2 Designated EHV charges'!$D:$P,4,0))</f>
        <v>Tariff 79</v>
      </c>
      <c r="E48" s="115">
        <f>IFERROR(IF(VLOOKUP($A48,'Annex 2 Designated EHV charges'!$D:$P,10,FALSE)=0,0,VLOOKUP($A48,'Annex 2 Designated EHV charges'!$D:$P,10,FALSE)),"")</f>
        <v>0</v>
      </c>
      <c r="F48" s="116">
        <f>IFERROR(IF(VLOOKUP($A48,'Annex 2 Designated EHV charges'!$D:$P,11,FALSE)=0,0,VLOOKUP($A48,'Annex 2 Designated EHV charges'!$D:$P,11,FALSE)),"")</f>
        <v>698.27</v>
      </c>
      <c r="G48" s="117">
        <f>IFERROR(IF(VLOOKUP($A48,'Annex 2 Designated EHV charges'!$D:$P,12,FALSE)=0,0,VLOOKUP($A48,'Annex 2 Designated EHV charges'!$D:$P,12,FALSE)),"")</f>
        <v>0.05</v>
      </c>
      <c r="H48" s="117">
        <f>IFERROR(IF(VLOOKUP($A48,'Annex 2 Designated EHV charges'!$D:$P,13,FALSE)=0,0,VLOOKUP($A48,'Annex 2 Designated EHV charges'!$D:$P,13,FALSE)),"")</f>
        <v>0.05</v>
      </c>
    </row>
    <row r="49" spans="1:8" x14ac:dyDescent="0.2">
      <c r="A49" s="199" t="str" cm="1">
        <f t="array" ref="A49">IFERROR(INDEX('Annex 2 Designated EHV charges'!$D$10:$D$200, MATCH(0, IF(ISBLANK('Annex 2 Designated EHV charges'!$D$10:$D$200),1, COUNTIF(A$4:$A48, 'Annex 2 Designated EHV charges'!$D$10:$D$200)), 0)),"")</f>
        <v>Export Tariff 80</v>
      </c>
      <c r="B49" s="93">
        <f>IF($A49="","",VLOOKUP($A49,'Annex 2 Designated EHV charges'!$D:$P,2,0))</f>
        <v>197</v>
      </c>
      <c r="C49" s="110" t="str">
        <f>IF($A49="","",VLOOKUP($A49,'Annex 2 Designated EHV charges'!$D:$P,3,0))</f>
        <v>1640000605252</v>
      </c>
      <c r="D49" s="111" t="str">
        <f>IF($A49="","",VLOOKUP($A49,'Annex 2 Designated EHV charges'!$D:$P,4,0))</f>
        <v>Tariff 80</v>
      </c>
      <c r="E49" s="115">
        <f>IFERROR(IF(VLOOKUP($A49,'Annex 2 Designated EHV charges'!$D:$P,10,FALSE)=0,0,VLOOKUP($A49,'Annex 2 Designated EHV charges'!$D:$P,10,FALSE)),"")</f>
        <v>0</v>
      </c>
      <c r="F49" s="116">
        <f>IFERROR(IF(VLOOKUP($A49,'Annex 2 Designated EHV charges'!$D:$P,11,FALSE)=0,0,VLOOKUP($A49,'Annex 2 Designated EHV charges'!$D:$P,11,FALSE)),"")</f>
        <v>690.58</v>
      </c>
      <c r="G49" s="117">
        <f>IFERROR(IF(VLOOKUP($A49,'Annex 2 Designated EHV charges'!$D:$P,12,FALSE)=0,0,VLOOKUP($A49,'Annex 2 Designated EHV charges'!$D:$P,12,FALSE)),"")</f>
        <v>0.05</v>
      </c>
      <c r="H49" s="117">
        <f>IFERROR(IF(VLOOKUP($A49,'Annex 2 Designated EHV charges'!$D:$P,13,FALSE)=0,0,VLOOKUP($A49,'Annex 2 Designated EHV charges'!$D:$P,13,FALSE)),"")</f>
        <v>0.05</v>
      </c>
    </row>
    <row r="50" spans="1:8" ht="45" x14ac:dyDescent="0.2">
      <c r="A50" s="199" t="str" cm="1">
        <f t="array" ref="A50">IFERROR(INDEX('Annex 2 Designated EHV charges'!$D$10:$D$200, MATCH(0, IF(ISBLANK('Annex 2 Designated EHV charges'!$D$10:$D$200),1, COUNTIF(A$4:$A49, 'Annex 2 Designated EHV charges'!$D$10:$D$200)), 0)),"")</f>
        <v>Export Tariff 81</v>
      </c>
      <c r="B50" s="93" t="str">
        <f>IF($A50="","",VLOOKUP($A50,'Annex 2 Designated EHV charges'!$D:$P,2,0))</f>
        <v>MSID 7039, 7040</v>
      </c>
      <c r="C50" s="110" t="str">
        <f>IF($A50="","",VLOOKUP($A50,'Annex 2 Designated EHV charges'!$D:$P,3,0))</f>
        <v>MSID 7039, 7040</v>
      </c>
      <c r="D50" s="111" t="str">
        <f>IF($A50="","",VLOOKUP($A50,'Annex 2 Designated EHV charges'!$D:$P,4,0))</f>
        <v>Tariff 81</v>
      </c>
      <c r="E50" s="115">
        <f>IFERROR(IF(VLOOKUP($A50,'Annex 2 Designated EHV charges'!$D:$P,10,FALSE)=0,0,VLOOKUP($A50,'Annex 2 Designated EHV charges'!$D:$P,10,FALSE)),"")</f>
        <v>0</v>
      </c>
      <c r="F50" s="116">
        <f>IFERROR(IF(VLOOKUP($A50,'Annex 2 Designated EHV charges'!$D:$P,11,FALSE)=0,0,VLOOKUP($A50,'Annex 2 Designated EHV charges'!$D:$P,11,FALSE)),"")</f>
        <v>24902.69</v>
      </c>
      <c r="G50" s="117">
        <f>IFERROR(IF(VLOOKUP($A50,'Annex 2 Designated EHV charges'!$D:$P,12,FALSE)=0,0,VLOOKUP($A50,'Annex 2 Designated EHV charges'!$D:$P,12,FALSE)),"")</f>
        <v>0.05</v>
      </c>
      <c r="H50" s="117">
        <f>IFERROR(IF(VLOOKUP($A50,'Annex 2 Designated EHV charges'!$D:$P,13,FALSE)=0,0,VLOOKUP($A50,'Annex 2 Designated EHV charges'!$D:$P,13,FALSE)),"")</f>
        <v>0.05</v>
      </c>
    </row>
    <row r="51" spans="1:8" ht="30" x14ac:dyDescent="0.2">
      <c r="A51" s="199" t="str" cm="1">
        <f t="array" ref="A51">IFERROR(INDEX('Annex 2 Designated EHV charges'!$D$10:$D$200, MATCH(0, IF(ISBLANK('Annex 2 Designated EHV charges'!$D$10:$D$200),1, COUNTIF(A$4:$A50, 'Annex 2 Designated EHV charges'!$D$10:$D$200)), 0)),"")</f>
        <v>Export Tariff 82</v>
      </c>
      <c r="B51" s="93" t="str">
        <f>IF($A51="","",VLOOKUP($A51,'Annex 2 Designated EHV charges'!$D:$P,2,0))</f>
        <v>MSID 7107</v>
      </c>
      <c r="C51" s="110" t="str">
        <f>IF($A51="","",VLOOKUP($A51,'Annex 2 Designated EHV charges'!$D:$P,3,0))</f>
        <v>MSID 7107</v>
      </c>
      <c r="D51" s="111" t="str">
        <f>IF($A51="","",VLOOKUP($A51,'Annex 2 Designated EHV charges'!$D:$P,4,0))</f>
        <v>Tariff 82</v>
      </c>
      <c r="E51" s="115">
        <f>IFERROR(IF(VLOOKUP($A51,'Annex 2 Designated EHV charges'!$D:$P,10,FALSE)=0,0,VLOOKUP($A51,'Annex 2 Designated EHV charges'!$D:$P,10,FALSE)),"")</f>
        <v>0</v>
      </c>
      <c r="F51" s="116">
        <f>IFERROR(IF(VLOOKUP($A51,'Annex 2 Designated EHV charges'!$D:$P,11,FALSE)=0,0,VLOOKUP($A51,'Annex 2 Designated EHV charges'!$D:$P,11,FALSE)),"")</f>
        <v>5026.63</v>
      </c>
      <c r="G51" s="117">
        <f>IFERROR(IF(VLOOKUP($A51,'Annex 2 Designated EHV charges'!$D:$P,12,FALSE)=0,0,VLOOKUP($A51,'Annex 2 Designated EHV charges'!$D:$P,12,FALSE)),"")</f>
        <v>0.05</v>
      </c>
      <c r="H51" s="117">
        <f>IFERROR(IF(VLOOKUP($A51,'Annex 2 Designated EHV charges'!$D:$P,13,FALSE)=0,0,VLOOKUP($A51,'Annex 2 Designated EHV charges'!$D:$P,13,FALSE)),"")</f>
        <v>0.05</v>
      </c>
    </row>
    <row r="52" spans="1:8" ht="30" x14ac:dyDescent="0.2">
      <c r="A52" s="199" t="str" cm="1">
        <f t="array" ref="A52">IFERROR(INDEX('Annex 2 Designated EHV charges'!$D$10:$D$200, MATCH(0, IF(ISBLANK('Annex 2 Designated EHV charges'!$D$10:$D$200),1, COUNTIF(A$4:$A51, 'Annex 2 Designated EHV charges'!$D$10:$D$200)), 0)),"")</f>
        <v>Export Tariff 83</v>
      </c>
      <c r="B52" s="93" t="str">
        <f>IF($A52="","",VLOOKUP($A52,'Annex 2 Designated EHV charges'!$D:$P,2,0))</f>
        <v>MSID 7252</v>
      </c>
      <c r="C52" s="110" t="str">
        <f>IF($A52="","",VLOOKUP($A52,'Annex 2 Designated EHV charges'!$D:$P,3,0))</f>
        <v>MSID 7252</v>
      </c>
      <c r="D52" s="111" t="str">
        <f>IF($A52="","",VLOOKUP($A52,'Annex 2 Designated EHV charges'!$D:$P,4,0))</f>
        <v>Tariff 83</v>
      </c>
      <c r="E52" s="115">
        <f>IFERROR(IF(VLOOKUP($A52,'Annex 2 Designated EHV charges'!$D:$P,10,FALSE)=0,0,VLOOKUP($A52,'Annex 2 Designated EHV charges'!$D:$P,10,FALSE)),"")</f>
        <v>0</v>
      </c>
      <c r="F52" s="116">
        <f>IFERROR(IF(VLOOKUP($A52,'Annex 2 Designated EHV charges'!$D:$P,11,FALSE)=0,0,VLOOKUP($A52,'Annex 2 Designated EHV charges'!$D:$P,11,FALSE)),"")</f>
        <v>4953.1099999999997</v>
      </c>
      <c r="G52" s="117">
        <f>IFERROR(IF(VLOOKUP($A52,'Annex 2 Designated EHV charges'!$D:$P,12,FALSE)=0,0,VLOOKUP($A52,'Annex 2 Designated EHV charges'!$D:$P,12,FALSE)),"")</f>
        <v>0.05</v>
      </c>
      <c r="H52" s="117">
        <f>IFERROR(IF(VLOOKUP($A52,'Annex 2 Designated EHV charges'!$D:$P,13,FALSE)=0,0,VLOOKUP($A52,'Annex 2 Designated EHV charges'!$D:$P,13,FALSE)),"")</f>
        <v>0.05</v>
      </c>
    </row>
    <row r="53" spans="1:8" ht="30" x14ac:dyDescent="0.2">
      <c r="A53" s="199" t="str" cm="1">
        <f t="array" ref="A53">IFERROR(INDEX('Annex 2 Designated EHV charges'!$D$10:$D$200, MATCH(0, IF(ISBLANK('Annex 2 Designated EHV charges'!$D$10:$D$200),1, COUNTIF(A$4:$A52, 'Annex 2 Designated EHV charges'!$D$10:$D$200)), 0)),"")</f>
        <v>Export Tariff 84</v>
      </c>
      <c r="B53" s="93" t="str">
        <f>IF($A53="","",VLOOKUP($A53,'Annex 2 Designated EHV charges'!$D:$P,2,0))</f>
        <v>MSID 7249</v>
      </c>
      <c r="C53" s="110" t="str">
        <f>IF($A53="","",VLOOKUP($A53,'Annex 2 Designated EHV charges'!$D:$P,3,0))</f>
        <v>MSID 7249</v>
      </c>
      <c r="D53" s="111" t="str">
        <f>IF($A53="","",VLOOKUP($A53,'Annex 2 Designated EHV charges'!$D:$P,4,0))</f>
        <v>Tariff 84</v>
      </c>
      <c r="E53" s="115">
        <f>IFERROR(IF(VLOOKUP($A53,'Annex 2 Designated EHV charges'!$D:$P,10,FALSE)=0,0,VLOOKUP($A53,'Annex 2 Designated EHV charges'!$D:$P,10,FALSE)),"")</f>
        <v>0</v>
      </c>
      <c r="F53" s="116">
        <f>IFERROR(IF(VLOOKUP($A53,'Annex 2 Designated EHV charges'!$D:$P,11,FALSE)=0,0,VLOOKUP($A53,'Annex 2 Designated EHV charges'!$D:$P,11,FALSE)),"")</f>
        <v>4964.8900000000003</v>
      </c>
      <c r="G53" s="117">
        <f>IFERROR(IF(VLOOKUP($A53,'Annex 2 Designated EHV charges'!$D:$P,12,FALSE)=0,0,VLOOKUP($A53,'Annex 2 Designated EHV charges'!$D:$P,12,FALSE)),"")</f>
        <v>0.05</v>
      </c>
      <c r="H53" s="117">
        <f>IFERROR(IF(VLOOKUP($A53,'Annex 2 Designated EHV charges'!$D:$P,13,FALSE)=0,0,VLOOKUP($A53,'Annex 2 Designated EHV charges'!$D:$P,13,FALSE)),"")</f>
        <v>0.05</v>
      </c>
    </row>
    <row r="54" spans="1:8" ht="45" x14ac:dyDescent="0.2">
      <c r="A54" s="199" t="str" cm="1">
        <f t="array" ref="A54">IFERROR(INDEX('Annex 2 Designated EHV charges'!$D$10:$D$200, MATCH(0, IF(ISBLANK('Annex 2 Designated EHV charges'!$D$10:$D$200),1, COUNTIF(A$4:$A53, 'Annex 2 Designated EHV charges'!$D$10:$D$200)), 0)),"")</f>
        <v>Export Tariff 85</v>
      </c>
      <c r="B54" s="93" t="str">
        <f>IF($A54="","",VLOOKUP($A54,'Annex 2 Designated EHV charges'!$D:$P,2,0))</f>
        <v>MSID 7241, 7242</v>
      </c>
      <c r="C54" s="110" t="str">
        <f>IF($A54="","",VLOOKUP($A54,'Annex 2 Designated EHV charges'!$D:$P,3,0))</f>
        <v>MSID 7241, 7242</v>
      </c>
      <c r="D54" s="111" t="str">
        <f>IF($A54="","",VLOOKUP($A54,'Annex 2 Designated EHV charges'!$D:$P,4,0))</f>
        <v>Tariff 85</v>
      </c>
      <c r="E54" s="115">
        <f>IFERROR(IF(VLOOKUP($A54,'Annex 2 Designated EHV charges'!$D:$P,10,FALSE)=0,0,VLOOKUP($A54,'Annex 2 Designated EHV charges'!$D:$P,10,FALSE)),"")</f>
        <v>0</v>
      </c>
      <c r="F54" s="116">
        <f>IFERROR(IF(VLOOKUP($A54,'Annex 2 Designated EHV charges'!$D:$P,11,FALSE)=0,0,VLOOKUP($A54,'Annex 2 Designated EHV charges'!$D:$P,11,FALSE)),"")</f>
        <v>0</v>
      </c>
      <c r="G54" s="117">
        <f>IFERROR(IF(VLOOKUP($A54,'Annex 2 Designated EHV charges'!$D:$P,12,FALSE)=0,0,VLOOKUP($A54,'Annex 2 Designated EHV charges'!$D:$P,12,FALSE)),"")</f>
        <v>0</v>
      </c>
      <c r="H54" s="117">
        <f>IFERROR(IF(VLOOKUP($A54,'Annex 2 Designated EHV charges'!$D:$P,13,FALSE)=0,0,VLOOKUP($A54,'Annex 2 Designated EHV charges'!$D:$P,13,FALSE)),"")</f>
        <v>0</v>
      </c>
    </row>
    <row r="55" spans="1:8" ht="30" x14ac:dyDescent="0.2">
      <c r="A55" s="199" t="str" cm="1">
        <f t="array" ref="A55">IFERROR(INDEX('Annex 2 Designated EHV charges'!$D$10:$D$200, MATCH(0, IF(ISBLANK('Annex 2 Designated EHV charges'!$D$10:$D$200),1, COUNTIF(A$4:$A54, 'Annex 2 Designated EHV charges'!$D$10:$D$200)), 0)),"")</f>
        <v>Export Tariff 86</v>
      </c>
      <c r="B55" s="93" t="str">
        <f>IF($A55="","",VLOOKUP($A55,'Annex 2 Designated EHV charges'!$D:$P,2,0))</f>
        <v>MSID 7244</v>
      </c>
      <c r="C55" s="110" t="str">
        <f>IF($A55="","",VLOOKUP($A55,'Annex 2 Designated EHV charges'!$D:$P,3,0))</f>
        <v>MSID 7244</v>
      </c>
      <c r="D55" s="111" t="str">
        <f>IF($A55="","",VLOOKUP($A55,'Annex 2 Designated EHV charges'!$D:$P,4,0))</f>
        <v>Tariff 86</v>
      </c>
      <c r="E55" s="115">
        <f>IFERROR(IF(VLOOKUP($A55,'Annex 2 Designated EHV charges'!$D:$P,10,FALSE)=0,0,VLOOKUP($A55,'Annex 2 Designated EHV charges'!$D:$P,10,FALSE)),"")</f>
        <v>0</v>
      </c>
      <c r="F55" s="116">
        <f>IFERROR(IF(VLOOKUP($A55,'Annex 2 Designated EHV charges'!$D:$P,11,FALSE)=0,0,VLOOKUP($A55,'Annex 2 Designated EHV charges'!$D:$P,11,FALSE)),"")</f>
        <v>0</v>
      </c>
      <c r="G55" s="117">
        <f>IFERROR(IF(VLOOKUP($A55,'Annex 2 Designated EHV charges'!$D:$P,12,FALSE)=0,0,VLOOKUP($A55,'Annex 2 Designated EHV charges'!$D:$P,12,FALSE)),"")</f>
        <v>0</v>
      </c>
      <c r="H55" s="117">
        <f>IFERROR(IF(VLOOKUP($A55,'Annex 2 Designated EHV charges'!$D:$P,13,FALSE)=0,0,VLOOKUP($A55,'Annex 2 Designated EHV charges'!$D:$P,13,FALSE)),"")</f>
        <v>0</v>
      </c>
    </row>
    <row r="56" spans="1:8" x14ac:dyDescent="0.2">
      <c r="A56" s="199" t="str" cm="1">
        <f t="array" ref="A56">IFERROR(INDEX('Annex 2 Designated EHV charges'!$D$10:$D$200, MATCH(0, IF(ISBLANK('Annex 2 Designated EHV charges'!$D$10:$D$200),1, COUNTIF(A$4:$A55, 'Annex 2 Designated EHV charges'!$D$10:$D$200)), 0)),"")</f>
        <v>Export Tariff 92</v>
      </c>
      <c r="B56" s="93">
        <f>IF($A56="","",VLOOKUP($A56,'Annex 2 Designated EHV charges'!$D:$P,2,0))</f>
        <v>317</v>
      </c>
      <c r="C56" s="110" t="str">
        <f>IF($A56="","",VLOOKUP($A56,'Annex 2 Designated EHV charges'!$D:$P,3,0))</f>
        <v>1640000565636</v>
      </c>
      <c r="D56" s="111" t="str">
        <f>IF($A56="","",VLOOKUP($A56,'Annex 2 Designated EHV charges'!$D:$P,4,0))</f>
        <v>Tariff 92</v>
      </c>
      <c r="E56" s="115">
        <f>IFERROR(IF(VLOOKUP($A56,'Annex 2 Designated EHV charges'!$D:$P,10,FALSE)=0,0,VLOOKUP($A56,'Annex 2 Designated EHV charges'!$D:$P,10,FALSE)),"")</f>
        <v>-0.248</v>
      </c>
      <c r="F56" s="116">
        <f>IFERROR(IF(VLOOKUP($A56,'Annex 2 Designated EHV charges'!$D:$P,11,FALSE)=0,0,VLOOKUP($A56,'Annex 2 Designated EHV charges'!$D:$P,11,FALSE)),"")</f>
        <v>3117.43</v>
      </c>
      <c r="G56" s="117">
        <f>IFERROR(IF(VLOOKUP($A56,'Annex 2 Designated EHV charges'!$D:$P,12,FALSE)=0,0,VLOOKUP($A56,'Annex 2 Designated EHV charges'!$D:$P,12,FALSE)),"")</f>
        <v>0.05</v>
      </c>
      <c r="H56" s="117">
        <f>IFERROR(IF(VLOOKUP($A56,'Annex 2 Designated EHV charges'!$D:$P,13,FALSE)=0,0,VLOOKUP($A56,'Annex 2 Designated EHV charges'!$D:$P,13,FALSE)),"")</f>
        <v>0.05</v>
      </c>
    </row>
    <row r="57" spans="1:8" x14ac:dyDescent="0.2">
      <c r="A57" s="199" t="str" cm="1">
        <f t="array" ref="A57">IFERROR(INDEX('Annex 2 Designated EHV charges'!$D$10:$D$200, MATCH(0, IF(ISBLANK('Annex 2 Designated EHV charges'!$D$10:$D$200),1, COUNTIF(A$4:$A56, 'Annex 2 Designated EHV charges'!$D$10:$D$200)), 0)),"")</f>
        <v>Export Tariff 93</v>
      </c>
      <c r="B57" s="93">
        <f>IF($A57="","",VLOOKUP($A57,'Annex 2 Designated EHV charges'!$D:$P,2,0))</f>
        <v>337</v>
      </c>
      <c r="C57" s="110" t="str">
        <f>IF($A57="","",VLOOKUP($A57,'Annex 2 Designated EHV charges'!$D:$P,3,0))</f>
        <v>1640000565654</v>
      </c>
      <c r="D57" s="111" t="str">
        <f>IF($A57="","",VLOOKUP($A57,'Annex 2 Designated EHV charges'!$D:$P,4,0))</f>
        <v>Tariff 93</v>
      </c>
      <c r="E57" s="115">
        <f>IFERROR(IF(VLOOKUP($A57,'Annex 2 Designated EHV charges'!$D:$P,10,FALSE)=0,0,VLOOKUP($A57,'Annex 2 Designated EHV charges'!$D:$P,10,FALSE)),"")</f>
        <v>-8.8999999999999996E-2</v>
      </c>
      <c r="F57" s="116">
        <f>IFERROR(IF(VLOOKUP($A57,'Annex 2 Designated EHV charges'!$D:$P,11,FALSE)=0,0,VLOOKUP($A57,'Annex 2 Designated EHV charges'!$D:$P,11,FALSE)),"")</f>
        <v>689.12</v>
      </c>
      <c r="G57" s="117">
        <f>IFERROR(IF(VLOOKUP($A57,'Annex 2 Designated EHV charges'!$D:$P,12,FALSE)=0,0,VLOOKUP($A57,'Annex 2 Designated EHV charges'!$D:$P,12,FALSE)),"")</f>
        <v>0.05</v>
      </c>
      <c r="H57" s="117">
        <f>IFERROR(IF(VLOOKUP($A57,'Annex 2 Designated EHV charges'!$D:$P,13,FALSE)=0,0,VLOOKUP($A57,'Annex 2 Designated EHV charges'!$D:$P,13,FALSE)),"")</f>
        <v>0.05</v>
      </c>
    </row>
    <row r="58" spans="1:8" x14ac:dyDescent="0.2">
      <c r="A58" s="199" t="str" cm="1">
        <f t="array" ref="A58">IFERROR(INDEX('Annex 2 Designated EHV charges'!$D$10:$D$200, MATCH(0, IF(ISBLANK('Annex 2 Designated EHV charges'!$D$10:$D$200),1, COUNTIF(A$4:$A57, 'Annex 2 Designated EHV charges'!$D$10:$D$200)), 0)),"")</f>
        <v>Export Tariff 94</v>
      </c>
      <c r="B58" s="93">
        <f>IF($A58="","",VLOOKUP($A58,'Annex 2 Designated EHV charges'!$D:$P,2,0))</f>
        <v>357</v>
      </c>
      <c r="C58" s="110" t="str">
        <f>IF($A58="","",VLOOKUP($A58,'Annex 2 Designated EHV charges'!$D:$P,3,0))</f>
        <v>1640000546270</v>
      </c>
      <c r="D58" s="111" t="str">
        <f>IF($A58="","",VLOOKUP($A58,'Annex 2 Designated EHV charges'!$D:$P,4,0))</f>
        <v>Tariff 94</v>
      </c>
      <c r="E58" s="115">
        <f>IFERROR(IF(VLOOKUP($A58,'Annex 2 Designated EHV charges'!$D:$P,10,FALSE)=0,0,VLOOKUP($A58,'Annex 2 Designated EHV charges'!$D:$P,10,FALSE)),"")</f>
        <v>0</v>
      </c>
      <c r="F58" s="116">
        <f>IFERROR(IF(VLOOKUP($A58,'Annex 2 Designated EHV charges'!$D:$P,11,FALSE)=0,0,VLOOKUP($A58,'Annex 2 Designated EHV charges'!$D:$P,11,FALSE)),"")</f>
        <v>689.12</v>
      </c>
      <c r="G58" s="117">
        <f>IFERROR(IF(VLOOKUP($A58,'Annex 2 Designated EHV charges'!$D:$P,12,FALSE)=0,0,VLOOKUP($A58,'Annex 2 Designated EHV charges'!$D:$P,12,FALSE)),"")</f>
        <v>0.05</v>
      </c>
      <c r="H58" s="117">
        <f>IFERROR(IF(VLOOKUP($A58,'Annex 2 Designated EHV charges'!$D:$P,13,FALSE)=0,0,VLOOKUP($A58,'Annex 2 Designated EHV charges'!$D:$P,13,FALSE)),"")</f>
        <v>0.05</v>
      </c>
    </row>
    <row r="59" spans="1:8" x14ac:dyDescent="0.2">
      <c r="A59" s="199" t="str" cm="1">
        <f t="array" ref="A59">IFERROR(INDEX('Annex 2 Designated EHV charges'!$D$10:$D$200, MATCH(0, IF(ISBLANK('Annex 2 Designated EHV charges'!$D$10:$D$200),1, COUNTIF(A$4:$A58, 'Annex 2 Designated EHV charges'!$D$10:$D$200)), 0)),"")</f>
        <v>Export Tariff 95</v>
      </c>
      <c r="B59" s="93">
        <f>IF($A59="","",VLOOKUP($A59,'Annex 2 Designated EHV charges'!$D:$P,2,0))</f>
        <v>377</v>
      </c>
      <c r="C59" s="110" t="str">
        <f>IF($A59="","",VLOOKUP($A59,'Annex 2 Designated EHV charges'!$D:$P,3,0))</f>
        <v>1640000565487</v>
      </c>
      <c r="D59" s="111" t="str">
        <f>IF($A59="","",VLOOKUP($A59,'Annex 2 Designated EHV charges'!$D:$P,4,0))</f>
        <v>Tariff 95</v>
      </c>
      <c r="E59" s="115">
        <f>IFERROR(IF(VLOOKUP($A59,'Annex 2 Designated EHV charges'!$D:$P,10,FALSE)=0,0,VLOOKUP($A59,'Annex 2 Designated EHV charges'!$D:$P,10,FALSE)),"")</f>
        <v>-4.3090000000000002</v>
      </c>
      <c r="F59" s="116">
        <f>IFERROR(IF(VLOOKUP($A59,'Annex 2 Designated EHV charges'!$D:$P,11,FALSE)=0,0,VLOOKUP($A59,'Annex 2 Designated EHV charges'!$D:$P,11,FALSE)),"")</f>
        <v>353.17</v>
      </c>
      <c r="G59" s="117">
        <f>IFERROR(IF(VLOOKUP($A59,'Annex 2 Designated EHV charges'!$D:$P,12,FALSE)=0,0,VLOOKUP($A59,'Annex 2 Designated EHV charges'!$D:$P,12,FALSE)),"")</f>
        <v>0.05</v>
      </c>
      <c r="H59" s="117">
        <f>IFERROR(IF(VLOOKUP($A59,'Annex 2 Designated EHV charges'!$D:$P,13,FALSE)=0,0,VLOOKUP($A59,'Annex 2 Designated EHV charges'!$D:$P,13,FALSE)),"")</f>
        <v>0.05</v>
      </c>
    </row>
    <row r="60" spans="1:8" x14ac:dyDescent="0.2">
      <c r="A60" s="199" t="str" cm="1">
        <f t="array" ref="A60">IFERROR(INDEX('Annex 2 Designated EHV charges'!$D$10:$D$200, MATCH(0, IF(ISBLANK('Annex 2 Designated EHV charges'!$D$10:$D$200),1, COUNTIF(A$4:$A59, 'Annex 2 Designated EHV charges'!$D$10:$D$200)), 0)),"")</f>
        <v>Export Tariff 96</v>
      </c>
      <c r="B60" s="93">
        <f>IF($A60="","",VLOOKUP($A60,'Annex 2 Designated EHV charges'!$D:$P,2,0))</f>
        <v>397</v>
      </c>
      <c r="C60" s="110" t="str">
        <f>IF($A60="","",VLOOKUP($A60,'Annex 2 Designated EHV charges'!$D:$P,3,0))</f>
        <v>1640000565510</v>
      </c>
      <c r="D60" s="111" t="str">
        <f>IF($A60="","",VLOOKUP($A60,'Annex 2 Designated EHV charges'!$D:$P,4,0))</f>
        <v>Tariff 96</v>
      </c>
      <c r="E60" s="115">
        <f>IFERROR(IF(VLOOKUP($A60,'Annex 2 Designated EHV charges'!$D:$P,10,FALSE)=0,0,VLOOKUP($A60,'Annex 2 Designated EHV charges'!$D:$P,10,FALSE)),"")</f>
        <v>-4.3090000000000002</v>
      </c>
      <c r="F60" s="116">
        <f>IFERROR(IF(VLOOKUP($A60,'Annex 2 Designated EHV charges'!$D:$P,11,FALSE)=0,0,VLOOKUP($A60,'Annex 2 Designated EHV charges'!$D:$P,11,FALSE)),"")</f>
        <v>353.17</v>
      </c>
      <c r="G60" s="117">
        <f>IFERROR(IF(VLOOKUP($A60,'Annex 2 Designated EHV charges'!$D:$P,12,FALSE)=0,0,VLOOKUP($A60,'Annex 2 Designated EHV charges'!$D:$P,12,FALSE)),"")</f>
        <v>0.05</v>
      </c>
      <c r="H60" s="117">
        <f>IFERROR(IF(VLOOKUP($A60,'Annex 2 Designated EHV charges'!$D:$P,13,FALSE)=0,0,VLOOKUP($A60,'Annex 2 Designated EHV charges'!$D:$P,13,FALSE)),"")</f>
        <v>0.05</v>
      </c>
    </row>
    <row r="61" spans="1:8" x14ac:dyDescent="0.2">
      <c r="A61" s="199" t="str" cm="1">
        <f t="array" ref="A61">IFERROR(INDEX('Annex 2 Designated EHV charges'!$D$10:$D$200, MATCH(0, IF(ISBLANK('Annex 2 Designated EHV charges'!$D$10:$D$200),1, COUNTIF(A$4:$A60, 'Annex 2 Designated EHV charges'!$D$10:$D$200)), 0)),"")</f>
        <v>Export Tariff 97</v>
      </c>
      <c r="B61" s="93">
        <f>IF($A61="","",VLOOKUP($A61,'Annex 2 Designated EHV charges'!$D:$P,2,0))</f>
        <v>427</v>
      </c>
      <c r="C61" s="110" t="str">
        <f>IF($A61="","",VLOOKUP($A61,'Annex 2 Designated EHV charges'!$D:$P,3,0))</f>
        <v>1640000598214</v>
      </c>
      <c r="D61" s="111" t="str">
        <f>IF($A61="","",VLOOKUP($A61,'Annex 2 Designated EHV charges'!$D:$P,4,0))</f>
        <v>Tariff 97</v>
      </c>
      <c r="E61" s="115">
        <f>IFERROR(IF(VLOOKUP($A61,'Annex 2 Designated EHV charges'!$D:$P,10,FALSE)=0,0,VLOOKUP($A61,'Annex 2 Designated EHV charges'!$D:$P,10,FALSE)),"")</f>
        <v>0</v>
      </c>
      <c r="F61" s="116">
        <f>IFERROR(IF(VLOOKUP($A61,'Annex 2 Designated EHV charges'!$D:$P,11,FALSE)=0,0,VLOOKUP($A61,'Annex 2 Designated EHV charges'!$D:$P,11,FALSE)),"")</f>
        <v>36380.86</v>
      </c>
      <c r="G61" s="117">
        <f>IFERROR(IF(VLOOKUP($A61,'Annex 2 Designated EHV charges'!$D:$P,12,FALSE)=0,0,VLOOKUP($A61,'Annex 2 Designated EHV charges'!$D:$P,12,FALSE)),"")</f>
        <v>0.05</v>
      </c>
      <c r="H61" s="117">
        <f>IFERROR(IF(VLOOKUP($A61,'Annex 2 Designated EHV charges'!$D:$P,13,FALSE)=0,0,VLOOKUP($A61,'Annex 2 Designated EHV charges'!$D:$P,13,FALSE)),"")</f>
        <v>0.05</v>
      </c>
    </row>
    <row r="62" spans="1:8" x14ac:dyDescent="0.2">
      <c r="A62" s="199" t="str" cm="1">
        <f t="array" ref="A62">IFERROR(INDEX('Annex 2 Designated EHV charges'!$D$10:$D$200, MATCH(0, IF(ISBLANK('Annex 2 Designated EHV charges'!$D$10:$D$200),1, COUNTIF(A$4:$A61, 'Annex 2 Designated EHV charges'!$D$10:$D$200)), 0)),"")</f>
        <v>Export Tariff 98</v>
      </c>
      <c r="B62" s="93" t="str">
        <f>IF($A62="","",VLOOKUP($A62,'Annex 2 Designated EHV charges'!$D:$P,2,0))</f>
        <v>-</v>
      </c>
      <c r="C62" s="110">
        <f>IF($A62="","",VLOOKUP($A62,'Annex 2 Designated EHV charges'!$D:$P,3,0))</f>
        <v>0</v>
      </c>
      <c r="D62" s="111" t="str">
        <f>IF($A62="","",VLOOKUP($A62,'Annex 2 Designated EHV charges'!$D:$P,4,0))</f>
        <v>Tariff 98</v>
      </c>
      <c r="E62" s="115">
        <f>IFERROR(IF(VLOOKUP($A62,'Annex 2 Designated EHV charges'!$D:$P,10,FALSE)=0,0,VLOOKUP($A62,'Annex 2 Designated EHV charges'!$D:$P,10,FALSE)),"")</f>
        <v>0</v>
      </c>
      <c r="F62" s="116">
        <f>IFERROR(IF(VLOOKUP($A62,'Annex 2 Designated EHV charges'!$D:$P,11,FALSE)=0,0,VLOOKUP($A62,'Annex 2 Designated EHV charges'!$D:$P,11,FALSE)),"")</f>
        <v>0</v>
      </c>
      <c r="G62" s="117">
        <f>IFERROR(IF(VLOOKUP($A62,'Annex 2 Designated EHV charges'!$D:$P,12,FALSE)=0,0,VLOOKUP($A62,'Annex 2 Designated EHV charges'!$D:$P,12,FALSE)),"")</f>
        <v>0</v>
      </c>
      <c r="H62" s="117">
        <f>IFERROR(IF(VLOOKUP($A62,'Annex 2 Designated EHV charges'!$D:$P,13,FALSE)=0,0,VLOOKUP($A62,'Annex 2 Designated EHV charges'!$D:$P,13,FALSE)),"")</f>
        <v>0</v>
      </c>
    </row>
    <row r="63" spans="1:8" x14ac:dyDescent="0.2">
      <c r="A63" s="199" t="str" cm="1">
        <f t="array" ref="A63">IFERROR(INDEX('Annex 2 Designated EHV charges'!$D$10:$D$200, MATCH(0, IF(ISBLANK('Annex 2 Designated EHV charges'!$D$10:$D$200),1, COUNTIF(A$4:$A62, 'Annex 2 Designated EHV charges'!$D$10:$D$200)), 0)),"")</f>
        <v>Export Tariff 99</v>
      </c>
      <c r="B63" s="93">
        <f>IF($A63="","",VLOOKUP($A63,'Annex 2 Designated EHV charges'!$D:$P,2,0))</f>
        <v>407</v>
      </c>
      <c r="C63" s="110" t="str">
        <f>IF($A63="","",VLOOKUP($A63,'Annex 2 Designated EHV charges'!$D:$P,3,0))</f>
        <v>1640000625045</v>
      </c>
      <c r="D63" s="111" t="str">
        <f>IF($A63="","",VLOOKUP($A63,'Annex 2 Designated EHV charges'!$D:$P,4,0))</f>
        <v>Tariff 99</v>
      </c>
      <c r="E63" s="115">
        <f>IFERROR(IF(VLOOKUP($A63,'Annex 2 Designated EHV charges'!$D:$P,10,FALSE)=0,0,VLOOKUP($A63,'Annex 2 Designated EHV charges'!$D:$P,10,FALSE)),"")</f>
        <v>0</v>
      </c>
      <c r="F63" s="116">
        <f>IFERROR(IF(VLOOKUP($A63,'Annex 2 Designated EHV charges'!$D:$P,11,FALSE)=0,0,VLOOKUP($A63,'Annex 2 Designated EHV charges'!$D:$P,11,FALSE)),"")</f>
        <v>1648.72</v>
      </c>
      <c r="G63" s="117">
        <f>IFERROR(IF(VLOOKUP($A63,'Annex 2 Designated EHV charges'!$D:$P,12,FALSE)=0,0,VLOOKUP($A63,'Annex 2 Designated EHV charges'!$D:$P,12,FALSE)),"")</f>
        <v>0.05</v>
      </c>
      <c r="H63" s="117">
        <f>IFERROR(IF(VLOOKUP($A63,'Annex 2 Designated EHV charges'!$D:$P,13,FALSE)=0,0,VLOOKUP($A63,'Annex 2 Designated EHV charges'!$D:$P,13,FALSE)),"")</f>
        <v>0.05</v>
      </c>
    </row>
    <row r="64" spans="1:8" x14ac:dyDescent="0.2">
      <c r="A64" s="199" t="str" cm="1">
        <f t="array" ref="A64">IFERROR(INDEX('Annex 2 Designated EHV charges'!$D$10:$D$200, MATCH(0, IF(ISBLANK('Annex 2 Designated EHV charges'!$D$10:$D$200),1, COUNTIF(A$4:$A63, 'Annex 2 Designated EHV charges'!$D$10:$D$200)), 0)),"")</f>
        <v>Export Tariff 100</v>
      </c>
      <c r="B64" s="93">
        <f>IF($A64="","",VLOOKUP($A64,'Annex 2 Designated EHV charges'!$D:$P,2,0))</f>
        <v>477</v>
      </c>
      <c r="C64" s="110" t="str">
        <f>IF($A64="","",VLOOKUP($A64,'Annex 2 Designated EHV charges'!$D:$P,3,0))</f>
        <v>1640000639312</v>
      </c>
      <c r="D64" s="111" t="str">
        <f>IF($A64="","",VLOOKUP($A64,'Annex 2 Designated EHV charges'!$D:$P,4,0))</f>
        <v>Tariff 100</v>
      </c>
      <c r="E64" s="115">
        <f>IFERROR(IF(VLOOKUP($A64,'Annex 2 Designated EHV charges'!$D:$P,10,FALSE)=0,0,VLOOKUP($A64,'Annex 2 Designated EHV charges'!$D:$P,10,FALSE)),"")</f>
        <v>-2.7</v>
      </c>
      <c r="F64" s="116">
        <f>IFERROR(IF(VLOOKUP($A64,'Annex 2 Designated EHV charges'!$D:$P,11,FALSE)=0,0,VLOOKUP($A64,'Annex 2 Designated EHV charges'!$D:$P,11,FALSE)),"")</f>
        <v>1728.31</v>
      </c>
      <c r="G64" s="117">
        <f>IFERROR(IF(VLOOKUP($A64,'Annex 2 Designated EHV charges'!$D:$P,12,FALSE)=0,0,VLOOKUP($A64,'Annex 2 Designated EHV charges'!$D:$P,12,FALSE)),"")</f>
        <v>0.05</v>
      </c>
      <c r="H64" s="117">
        <f>IFERROR(IF(VLOOKUP($A64,'Annex 2 Designated EHV charges'!$D:$P,13,FALSE)=0,0,VLOOKUP($A64,'Annex 2 Designated EHV charges'!$D:$P,13,FALSE)),"")</f>
        <v>0.05</v>
      </c>
    </row>
    <row r="65" spans="1:8" x14ac:dyDescent="0.2">
      <c r="A65" s="199" t="str" cm="1">
        <f t="array" ref="A65">IFERROR(INDEX('Annex 2 Designated EHV charges'!$D$10:$D$200, MATCH(0, IF(ISBLANK('Annex 2 Designated EHV charges'!$D$10:$D$200),1, COUNTIF(A$4:$A64, 'Annex 2 Designated EHV charges'!$D$10:$D$200)), 0)),"")</f>
        <v>Export Tariff 101</v>
      </c>
      <c r="B65" s="93">
        <f>IF($A65="","",VLOOKUP($A65,'Annex 2 Designated EHV charges'!$D:$P,2,0))</f>
        <v>118</v>
      </c>
      <c r="C65" s="110" t="str">
        <f>IF($A65="","",VLOOKUP($A65,'Annex 2 Designated EHV charges'!$D:$P,3,0))</f>
        <v>1640000671770</v>
      </c>
      <c r="D65" s="111" t="str">
        <f>IF($A65="","",VLOOKUP($A65,'Annex 2 Designated EHV charges'!$D:$P,4,0))</f>
        <v>Tariff 101</v>
      </c>
      <c r="E65" s="115">
        <f>IFERROR(IF(VLOOKUP($A65,'Annex 2 Designated EHV charges'!$D:$P,10,FALSE)=0,0,VLOOKUP($A65,'Annex 2 Designated EHV charges'!$D:$P,10,FALSE)),"")</f>
        <v>-2.7</v>
      </c>
      <c r="F65" s="116">
        <f>IFERROR(IF(VLOOKUP($A65,'Annex 2 Designated EHV charges'!$D:$P,11,FALSE)=0,0,VLOOKUP($A65,'Annex 2 Designated EHV charges'!$D:$P,11,FALSE)),"")</f>
        <v>1340.75</v>
      </c>
      <c r="G65" s="117">
        <f>IFERROR(IF(VLOOKUP($A65,'Annex 2 Designated EHV charges'!$D:$P,12,FALSE)=0,0,VLOOKUP($A65,'Annex 2 Designated EHV charges'!$D:$P,12,FALSE)),"")</f>
        <v>0.05</v>
      </c>
      <c r="H65" s="117">
        <f>IFERROR(IF(VLOOKUP($A65,'Annex 2 Designated EHV charges'!$D:$P,13,FALSE)=0,0,VLOOKUP($A65,'Annex 2 Designated EHV charges'!$D:$P,13,FALSE)),"")</f>
        <v>0.05</v>
      </c>
    </row>
    <row r="66" spans="1:8" x14ac:dyDescent="0.2">
      <c r="A66" s="199" t="str" cm="1">
        <f t="array" ref="A66">IFERROR(INDEX('Annex 2 Designated EHV charges'!$D$10:$D$200, MATCH(0, IF(ISBLANK('Annex 2 Designated EHV charges'!$D$10:$D$200),1, COUNTIF(A$4:$A65, 'Annex 2 Designated EHV charges'!$D$10:$D$200)), 0)),"")</f>
        <v>Export Tariff 102</v>
      </c>
      <c r="B66" s="93">
        <f>IF($A66="","",VLOOKUP($A66,'Annex 2 Designated EHV charges'!$D:$P,2,0))</f>
        <v>629</v>
      </c>
      <c r="C66" s="110" t="e">
        <f>IF($A66="","",VLOOKUP($A66,'Annex 2 Designated EHV charges'!$D:$P,3,0))</f>
        <v>#N/A</v>
      </c>
      <c r="D66" s="111" t="str">
        <f>IF($A66="","",VLOOKUP($A66,'Annex 2 Designated EHV charges'!$D:$P,4,0))</f>
        <v>Tariff 102</v>
      </c>
      <c r="E66" s="115">
        <f>IFERROR(IF(VLOOKUP($A66,'Annex 2 Designated EHV charges'!$D:$P,10,FALSE)=0,0,VLOOKUP($A66,'Annex 2 Designated EHV charges'!$D:$P,10,FALSE)),"")</f>
        <v>0</v>
      </c>
      <c r="F66" s="116">
        <f>IFERROR(IF(VLOOKUP($A66,'Annex 2 Designated EHV charges'!$D:$P,11,FALSE)=0,0,VLOOKUP($A66,'Annex 2 Designated EHV charges'!$D:$P,11,FALSE)),"")</f>
        <v>1431.57</v>
      </c>
      <c r="G66" s="117">
        <f>IFERROR(IF(VLOOKUP($A66,'Annex 2 Designated EHV charges'!$D:$P,12,FALSE)=0,0,VLOOKUP($A66,'Annex 2 Designated EHV charges'!$D:$P,12,FALSE)),"")</f>
        <v>0.05</v>
      </c>
      <c r="H66" s="117">
        <f>IFERROR(IF(VLOOKUP($A66,'Annex 2 Designated EHV charges'!$D:$P,13,FALSE)=0,0,VLOOKUP($A66,'Annex 2 Designated EHV charges'!$D:$P,13,FALSE)),"")</f>
        <v>0.05</v>
      </c>
    </row>
    <row r="67" spans="1:8" x14ac:dyDescent="0.2">
      <c r="A67" s="199" t="str" cm="1">
        <f t="array" ref="A67">IFERROR(INDEX('Annex 2 Designated EHV charges'!$D$10:$D$200, MATCH(0, IF(ISBLANK('Annex 2 Designated EHV charges'!$D$10:$D$200),1, COUNTIF(A$4:$A66, 'Annex 2 Designated EHV charges'!$D$10:$D$200)), 0)),"")</f>
        <v>Export Tariff 103</v>
      </c>
      <c r="B67" s="93" t="str">
        <f>IF($A67="","",VLOOKUP($A67,'Annex 2 Designated EHV charges'!$D:$P,2,0))</f>
        <v>-</v>
      </c>
      <c r="C67" s="110">
        <f>IF($A67="","",VLOOKUP($A67,'Annex 2 Designated EHV charges'!$D:$P,3,0))</f>
        <v>0</v>
      </c>
      <c r="D67" s="111" t="str">
        <f>IF($A67="","",VLOOKUP($A67,'Annex 2 Designated EHV charges'!$D:$P,4,0))</f>
        <v>Tariff 103</v>
      </c>
      <c r="E67" s="115">
        <f>IFERROR(IF(VLOOKUP($A67,'Annex 2 Designated EHV charges'!$D:$P,10,FALSE)=0,0,VLOOKUP($A67,'Annex 2 Designated EHV charges'!$D:$P,10,FALSE)),"")</f>
        <v>0</v>
      </c>
      <c r="F67" s="116">
        <f>IFERROR(IF(VLOOKUP($A67,'Annex 2 Designated EHV charges'!$D:$P,11,FALSE)=0,0,VLOOKUP($A67,'Annex 2 Designated EHV charges'!$D:$P,11,FALSE)),"")</f>
        <v>0</v>
      </c>
      <c r="G67" s="117">
        <f>IFERROR(IF(VLOOKUP($A67,'Annex 2 Designated EHV charges'!$D:$P,12,FALSE)=0,0,VLOOKUP($A67,'Annex 2 Designated EHV charges'!$D:$P,12,FALSE)),"")</f>
        <v>0</v>
      </c>
      <c r="H67" s="117">
        <f>IFERROR(IF(VLOOKUP($A67,'Annex 2 Designated EHV charges'!$D:$P,13,FALSE)=0,0,VLOOKUP($A67,'Annex 2 Designated EHV charges'!$D:$P,13,FALSE)),"")</f>
        <v>0</v>
      </c>
    </row>
    <row r="68" spans="1:8" x14ac:dyDescent="0.2">
      <c r="A68" s="199" t="str" cm="1">
        <f t="array" ref="A68">IFERROR(INDEX('Annex 2 Designated EHV charges'!$D$10:$D$200, MATCH(0, IF(ISBLANK('Annex 2 Designated EHV charges'!$D$10:$D$200),1, COUNTIF(A$4:$A67, 'Annex 2 Designated EHV charges'!$D$10:$D$200)), 0)),"")</f>
        <v>Export Tariff 104</v>
      </c>
      <c r="B68" s="93">
        <f>IF($A68="","",VLOOKUP($A68,'Annex 2 Designated EHV charges'!$D:$P,2,0))</f>
        <v>138</v>
      </c>
      <c r="C68" s="110" t="str">
        <f>IF($A68="","",VLOOKUP($A68,'Annex 2 Designated EHV charges'!$D:$P,3,0))</f>
        <v>1640000612668</v>
      </c>
      <c r="D68" s="111" t="str">
        <f>IF($A68="","",VLOOKUP($A68,'Annex 2 Designated EHV charges'!$D:$P,4,0))</f>
        <v>Tariff 104</v>
      </c>
      <c r="E68" s="115">
        <f>IFERROR(IF(VLOOKUP($A68,'Annex 2 Designated EHV charges'!$D:$P,10,FALSE)=0,0,VLOOKUP($A68,'Annex 2 Designated EHV charges'!$D:$P,10,FALSE)),"")</f>
        <v>-6.0999999999999999E-2</v>
      </c>
      <c r="F68" s="116">
        <f>IFERROR(IF(VLOOKUP($A68,'Annex 2 Designated EHV charges'!$D:$P,11,FALSE)=0,0,VLOOKUP($A68,'Annex 2 Designated EHV charges'!$D:$P,11,FALSE)),"")</f>
        <v>696.67</v>
      </c>
      <c r="G68" s="117">
        <f>IFERROR(IF(VLOOKUP($A68,'Annex 2 Designated EHV charges'!$D:$P,12,FALSE)=0,0,VLOOKUP($A68,'Annex 2 Designated EHV charges'!$D:$P,12,FALSE)),"")</f>
        <v>0.05</v>
      </c>
      <c r="H68" s="117">
        <f>IFERROR(IF(VLOOKUP($A68,'Annex 2 Designated EHV charges'!$D:$P,13,FALSE)=0,0,VLOOKUP($A68,'Annex 2 Designated EHV charges'!$D:$P,13,FALSE)),"")</f>
        <v>0.05</v>
      </c>
    </row>
    <row r="69" spans="1:8" x14ac:dyDescent="0.2">
      <c r="A69" s="199" t="str" cm="1">
        <f t="array" ref="A69">IFERROR(INDEX('Annex 2 Designated EHV charges'!$D$10:$D$200, MATCH(0, IF(ISBLANK('Annex 2 Designated EHV charges'!$D$10:$D$200),1, COUNTIF(A$4:$A68, 'Annex 2 Designated EHV charges'!$D$10:$D$200)), 0)),"")</f>
        <v>Export Tariff 105</v>
      </c>
      <c r="B69" s="93">
        <f>IF($A69="","",VLOOKUP($A69,'Annex 2 Designated EHV charges'!$D:$P,2,0))</f>
        <v>609</v>
      </c>
      <c r="C69" s="110">
        <f>IF($A69="","",VLOOKUP($A69,'Annex 2 Designated EHV charges'!$D:$P,3,0))</f>
        <v>1620000588301</v>
      </c>
      <c r="D69" s="111" t="str">
        <f>IF($A69="","",VLOOKUP($A69,'Annex 2 Designated EHV charges'!$D:$P,4,0))</f>
        <v>Tariff 105</v>
      </c>
      <c r="E69" s="115">
        <f>IFERROR(IF(VLOOKUP($A69,'Annex 2 Designated EHV charges'!$D:$P,10,FALSE)=0,0,VLOOKUP($A69,'Annex 2 Designated EHV charges'!$D:$P,10,FALSE)),"")</f>
        <v>-3.7770000000000001</v>
      </c>
      <c r="F69" s="116">
        <f>IFERROR(IF(VLOOKUP($A69,'Annex 2 Designated EHV charges'!$D:$P,11,FALSE)=0,0,VLOOKUP($A69,'Annex 2 Designated EHV charges'!$D:$P,11,FALSE)),"")</f>
        <v>90.5</v>
      </c>
      <c r="G69" s="117">
        <f>IFERROR(IF(VLOOKUP($A69,'Annex 2 Designated EHV charges'!$D:$P,12,FALSE)=0,0,VLOOKUP($A69,'Annex 2 Designated EHV charges'!$D:$P,12,FALSE)),"")</f>
        <v>0.05</v>
      </c>
      <c r="H69" s="117">
        <f>IFERROR(IF(VLOOKUP($A69,'Annex 2 Designated EHV charges'!$D:$P,13,FALSE)=0,0,VLOOKUP($A69,'Annex 2 Designated EHV charges'!$D:$P,13,FALSE)),"")</f>
        <v>0.05</v>
      </c>
    </row>
    <row r="70" spans="1:8" ht="30" x14ac:dyDescent="0.2">
      <c r="A70" s="199" t="str" cm="1">
        <f t="array" ref="A70">IFERROR(INDEX('Annex 2 Designated EHV charges'!$D$10:$D$200, MATCH(0, IF(ISBLANK('Annex 2 Designated EHV charges'!$D$10:$D$200),1, COUNTIF(A$4:$A69, 'Annex 2 Designated EHV charges'!$D$10:$D$200)), 0)),"")</f>
        <v>Export Tariff 106</v>
      </c>
      <c r="B70" s="93">
        <f>IF($A70="","",VLOOKUP($A70,'Annex 2 Designated EHV charges'!$D:$P,2,0))</f>
        <v>589</v>
      </c>
      <c r="C70" s="110" t="str">
        <f>IF($A70="","",VLOOKUP($A70,'Annex 2 Designated EHV charges'!$D:$P,3,0))</f>
        <v>1640000603088 1640000603097</v>
      </c>
      <c r="D70" s="111" t="str">
        <f>IF($A70="","",VLOOKUP($A70,'Annex 2 Designated EHV charges'!$D:$P,4,0))</f>
        <v>Tariff 106</v>
      </c>
      <c r="E70" s="115">
        <f>IFERROR(IF(VLOOKUP($A70,'Annex 2 Designated EHV charges'!$D:$P,10,FALSE)=0,0,VLOOKUP($A70,'Annex 2 Designated EHV charges'!$D:$P,10,FALSE)),"")</f>
        <v>0</v>
      </c>
      <c r="F70" s="116">
        <f>IFERROR(IF(VLOOKUP($A70,'Annex 2 Designated EHV charges'!$D:$P,11,FALSE)=0,0,VLOOKUP($A70,'Annex 2 Designated EHV charges'!$D:$P,11,FALSE)),"")</f>
        <v>6361.85</v>
      </c>
      <c r="G70" s="117">
        <f>IFERROR(IF(VLOOKUP($A70,'Annex 2 Designated EHV charges'!$D:$P,12,FALSE)=0,0,VLOOKUP($A70,'Annex 2 Designated EHV charges'!$D:$P,12,FALSE)),"")</f>
        <v>0.05</v>
      </c>
      <c r="H70" s="117">
        <f>IFERROR(IF(VLOOKUP($A70,'Annex 2 Designated EHV charges'!$D:$P,13,FALSE)=0,0,VLOOKUP($A70,'Annex 2 Designated EHV charges'!$D:$P,13,FALSE)),"")</f>
        <v>0.05</v>
      </c>
    </row>
    <row r="71" spans="1:8" x14ac:dyDescent="0.2">
      <c r="A71" s="199" t="str" cm="1">
        <f t="array" ref="A71">IFERROR(INDEX('Annex 2 Designated EHV charges'!$D$10:$D$200, MATCH(0, IF(ISBLANK('Annex 2 Designated EHV charges'!$D$10:$D$200),1, COUNTIF(A$4:$A70, 'Annex 2 Designated EHV charges'!$D$10:$D$200)), 0)),"")</f>
        <v>Export Tariff 107</v>
      </c>
      <c r="B71" s="93">
        <f>IF($A71="","",VLOOKUP($A71,'Annex 2 Designated EHV charges'!$D:$P,2,0))</f>
        <v>497</v>
      </c>
      <c r="C71" s="110" t="str">
        <f>IF($A71="","",VLOOKUP($A71,'Annex 2 Designated EHV charges'!$D:$P,3,0))</f>
        <v>1640000695441</v>
      </c>
      <c r="D71" s="111" t="str">
        <f>IF($A71="","",VLOOKUP($A71,'Annex 2 Designated EHV charges'!$D:$P,4,0))</f>
        <v>Tariff 107</v>
      </c>
      <c r="E71" s="115">
        <f>IFERROR(IF(VLOOKUP($A71,'Annex 2 Designated EHV charges'!$D:$P,10,FALSE)=0,0,VLOOKUP($A71,'Annex 2 Designated EHV charges'!$D:$P,10,FALSE)),"")</f>
        <v>-0.126</v>
      </c>
      <c r="F71" s="116">
        <f>IFERROR(IF(VLOOKUP($A71,'Annex 2 Designated EHV charges'!$D:$P,11,FALSE)=0,0,VLOOKUP($A71,'Annex 2 Designated EHV charges'!$D:$P,11,FALSE)),"")</f>
        <v>861.91</v>
      </c>
      <c r="G71" s="117">
        <f>IFERROR(IF(VLOOKUP($A71,'Annex 2 Designated EHV charges'!$D:$P,12,FALSE)=0,0,VLOOKUP($A71,'Annex 2 Designated EHV charges'!$D:$P,12,FALSE)),"")</f>
        <v>0.05</v>
      </c>
      <c r="H71" s="117">
        <f>IFERROR(IF(VLOOKUP($A71,'Annex 2 Designated EHV charges'!$D:$P,13,FALSE)=0,0,VLOOKUP($A71,'Annex 2 Designated EHV charges'!$D:$P,13,FALSE)),"")</f>
        <v>0.05</v>
      </c>
    </row>
    <row r="72" spans="1:8" x14ac:dyDescent="0.2">
      <c r="A72" s="199" t="str" cm="1">
        <f t="array" ref="A72">IFERROR(INDEX('Annex 2 Designated EHV charges'!$D$10:$D$200, MATCH(0, IF(ISBLANK('Annex 2 Designated EHV charges'!$D$10:$D$200),1, COUNTIF(A$4:$A71, 'Annex 2 Designated EHV charges'!$D$10:$D$200)), 0)),"")</f>
        <v>Export Tariff 108</v>
      </c>
      <c r="B72" s="93">
        <f>IF($A72="","",VLOOKUP($A72,'Annex 2 Designated EHV charges'!$D:$P,2,0))</f>
        <v>527</v>
      </c>
      <c r="C72" s="110" t="str">
        <f>IF($A72="","",VLOOKUP($A72,'Annex 2 Designated EHV charges'!$D:$P,3,0))</f>
        <v>1640000701723</v>
      </c>
      <c r="D72" s="111" t="str">
        <f>IF($A72="","",VLOOKUP($A72,'Annex 2 Designated EHV charges'!$D:$P,4,0))</f>
        <v>Tariff 108</v>
      </c>
      <c r="E72" s="115">
        <f>IFERROR(IF(VLOOKUP($A72,'Annex 2 Designated EHV charges'!$D:$P,10,FALSE)=0,0,VLOOKUP($A72,'Annex 2 Designated EHV charges'!$D:$P,10,FALSE)),"")</f>
        <v>0</v>
      </c>
      <c r="F72" s="116">
        <f>IFERROR(IF(VLOOKUP($A72,'Annex 2 Designated EHV charges'!$D:$P,11,FALSE)=0,0,VLOOKUP($A72,'Annex 2 Designated EHV charges'!$D:$P,11,FALSE)),"")</f>
        <v>689.53</v>
      </c>
      <c r="G72" s="117">
        <f>IFERROR(IF(VLOOKUP($A72,'Annex 2 Designated EHV charges'!$D:$P,12,FALSE)=0,0,VLOOKUP($A72,'Annex 2 Designated EHV charges'!$D:$P,12,FALSE)),"")</f>
        <v>0.05</v>
      </c>
      <c r="H72" s="117">
        <f>IFERROR(IF(VLOOKUP($A72,'Annex 2 Designated EHV charges'!$D:$P,13,FALSE)=0,0,VLOOKUP($A72,'Annex 2 Designated EHV charges'!$D:$P,13,FALSE)),"")</f>
        <v>0.05</v>
      </c>
    </row>
    <row r="73" spans="1:8" x14ac:dyDescent="0.2">
      <c r="A73" s="199" t="str" cm="1">
        <f t="array" ref="A73">IFERROR(INDEX('Annex 2 Designated EHV charges'!$D$10:$D$200, MATCH(0, IF(ISBLANK('Annex 2 Designated EHV charges'!$D$10:$D$200),1, COUNTIF(A$4:$A72, 'Annex 2 Designated EHV charges'!$D$10:$D$200)), 0)),"")</f>
        <v>Export Tariff 109</v>
      </c>
      <c r="B73" s="93">
        <f>IF($A73="","",VLOOKUP($A73,'Annex 2 Designated EHV charges'!$D:$P,2,0))</f>
        <v>418</v>
      </c>
      <c r="C73" s="110">
        <f>IF($A73="","",VLOOKUP($A73,'Annex 2 Designated EHV charges'!$D:$P,3,0))</f>
        <v>1640000951053</v>
      </c>
      <c r="D73" s="111" t="str">
        <f>IF($A73="","",VLOOKUP($A73,'Annex 2 Designated EHV charges'!$D:$P,4,0))</f>
        <v>Tariff 109</v>
      </c>
      <c r="E73" s="115">
        <f>IFERROR(IF(VLOOKUP($A73,'Annex 2 Designated EHV charges'!$D:$P,10,FALSE)=0,0,VLOOKUP($A73,'Annex 2 Designated EHV charges'!$D:$P,10,FALSE)),"")</f>
        <v>-1.762</v>
      </c>
      <c r="F73" s="116">
        <f>IFERROR(IF(VLOOKUP($A73,'Annex 2 Designated EHV charges'!$D:$P,11,FALSE)=0,0,VLOOKUP($A73,'Annex 2 Designated EHV charges'!$D:$P,11,FALSE)),"")</f>
        <v>508.74</v>
      </c>
      <c r="G73" s="117">
        <f>IFERROR(IF(VLOOKUP($A73,'Annex 2 Designated EHV charges'!$D:$P,12,FALSE)=0,0,VLOOKUP($A73,'Annex 2 Designated EHV charges'!$D:$P,12,FALSE)),"")</f>
        <v>0.05</v>
      </c>
      <c r="H73" s="117">
        <f>IFERROR(IF(VLOOKUP($A73,'Annex 2 Designated EHV charges'!$D:$P,13,FALSE)=0,0,VLOOKUP($A73,'Annex 2 Designated EHV charges'!$D:$P,13,FALSE)),"")</f>
        <v>0.05</v>
      </c>
    </row>
    <row r="74" spans="1:8" ht="45" x14ac:dyDescent="0.2">
      <c r="A74" s="199" t="str" cm="1">
        <f t="array" ref="A74">IFERROR(INDEX('Annex 2 Designated EHV charges'!$D$10:$D$200, MATCH(0, IF(ISBLANK('Annex 2 Designated EHV charges'!$D$10:$D$200),1, COUNTIF(A$4:$A73, 'Annex 2 Designated EHV charges'!$D$10:$D$200)), 0)),"")</f>
        <v>Export Tariff 110</v>
      </c>
      <c r="B74" s="93" t="str">
        <f>IF($A74="","",VLOOKUP($A74,'Annex 2 Designated EHV charges'!$D:$P,2,0))</f>
        <v>MSID 7358, 7359</v>
      </c>
      <c r="C74" s="110" t="str">
        <f>IF($A74="","",VLOOKUP($A74,'Annex 2 Designated EHV charges'!$D:$P,3,0))</f>
        <v>MSID 7358, 7359</v>
      </c>
      <c r="D74" s="111" t="str">
        <f>IF($A74="","",VLOOKUP($A74,'Annex 2 Designated EHV charges'!$D:$P,4,0))</f>
        <v>Tariff 110</v>
      </c>
      <c r="E74" s="115">
        <f>IFERROR(IF(VLOOKUP($A74,'Annex 2 Designated EHV charges'!$D:$P,10,FALSE)=0,0,VLOOKUP($A74,'Annex 2 Designated EHV charges'!$D:$P,10,FALSE)),"")</f>
        <v>-2.7130000000000001</v>
      </c>
      <c r="F74" s="116">
        <f>IFERROR(IF(VLOOKUP($A74,'Annex 2 Designated EHV charges'!$D:$P,11,FALSE)=0,0,VLOOKUP($A74,'Annex 2 Designated EHV charges'!$D:$P,11,FALSE)),"")</f>
        <v>677.55</v>
      </c>
      <c r="G74" s="117">
        <f>IFERROR(IF(VLOOKUP($A74,'Annex 2 Designated EHV charges'!$D:$P,12,FALSE)=0,0,VLOOKUP($A74,'Annex 2 Designated EHV charges'!$D:$P,12,FALSE)),"")</f>
        <v>0.05</v>
      </c>
      <c r="H74" s="117">
        <f>IFERROR(IF(VLOOKUP($A74,'Annex 2 Designated EHV charges'!$D:$P,13,FALSE)=0,0,VLOOKUP($A74,'Annex 2 Designated EHV charges'!$D:$P,13,FALSE)),"")</f>
        <v>0.05</v>
      </c>
    </row>
    <row r="75" spans="1:8" x14ac:dyDescent="0.2">
      <c r="A75" s="199" t="str" cm="1">
        <f t="array" ref="A75">IFERROR(INDEX('Annex 2 Designated EHV charges'!$D$10:$D$200, MATCH(0, IF(ISBLANK('Annex 2 Designated EHV charges'!$D$10:$D$200),1, COUNTIF(A$4:$A74, 'Annex 2 Designated EHV charges'!$D$10:$D$200)), 0)),"")</f>
        <v>Export Tariff 112</v>
      </c>
      <c r="B75" s="93">
        <f>IF($A75="","",VLOOKUP($A75,'Annex 2 Designated EHV charges'!$D:$P,2,0))</f>
        <v>158</v>
      </c>
      <c r="C75" s="110" t="str">
        <f>IF($A75="","",VLOOKUP($A75,'Annex 2 Designated EHV charges'!$D:$P,3,0))</f>
        <v>1640000796637</v>
      </c>
      <c r="D75" s="111" t="str">
        <f>IF($A75="","",VLOOKUP($A75,'Annex 2 Designated EHV charges'!$D:$P,4,0))</f>
        <v>Tariff 112</v>
      </c>
      <c r="E75" s="115">
        <f>IFERROR(IF(VLOOKUP($A75,'Annex 2 Designated EHV charges'!$D:$P,10,FALSE)=0,0,VLOOKUP($A75,'Annex 2 Designated EHV charges'!$D:$P,10,FALSE)),"")</f>
        <v>-6.7409999999999997</v>
      </c>
      <c r="F75" s="116">
        <f>IFERROR(IF(VLOOKUP($A75,'Annex 2 Designated EHV charges'!$D:$P,11,FALSE)=0,0,VLOOKUP($A75,'Annex 2 Designated EHV charges'!$D:$P,11,FALSE)),"")</f>
        <v>697.62</v>
      </c>
      <c r="G75" s="117">
        <f>IFERROR(IF(VLOOKUP($A75,'Annex 2 Designated EHV charges'!$D:$P,12,FALSE)=0,0,VLOOKUP($A75,'Annex 2 Designated EHV charges'!$D:$P,12,FALSE)),"")</f>
        <v>0.05</v>
      </c>
      <c r="H75" s="117">
        <f>IFERROR(IF(VLOOKUP($A75,'Annex 2 Designated EHV charges'!$D:$P,13,FALSE)=0,0,VLOOKUP($A75,'Annex 2 Designated EHV charges'!$D:$P,13,FALSE)),"")</f>
        <v>0.05</v>
      </c>
    </row>
    <row r="76" spans="1:8" ht="45" x14ac:dyDescent="0.2">
      <c r="A76" s="199" t="str" cm="1">
        <f t="array" ref="A76">IFERROR(INDEX('Annex 2 Designated EHV charges'!$D$10:$D$200, MATCH(0, IF(ISBLANK('Annex 2 Designated EHV charges'!$D$10:$D$200),1, COUNTIF(A$4:$A75, 'Annex 2 Designated EHV charges'!$D$10:$D$200)), 0)),"")</f>
        <v>Export Tariff 113</v>
      </c>
      <c r="B76" s="93" t="str">
        <f>IF($A76="","",VLOOKUP($A76,'Annex 2 Designated EHV charges'!$D:$P,2,0))</f>
        <v>MSID 7362, 7363</v>
      </c>
      <c r="C76" s="110" t="str">
        <f>IF($A76="","",VLOOKUP($A76,'Annex 2 Designated EHV charges'!$D:$P,3,0))</f>
        <v>MSID 7362, 7363</v>
      </c>
      <c r="D76" s="111" t="str">
        <f>IF($A76="","",VLOOKUP($A76,'Annex 2 Designated EHV charges'!$D:$P,4,0))</f>
        <v>Tariff 113</v>
      </c>
      <c r="E76" s="115">
        <f>IFERROR(IF(VLOOKUP($A76,'Annex 2 Designated EHV charges'!$D:$P,10,FALSE)=0,0,VLOOKUP($A76,'Annex 2 Designated EHV charges'!$D:$P,10,FALSE)),"")</f>
        <v>-3.7360000000000002</v>
      </c>
      <c r="F76" s="116">
        <f>IFERROR(IF(VLOOKUP($A76,'Annex 2 Designated EHV charges'!$D:$P,11,FALSE)=0,0,VLOOKUP($A76,'Annex 2 Designated EHV charges'!$D:$P,11,FALSE)),"")</f>
        <v>677.55</v>
      </c>
      <c r="G76" s="117">
        <f>IFERROR(IF(VLOOKUP($A76,'Annex 2 Designated EHV charges'!$D:$P,12,FALSE)=0,0,VLOOKUP($A76,'Annex 2 Designated EHV charges'!$D:$P,12,FALSE)),"")</f>
        <v>0.05</v>
      </c>
      <c r="H76" s="117">
        <f>IFERROR(IF(VLOOKUP($A76,'Annex 2 Designated EHV charges'!$D:$P,13,FALSE)=0,0,VLOOKUP($A76,'Annex 2 Designated EHV charges'!$D:$P,13,FALSE)),"")</f>
        <v>0.05</v>
      </c>
    </row>
    <row r="77" spans="1:8" ht="45" x14ac:dyDescent="0.2">
      <c r="A77" s="199" t="str" cm="1">
        <f t="array" ref="A77">IFERROR(INDEX('Annex 2 Designated EHV charges'!$D$10:$D$200, MATCH(0, IF(ISBLANK('Annex 2 Designated EHV charges'!$D$10:$D$200),1, COUNTIF(A$4:$A76, 'Annex 2 Designated EHV charges'!$D$10:$D$200)), 0)),"")</f>
        <v>Export Tariff 114</v>
      </c>
      <c r="B77" s="93" t="str">
        <f>IF($A77="","",VLOOKUP($A77,'Annex 2 Designated EHV charges'!$D:$P,2,0))</f>
        <v>MSID 7364, 7365</v>
      </c>
      <c r="C77" s="110" t="str">
        <f>IF($A77="","",VLOOKUP($A77,'Annex 2 Designated EHV charges'!$D:$P,3,0))</f>
        <v>MSID 7364, 7365</v>
      </c>
      <c r="D77" s="111" t="str">
        <f>IF($A77="","",VLOOKUP($A77,'Annex 2 Designated EHV charges'!$D:$P,4,0))</f>
        <v>Tariff 114</v>
      </c>
      <c r="E77" s="115">
        <f>IFERROR(IF(VLOOKUP($A77,'Annex 2 Designated EHV charges'!$D:$P,10,FALSE)=0,0,VLOOKUP($A77,'Annex 2 Designated EHV charges'!$D:$P,10,FALSE)),"")</f>
        <v>-0.34100000000000003</v>
      </c>
      <c r="F77" s="116">
        <f>IFERROR(IF(VLOOKUP($A77,'Annex 2 Designated EHV charges'!$D:$P,11,FALSE)=0,0,VLOOKUP($A77,'Annex 2 Designated EHV charges'!$D:$P,11,FALSE)),"")</f>
        <v>1298.32</v>
      </c>
      <c r="G77" s="117">
        <f>IFERROR(IF(VLOOKUP($A77,'Annex 2 Designated EHV charges'!$D:$P,12,FALSE)=0,0,VLOOKUP($A77,'Annex 2 Designated EHV charges'!$D:$P,12,FALSE)),"")</f>
        <v>0.05</v>
      </c>
      <c r="H77" s="117">
        <f>IFERROR(IF(VLOOKUP($A77,'Annex 2 Designated EHV charges'!$D:$P,13,FALSE)=0,0,VLOOKUP($A77,'Annex 2 Designated EHV charges'!$D:$P,13,FALSE)),"")</f>
        <v>0.05</v>
      </c>
    </row>
    <row r="78" spans="1:8" x14ac:dyDescent="0.2">
      <c r="A78" s="199" t="str" cm="1">
        <f t="array" ref="A78">IFERROR(INDEX('Annex 2 Designated EHV charges'!$D$10:$D$200, MATCH(0, IF(ISBLANK('Annex 2 Designated EHV charges'!$D$10:$D$200),1, COUNTIF(A$4:$A77, 'Annex 2 Designated EHV charges'!$D$10:$D$200)), 0)),"")</f>
        <v>Export Tariff 115</v>
      </c>
      <c r="B78" s="93" t="str">
        <f>IF($A78="","",VLOOKUP($A78,'Annex 2 Designated EHV charges'!$D:$P,2,0))</f>
        <v>IDNO4</v>
      </c>
      <c r="C78" s="110" t="str">
        <f>IF($A78="","",VLOOKUP($A78,'Annex 2 Designated EHV charges'!$D:$P,3,0))</f>
        <v>IDNO 4 (tbc)</v>
      </c>
      <c r="D78" s="111" t="str">
        <f>IF($A78="","",VLOOKUP($A78,'Annex 2 Designated EHV charges'!$D:$P,4,0))</f>
        <v>Tariff 115</v>
      </c>
      <c r="E78" s="115">
        <f>IFERROR(IF(VLOOKUP($A78,'Annex 2 Designated EHV charges'!$D:$P,10,FALSE)=0,0,VLOOKUP($A78,'Annex 2 Designated EHV charges'!$D:$P,10,FALSE)),"")</f>
        <v>-0.63300000000000001</v>
      </c>
      <c r="F78" s="116">
        <f>IFERROR(IF(VLOOKUP($A78,'Annex 2 Designated EHV charges'!$D:$P,11,FALSE)=0,0,VLOOKUP($A78,'Annex 2 Designated EHV charges'!$D:$P,11,FALSE)),"")</f>
        <v>560.59</v>
      </c>
      <c r="G78" s="117">
        <f>IFERROR(IF(VLOOKUP($A78,'Annex 2 Designated EHV charges'!$D:$P,12,FALSE)=0,0,VLOOKUP($A78,'Annex 2 Designated EHV charges'!$D:$P,12,FALSE)),"")</f>
        <v>0.05</v>
      </c>
      <c r="H78" s="117">
        <f>IFERROR(IF(VLOOKUP($A78,'Annex 2 Designated EHV charges'!$D:$P,13,FALSE)=0,0,VLOOKUP($A78,'Annex 2 Designated EHV charges'!$D:$P,13,FALSE)),"")</f>
        <v>0.05</v>
      </c>
    </row>
    <row r="79" spans="1:8" x14ac:dyDescent="0.2">
      <c r="A79" s="199" t="str" cm="1">
        <f t="array" ref="A79">IFERROR(INDEX('Annex 2 Designated EHV charges'!$D$10:$D$200, MATCH(0, IF(ISBLANK('Annex 2 Designated EHV charges'!$D$10:$D$200),1, COUNTIF(A$4:$A78, 'Annex 2 Designated EHV charges'!$D$10:$D$200)), 0)),"")</f>
        <v>Export Tariff 116</v>
      </c>
      <c r="B79" s="93">
        <f>IF($A79="","",VLOOKUP($A79,'Annex 2 Designated EHV charges'!$D:$P,2,0))</f>
        <v>318</v>
      </c>
      <c r="C79" s="110" t="str">
        <f>IF($A79="","",VLOOKUP($A79,'Annex 2 Designated EHV charges'!$D:$P,3,0))</f>
        <v>1640000855308</v>
      </c>
      <c r="D79" s="111" t="str">
        <f>IF($A79="","",VLOOKUP($A79,'Annex 2 Designated EHV charges'!$D:$P,4,0))</f>
        <v>Tariff 116</v>
      </c>
      <c r="E79" s="115">
        <f>IFERROR(IF(VLOOKUP($A79,'Annex 2 Designated EHV charges'!$D:$P,10,FALSE)=0,0,VLOOKUP($A79,'Annex 2 Designated EHV charges'!$D:$P,10,FALSE)),"")</f>
        <v>-5.4980000000000002</v>
      </c>
      <c r="F79" s="116">
        <f>IFERROR(IF(VLOOKUP($A79,'Annex 2 Designated EHV charges'!$D:$P,11,FALSE)=0,0,VLOOKUP($A79,'Annex 2 Designated EHV charges'!$D:$P,11,FALSE)),"")</f>
        <v>1338.3</v>
      </c>
      <c r="G79" s="117">
        <f>IFERROR(IF(VLOOKUP($A79,'Annex 2 Designated EHV charges'!$D:$P,12,FALSE)=0,0,VLOOKUP($A79,'Annex 2 Designated EHV charges'!$D:$P,12,FALSE)),"")</f>
        <v>0.05</v>
      </c>
      <c r="H79" s="117">
        <f>IFERROR(IF(VLOOKUP($A79,'Annex 2 Designated EHV charges'!$D:$P,13,FALSE)=0,0,VLOOKUP($A79,'Annex 2 Designated EHV charges'!$D:$P,13,FALSE)),"")</f>
        <v>0.05</v>
      </c>
    </row>
    <row r="80" spans="1:8" ht="30" x14ac:dyDescent="0.2">
      <c r="A80" s="199" t="str" cm="1">
        <f t="array" ref="A80">IFERROR(INDEX('Annex 2 Designated EHV charges'!$D$10:$D$200, MATCH(0, IF(ISBLANK('Annex 2 Designated EHV charges'!$D$10:$D$200),1, COUNTIF(A$4:$A79, 'Annex 2 Designated EHV charges'!$D$10:$D$200)), 0)),"")</f>
        <v>Export Tariff 117</v>
      </c>
      <c r="B80" s="93" t="str">
        <f>IF($A80="","",VLOOKUP($A80,'Annex 2 Designated EHV charges'!$D:$P,2,0))</f>
        <v>MSID 7415</v>
      </c>
      <c r="C80" s="110">
        <f>IF($A80="","",VLOOKUP($A80,'Annex 2 Designated EHV charges'!$D:$P,3,0))</f>
        <v>1640000796619</v>
      </c>
      <c r="D80" s="111" t="str">
        <f>IF($A80="","",VLOOKUP($A80,'Annex 2 Designated EHV charges'!$D:$P,4,0))</f>
        <v>Tariff 117</v>
      </c>
      <c r="E80" s="115">
        <f>IFERROR(IF(VLOOKUP($A80,'Annex 2 Designated EHV charges'!$D:$P,10,FALSE)=0,0,VLOOKUP($A80,'Annex 2 Designated EHV charges'!$D:$P,10,FALSE)),"")</f>
        <v>-3.3660000000000001</v>
      </c>
      <c r="F80" s="116">
        <f>IFERROR(IF(VLOOKUP($A80,'Annex 2 Designated EHV charges'!$D:$P,11,FALSE)=0,0,VLOOKUP($A80,'Annex 2 Designated EHV charges'!$D:$P,11,FALSE)),"")</f>
        <v>2814.62</v>
      </c>
      <c r="G80" s="117">
        <f>IFERROR(IF(VLOOKUP($A80,'Annex 2 Designated EHV charges'!$D:$P,12,FALSE)=0,0,VLOOKUP($A80,'Annex 2 Designated EHV charges'!$D:$P,12,FALSE)),"")</f>
        <v>0.05</v>
      </c>
      <c r="H80" s="117">
        <f>IFERROR(IF(VLOOKUP($A80,'Annex 2 Designated EHV charges'!$D:$P,13,FALSE)=0,0,VLOOKUP($A80,'Annex 2 Designated EHV charges'!$D:$P,13,FALSE)),"")</f>
        <v>0.05</v>
      </c>
    </row>
    <row r="81" spans="1:8" x14ac:dyDescent="0.2">
      <c r="A81" s="199" t="str" cm="1">
        <f t="array" ref="A81">IFERROR(INDEX('Annex 2 Designated EHV charges'!$D$10:$D$200, MATCH(0, IF(ISBLANK('Annex 2 Designated EHV charges'!$D$10:$D$200),1, COUNTIF(A$4:$A80, 'Annex 2 Designated EHV charges'!$D$10:$D$200)), 0)),"")</f>
        <v>Export Tariff 118</v>
      </c>
      <c r="B81" s="93">
        <f>IF($A81="","",VLOOKUP($A81,'Annex 2 Designated EHV charges'!$D:$P,2,0))</f>
        <v>298</v>
      </c>
      <c r="C81" s="110" t="str">
        <f>IF($A81="","",VLOOKUP($A81,'Annex 2 Designated EHV charges'!$D:$P,3,0))</f>
        <v>1640000850373</v>
      </c>
      <c r="D81" s="111" t="str">
        <f>IF($A81="","",VLOOKUP($A81,'Annex 2 Designated EHV charges'!$D:$P,4,0))</f>
        <v>Tariff 118</v>
      </c>
      <c r="E81" s="115">
        <f>IFERROR(IF(VLOOKUP($A81,'Annex 2 Designated EHV charges'!$D:$P,10,FALSE)=0,0,VLOOKUP($A81,'Annex 2 Designated EHV charges'!$D:$P,10,FALSE)),"")</f>
        <v>-1.766</v>
      </c>
      <c r="F81" s="116">
        <f>IFERROR(IF(VLOOKUP($A81,'Annex 2 Designated EHV charges'!$D:$P,11,FALSE)=0,0,VLOOKUP($A81,'Annex 2 Designated EHV charges'!$D:$P,11,FALSE)),"")</f>
        <v>2209.5</v>
      </c>
      <c r="G81" s="117">
        <f>IFERROR(IF(VLOOKUP($A81,'Annex 2 Designated EHV charges'!$D:$P,12,FALSE)=0,0,VLOOKUP($A81,'Annex 2 Designated EHV charges'!$D:$P,12,FALSE)),"")</f>
        <v>0.05</v>
      </c>
      <c r="H81" s="117">
        <f>IFERROR(IF(VLOOKUP($A81,'Annex 2 Designated EHV charges'!$D:$P,13,FALSE)=0,0,VLOOKUP($A81,'Annex 2 Designated EHV charges'!$D:$P,13,FALSE)),"")</f>
        <v>0.05</v>
      </c>
    </row>
    <row r="82" spans="1:8" x14ac:dyDescent="0.2">
      <c r="A82" s="199" t="str" cm="1">
        <f t="array" ref="A82">IFERROR(INDEX('Annex 2 Designated EHV charges'!$D$10:$D$200, MATCH(0, IF(ISBLANK('Annex 2 Designated EHV charges'!$D$10:$D$200),1, COUNTIF(A$4:$A81, 'Annex 2 Designated EHV charges'!$D$10:$D$200)), 0)),"")</f>
        <v>Export Tariff 120</v>
      </c>
      <c r="B82" s="93">
        <f>IF($A82="","",VLOOKUP($A82,'Annex 2 Designated EHV charges'!$D:$P,2,0))</f>
        <v>198</v>
      </c>
      <c r="C82" s="110" t="str">
        <f>IF($A82="","",VLOOKUP($A82,'Annex 2 Designated EHV charges'!$D:$P,3,0))</f>
        <v>1640000814427</v>
      </c>
      <c r="D82" s="111" t="str">
        <f>IF($A82="","",VLOOKUP($A82,'Annex 2 Designated EHV charges'!$D:$P,4,0))</f>
        <v>Tariff 120</v>
      </c>
      <c r="E82" s="115">
        <f>IFERROR(IF(VLOOKUP($A82,'Annex 2 Designated EHV charges'!$D:$P,10,FALSE)=0,0,VLOOKUP($A82,'Annex 2 Designated EHV charges'!$D:$P,10,FALSE)),"")</f>
        <v>0</v>
      </c>
      <c r="F82" s="116">
        <f>IFERROR(IF(VLOOKUP($A82,'Annex 2 Designated EHV charges'!$D:$P,11,FALSE)=0,0,VLOOKUP($A82,'Annex 2 Designated EHV charges'!$D:$P,11,FALSE)),"")</f>
        <v>1390.26</v>
      </c>
      <c r="G82" s="117">
        <f>IFERROR(IF(VLOOKUP($A82,'Annex 2 Designated EHV charges'!$D:$P,12,FALSE)=0,0,VLOOKUP($A82,'Annex 2 Designated EHV charges'!$D:$P,12,FALSE)),"")</f>
        <v>0.05</v>
      </c>
      <c r="H82" s="117">
        <f>IFERROR(IF(VLOOKUP($A82,'Annex 2 Designated EHV charges'!$D:$P,13,FALSE)=0,0,VLOOKUP($A82,'Annex 2 Designated EHV charges'!$D:$P,13,FALSE)),"")</f>
        <v>0.05</v>
      </c>
    </row>
    <row r="83" spans="1:8" x14ac:dyDescent="0.2">
      <c r="A83" s="199" t="str" cm="1">
        <f t="array" ref="A83">IFERROR(INDEX('Annex 2 Designated EHV charges'!$D$10:$D$200, MATCH(0, IF(ISBLANK('Annex 2 Designated EHV charges'!$D$10:$D$200),1, COUNTIF(A$4:$A82, 'Annex 2 Designated EHV charges'!$D$10:$D$200)), 0)),"")</f>
        <v>Export Tariff 121</v>
      </c>
      <c r="B83" s="93">
        <f>IF($A83="","",VLOOKUP($A83,'Annex 2 Designated EHV charges'!$D:$P,2,0))</f>
        <v>258</v>
      </c>
      <c r="C83" s="110" t="str">
        <f>IF($A83="","",VLOOKUP($A83,'Annex 2 Designated EHV charges'!$D:$P,3,0))</f>
        <v>1640000850842</v>
      </c>
      <c r="D83" s="111" t="str">
        <f>IF($A83="","",VLOOKUP($A83,'Annex 2 Designated EHV charges'!$D:$P,4,0))</f>
        <v>Tariff 121</v>
      </c>
      <c r="E83" s="115">
        <f>IFERROR(IF(VLOOKUP($A83,'Annex 2 Designated EHV charges'!$D:$P,10,FALSE)=0,0,VLOOKUP($A83,'Annex 2 Designated EHV charges'!$D:$P,10,FALSE)),"")</f>
        <v>-2.7</v>
      </c>
      <c r="F83" s="116">
        <f>IFERROR(IF(VLOOKUP($A83,'Annex 2 Designated EHV charges'!$D:$P,11,FALSE)=0,0,VLOOKUP($A83,'Annex 2 Designated EHV charges'!$D:$P,11,FALSE)),"")</f>
        <v>814.68</v>
      </c>
      <c r="G83" s="117">
        <f>IFERROR(IF(VLOOKUP($A83,'Annex 2 Designated EHV charges'!$D:$P,12,FALSE)=0,0,VLOOKUP($A83,'Annex 2 Designated EHV charges'!$D:$P,12,FALSE)),"")</f>
        <v>0.05</v>
      </c>
      <c r="H83" s="117">
        <f>IFERROR(IF(VLOOKUP($A83,'Annex 2 Designated EHV charges'!$D:$P,13,FALSE)=0,0,VLOOKUP($A83,'Annex 2 Designated EHV charges'!$D:$P,13,FALSE)),"")</f>
        <v>0.05</v>
      </c>
    </row>
    <row r="84" spans="1:8" x14ac:dyDescent="0.2">
      <c r="A84" s="199" t="str" cm="1">
        <f t="array" ref="A84">IFERROR(INDEX('Annex 2 Designated EHV charges'!$D$10:$D$200, MATCH(0, IF(ISBLANK('Annex 2 Designated EHV charges'!$D$10:$D$200),1, COUNTIF(A$4:$A83, 'Annex 2 Designated EHV charges'!$D$10:$D$200)), 0)),"")</f>
        <v>Export Tariff 122</v>
      </c>
      <c r="B84" s="93">
        <f>IF($A84="","",VLOOKUP($A84,'Annex 2 Designated EHV charges'!$D:$P,2,0))</f>
        <v>278</v>
      </c>
      <c r="C84" s="110" t="str">
        <f>IF($A84="","",VLOOKUP($A84,'Annex 2 Designated EHV charges'!$D:$P,3,0))</f>
        <v>1640000850407</v>
      </c>
      <c r="D84" s="111" t="str">
        <f>IF($A84="","",VLOOKUP($A84,'Annex 2 Designated EHV charges'!$D:$P,4,0))</f>
        <v>Tariff 122</v>
      </c>
      <c r="E84" s="115">
        <f>IFERROR(IF(VLOOKUP($A84,'Annex 2 Designated EHV charges'!$D:$P,10,FALSE)=0,0,VLOOKUP($A84,'Annex 2 Designated EHV charges'!$D:$P,10,FALSE)),"")</f>
        <v>-9.7870000000000008</v>
      </c>
      <c r="F84" s="116">
        <f>IFERROR(IF(VLOOKUP($A84,'Annex 2 Designated EHV charges'!$D:$P,11,FALSE)=0,0,VLOOKUP($A84,'Annex 2 Designated EHV charges'!$D:$P,11,FALSE)),"")</f>
        <v>1905.59</v>
      </c>
      <c r="G84" s="117">
        <f>IFERROR(IF(VLOOKUP($A84,'Annex 2 Designated EHV charges'!$D:$P,12,FALSE)=0,0,VLOOKUP($A84,'Annex 2 Designated EHV charges'!$D:$P,12,FALSE)),"")</f>
        <v>0.05</v>
      </c>
      <c r="H84" s="117">
        <f>IFERROR(IF(VLOOKUP($A84,'Annex 2 Designated EHV charges'!$D:$P,13,FALSE)=0,0,VLOOKUP($A84,'Annex 2 Designated EHV charges'!$D:$P,13,FALSE)),"")</f>
        <v>0.05</v>
      </c>
    </row>
    <row r="85" spans="1:8" ht="30" x14ac:dyDescent="0.2">
      <c r="A85" s="199" t="str" cm="1">
        <f t="array" ref="A85">IFERROR(INDEX('Annex 2 Designated EHV charges'!$D$10:$D$200, MATCH(0, IF(ISBLANK('Annex 2 Designated EHV charges'!$D$10:$D$200),1, COUNTIF(A$4:$A84, 'Annex 2 Designated EHV charges'!$D$10:$D$200)), 0)),"")</f>
        <v>Export Tariff 123</v>
      </c>
      <c r="B85" s="93" t="str">
        <f>IF($A85="","",VLOOKUP($A85,'Annex 2 Designated EHV charges'!$D:$P,2,0))</f>
        <v>MSID 7350</v>
      </c>
      <c r="C85" s="110" t="str">
        <f>IF($A85="","",VLOOKUP($A85,'Annex 2 Designated EHV charges'!$D:$P,3,0))</f>
        <v>MSID 7350</v>
      </c>
      <c r="D85" s="111" t="str">
        <f>IF($A85="","",VLOOKUP($A85,'Annex 2 Designated EHV charges'!$D:$P,4,0))</f>
        <v>Tariff 123</v>
      </c>
      <c r="E85" s="115">
        <f>IFERROR(IF(VLOOKUP($A85,'Annex 2 Designated EHV charges'!$D:$P,10,FALSE)=0,0,VLOOKUP($A85,'Annex 2 Designated EHV charges'!$D:$P,10,FALSE)),"")</f>
        <v>0</v>
      </c>
      <c r="F85" s="116">
        <f>IFERROR(IF(VLOOKUP($A85,'Annex 2 Designated EHV charges'!$D:$P,11,FALSE)=0,0,VLOOKUP($A85,'Annex 2 Designated EHV charges'!$D:$P,11,FALSE)),"")</f>
        <v>0</v>
      </c>
      <c r="G85" s="117">
        <f>IFERROR(IF(VLOOKUP($A85,'Annex 2 Designated EHV charges'!$D:$P,12,FALSE)=0,0,VLOOKUP($A85,'Annex 2 Designated EHV charges'!$D:$P,12,FALSE)),"")</f>
        <v>0.05</v>
      </c>
      <c r="H85" s="117">
        <f>IFERROR(IF(VLOOKUP($A85,'Annex 2 Designated EHV charges'!$D:$P,13,FALSE)=0,0,VLOOKUP($A85,'Annex 2 Designated EHV charges'!$D:$P,13,FALSE)),"")</f>
        <v>0.05</v>
      </c>
    </row>
    <row r="86" spans="1:8" x14ac:dyDescent="0.2">
      <c r="A86" s="199" t="str" cm="1">
        <f t="array" ref="A86">IFERROR(INDEX('Annex 2 Designated EHV charges'!$D$10:$D$200, MATCH(0, IF(ISBLANK('Annex 2 Designated EHV charges'!$D$10:$D$200),1, COUNTIF(A$4:$A85, 'Annex 2 Designated EHV charges'!$D$10:$D$200)), 0)),"")</f>
        <v>Export Tariff 125</v>
      </c>
      <c r="B86" s="93">
        <f>IF($A86="","",VLOOKUP($A86,'Annex 2 Designated EHV charges'!$D:$P,2,0))</f>
        <v>178</v>
      </c>
      <c r="C86" s="110" t="str">
        <f>IF($A86="","",VLOOKUP($A86,'Annex 2 Designated EHV charges'!$D:$P,3,0))</f>
        <v>1640000796813</v>
      </c>
      <c r="D86" s="111" t="str">
        <f>IF($A86="","",VLOOKUP($A86,'Annex 2 Designated EHV charges'!$D:$P,4,0))</f>
        <v>Tariff 125</v>
      </c>
      <c r="E86" s="115">
        <f>IFERROR(IF(VLOOKUP($A86,'Annex 2 Designated EHV charges'!$D:$P,10,FALSE)=0,0,VLOOKUP($A86,'Annex 2 Designated EHV charges'!$D:$P,10,FALSE)),"")</f>
        <v>-0.63800000000000001</v>
      </c>
      <c r="F86" s="116">
        <f>IFERROR(IF(VLOOKUP($A86,'Annex 2 Designated EHV charges'!$D:$P,11,FALSE)=0,0,VLOOKUP($A86,'Annex 2 Designated EHV charges'!$D:$P,11,FALSE)),"")</f>
        <v>1131.6400000000001</v>
      </c>
      <c r="G86" s="117">
        <f>IFERROR(IF(VLOOKUP($A86,'Annex 2 Designated EHV charges'!$D:$P,12,FALSE)=0,0,VLOOKUP($A86,'Annex 2 Designated EHV charges'!$D:$P,12,FALSE)),"")</f>
        <v>0.05</v>
      </c>
      <c r="H86" s="117">
        <f>IFERROR(IF(VLOOKUP($A86,'Annex 2 Designated EHV charges'!$D:$P,13,FALSE)=0,0,VLOOKUP($A86,'Annex 2 Designated EHV charges'!$D:$P,13,FALSE)),"")</f>
        <v>0.05</v>
      </c>
    </row>
    <row r="87" spans="1:8" x14ac:dyDescent="0.2">
      <c r="A87" s="199" t="str" cm="1">
        <f t="array" ref="A87">IFERROR(INDEX('Annex 2 Designated EHV charges'!$D$10:$D$200, MATCH(0, IF(ISBLANK('Annex 2 Designated EHV charges'!$D$10:$D$200),1, COUNTIF(A$4:$A86, 'Annex 2 Designated EHV charges'!$D$10:$D$200)), 0)),"")</f>
        <v>Export Tariff 134</v>
      </c>
      <c r="B87" s="93">
        <f>IF($A87="","",VLOOKUP($A87,'Annex 2 Designated EHV charges'!$D:$P,2,0))</f>
        <v>468</v>
      </c>
      <c r="C87" s="110">
        <f>IF($A87="","",VLOOKUP($A87,'Annex 2 Designated EHV charges'!$D:$P,3,0))</f>
        <v>1650000186033</v>
      </c>
      <c r="D87" s="111" t="str">
        <f>IF($A87="","",VLOOKUP($A87,'Annex 2 Designated EHV charges'!$D:$P,4,0))</f>
        <v>Tariff 134</v>
      </c>
      <c r="E87" s="115">
        <f>IFERROR(IF(VLOOKUP($A87,'Annex 2 Designated EHV charges'!$D:$P,10,FALSE)=0,0,VLOOKUP($A87,'Annex 2 Designated EHV charges'!$D:$P,10,FALSE)),"")</f>
        <v>0</v>
      </c>
      <c r="F87" s="116">
        <f>IFERROR(IF(VLOOKUP($A87,'Annex 2 Designated EHV charges'!$D:$P,11,FALSE)=0,0,VLOOKUP($A87,'Annex 2 Designated EHV charges'!$D:$P,11,FALSE)),"")</f>
        <v>2509.5700000000002</v>
      </c>
      <c r="G87" s="117">
        <f>IFERROR(IF(VLOOKUP($A87,'Annex 2 Designated EHV charges'!$D:$P,12,FALSE)=0,0,VLOOKUP($A87,'Annex 2 Designated EHV charges'!$D:$P,12,FALSE)),"")</f>
        <v>0.05</v>
      </c>
      <c r="H87" s="117">
        <f>IFERROR(IF(VLOOKUP($A87,'Annex 2 Designated EHV charges'!$D:$P,13,FALSE)=0,0,VLOOKUP($A87,'Annex 2 Designated EHV charges'!$D:$P,13,FALSE)),"")</f>
        <v>0.05</v>
      </c>
    </row>
    <row r="88" spans="1:8" x14ac:dyDescent="0.2">
      <c r="A88" s="199" t="str" cm="1">
        <f t="array" ref="A88">IFERROR(INDEX('Annex 2 Designated EHV charges'!$D$10:$D$200, MATCH(0, IF(ISBLANK('Annex 2 Designated EHV charges'!$D$10:$D$200),1, COUNTIF(A$4:$A87, 'Annex 2 Designated EHV charges'!$D$10:$D$200)), 0)),"")</f>
        <v>Export Tariff 127</v>
      </c>
      <c r="B88" s="93">
        <f>IF($A88="","",VLOOKUP($A88,'Annex 2 Designated EHV charges'!$D:$P,2,0))</f>
        <v>338</v>
      </c>
      <c r="C88" s="110" t="str">
        <f>IF($A88="","",VLOOKUP($A88,'Annex 2 Designated EHV charges'!$D:$P,3,0))</f>
        <v>1640000892763</v>
      </c>
      <c r="D88" s="111" t="str">
        <f>IF($A88="","",VLOOKUP($A88,'Annex 2 Designated EHV charges'!$D:$P,4,0))</f>
        <v>Tariff 127</v>
      </c>
      <c r="E88" s="115">
        <f>IFERROR(IF(VLOOKUP($A88,'Annex 2 Designated EHV charges'!$D:$P,10,FALSE)=0,0,VLOOKUP($A88,'Annex 2 Designated EHV charges'!$D:$P,10,FALSE)),"")</f>
        <v>0</v>
      </c>
      <c r="F88" s="116">
        <f>IFERROR(IF(VLOOKUP($A88,'Annex 2 Designated EHV charges'!$D:$P,11,FALSE)=0,0,VLOOKUP($A88,'Annex 2 Designated EHV charges'!$D:$P,11,FALSE)),"")</f>
        <v>4647.29</v>
      </c>
      <c r="G88" s="117">
        <f>IFERROR(IF(VLOOKUP($A88,'Annex 2 Designated EHV charges'!$D:$P,12,FALSE)=0,0,VLOOKUP($A88,'Annex 2 Designated EHV charges'!$D:$P,12,FALSE)),"")</f>
        <v>0.05</v>
      </c>
      <c r="H88" s="117">
        <f>IFERROR(IF(VLOOKUP($A88,'Annex 2 Designated EHV charges'!$D:$P,13,FALSE)=0,0,VLOOKUP($A88,'Annex 2 Designated EHV charges'!$D:$P,13,FALSE)),"")</f>
        <v>0.05</v>
      </c>
    </row>
    <row r="89" spans="1:8" x14ac:dyDescent="0.2">
      <c r="A89" s="199" t="str" cm="1">
        <f t="array" ref="A89">IFERROR(INDEX('Annex 2 Designated EHV charges'!$D$10:$D$200, MATCH(0, IF(ISBLANK('Annex 2 Designated EHV charges'!$D$10:$D$200),1, COUNTIF(A$4:$A88, 'Annex 2 Designated EHV charges'!$D$10:$D$200)), 0)),"")</f>
        <v>Export Tariff 128</v>
      </c>
      <c r="B89" s="93">
        <f>IF($A89="","",VLOOKUP($A89,'Annex 2 Designated EHV charges'!$D:$P,2,0))</f>
        <v>358</v>
      </c>
      <c r="C89" s="110" t="str">
        <f>IF($A89="","",VLOOKUP($A89,'Annex 2 Designated EHV charges'!$D:$P,3,0))</f>
        <v>1640000904930</v>
      </c>
      <c r="D89" s="111" t="str">
        <f>IF($A89="","",VLOOKUP($A89,'Annex 2 Designated EHV charges'!$D:$P,4,0))</f>
        <v>Tariff 128</v>
      </c>
      <c r="E89" s="115">
        <f>IFERROR(IF(VLOOKUP($A89,'Annex 2 Designated EHV charges'!$D:$P,10,FALSE)=0,0,VLOOKUP($A89,'Annex 2 Designated EHV charges'!$D:$P,10,FALSE)),"")</f>
        <v>-3.1190000000000002</v>
      </c>
      <c r="F89" s="116">
        <f>IFERROR(IF(VLOOKUP($A89,'Annex 2 Designated EHV charges'!$D:$P,11,FALSE)=0,0,VLOOKUP($A89,'Annex 2 Designated EHV charges'!$D:$P,11,FALSE)),"")</f>
        <v>3041.62</v>
      </c>
      <c r="G89" s="117">
        <f>IFERROR(IF(VLOOKUP($A89,'Annex 2 Designated EHV charges'!$D:$P,12,FALSE)=0,0,VLOOKUP($A89,'Annex 2 Designated EHV charges'!$D:$P,12,FALSE)),"")</f>
        <v>0.05</v>
      </c>
      <c r="H89" s="117">
        <f>IFERROR(IF(VLOOKUP($A89,'Annex 2 Designated EHV charges'!$D:$P,13,FALSE)=0,0,VLOOKUP($A89,'Annex 2 Designated EHV charges'!$D:$P,13,FALSE)),"")</f>
        <v>0.05</v>
      </c>
    </row>
    <row r="90" spans="1:8" ht="30" x14ac:dyDescent="0.2">
      <c r="A90" s="199" t="str" cm="1">
        <f t="array" ref="A90">IFERROR(INDEX('Annex 2 Designated EHV charges'!$D$10:$D$200, MATCH(0, IF(ISBLANK('Annex 2 Designated EHV charges'!$D$10:$D$200),1, COUNTIF(A$4:$A89, 'Annex 2 Designated EHV charges'!$D$10:$D$200)), 0)),"")</f>
        <v>Export Tariff 129</v>
      </c>
      <c r="B90" s="93" t="str">
        <f>IF($A90="","",VLOOKUP($A90,'Annex 2 Designated EHV charges'!$D:$P,2,0))</f>
        <v>MSID 7412</v>
      </c>
      <c r="C90" s="110">
        <f>IF($A90="","",VLOOKUP($A90,'Annex 2 Designated EHV charges'!$D:$P,3,0))</f>
        <v>1640000905109</v>
      </c>
      <c r="D90" s="111" t="str">
        <f>IF($A90="","",VLOOKUP($A90,'Annex 2 Designated EHV charges'!$D:$P,4,0))</f>
        <v>Tariff 129</v>
      </c>
      <c r="E90" s="115">
        <f>IFERROR(IF(VLOOKUP($A90,'Annex 2 Designated EHV charges'!$D:$P,10,FALSE)=0,0,VLOOKUP($A90,'Annex 2 Designated EHV charges'!$D:$P,10,FALSE)),"")</f>
        <v>-0.221</v>
      </c>
      <c r="F90" s="116">
        <f>IFERROR(IF(VLOOKUP($A90,'Annex 2 Designated EHV charges'!$D:$P,11,FALSE)=0,0,VLOOKUP($A90,'Annex 2 Designated EHV charges'!$D:$P,11,FALSE)),"")</f>
        <v>7892.22</v>
      </c>
      <c r="G90" s="117">
        <f>IFERROR(IF(VLOOKUP($A90,'Annex 2 Designated EHV charges'!$D:$P,12,FALSE)=0,0,VLOOKUP($A90,'Annex 2 Designated EHV charges'!$D:$P,12,FALSE)),"")</f>
        <v>0.05</v>
      </c>
      <c r="H90" s="117">
        <f>IFERROR(IF(VLOOKUP($A90,'Annex 2 Designated EHV charges'!$D:$P,13,FALSE)=0,0,VLOOKUP($A90,'Annex 2 Designated EHV charges'!$D:$P,13,FALSE)),"")</f>
        <v>0.05</v>
      </c>
    </row>
    <row r="91" spans="1:8" x14ac:dyDescent="0.2">
      <c r="A91" s="199" t="str" cm="1">
        <f t="array" ref="A91">IFERROR(INDEX('Annex 2 Designated EHV charges'!$D$10:$D$200, MATCH(0, IF(ISBLANK('Annex 2 Designated EHV charges'!$D$10:$D$200),1, COUNTIF(A$4:$A90, 'Annex 2 Designated EHV charges'!$D$10:$D$200)), 0)),"")</f>
        <v>Export Tariff 131</v>
      </c>
      <c r="B91" s="93">
        <f>IF($A91="","",VLOOKUP($A91,'Annex 2 Designated EHV charges'!$D:$P,2,0))</f>
        <v>398</v>
      </c>
      <c r="C91" s="110" t="str">
        <f>IF($A91="","",VLOOKUP($A91,'Annex 2 Designated EHV charges'!$D:$P,3,0))</f>
        <v>1640000950263</v>
      </c>
      <c r="D91" s="111" t="str">
        <f>IF($A91="","",VLOOKUP($A91,'Annex 2 Designated EHV charges'!$D:$P,4,0))</f>
        <v>Tariff 131</v>
      </c>
      <c r="E91" s="115">
        <f>IFERROR(IF(VLOOKUP($A91,'Annex 2 Designated EHV charges'!$D:$P,10,FALSE)=0,0,VLOOKUP($A91,'Annex 2 Designated EHV charges'!$D:$P,10,FALSE)),"")</f>
        <v>-1.2829999999999999</v>
      </c>
      <c r="F91" s="116">
        <f>IFERROR(IF(VLOOKUP($A91,'Annex 2 Designated EHV charges'!$D:$P,11,FALSE)=0,0,VLOOKUP($A91,'Annex 2 Designated EHV charges'!$D:$P,11,FALSE)),"")</f>
        <v>1709.25</v>
      </c>
      <c r="G91" s="117">
        <f>IFERROR(IF(VLOOKUP($A91,'Annex 2 Designated EHV charges'!$D:$P,12,FALSE)=0,0,VLOOKUP($A91,'Annex 2 Designated EHV charges'!$D:$P,12,FALSE)),"")</f>
        <v>0.05</v>
      </c>
      <c r="H91" s="117">
        <f>IFERROR(IF(VLOOKUP($A91,'Annex 2 Designated EHV charges'!$D:$P,13,FALSE)=0,0,VLOOKUP($A91,'Annex 2 Designated EHV charges'!$D:$P,13,FALSE)),"")</f>
        <v>0.05</v>
      </c>
    </row>
    <row r="92" spans="1:8" x14ac:dyDescent="0.2">
      <c r="A92" s="199" t="str" cm="1">
        <f t="array" ref="A92">IFERROR(INDEX('Annex 2 Designated EHV charges'!$D$10:$D$200, MATCH(0, IF(ISBLANK('Annex 2 Designated EHV charges'!$D$10:$D$200),1, COUNTIF(A$4:$A91, 'Annex 2 Designated EHV charges'!$D$10:$D$200)), 0)),"")</f>
        <v>Export Tariff 132</v>
      </c>
      <c r="B92" s="93">
        <f>IF($A92="","",VLOOKUP($A92,'Annex 2 Designated EHV charges'!$D:$P,2,0))</f>
        <v>558</v>
      </c>
      <c r="C92" s="110">
        <f>IF($A92="","",VLOOKUP($A92,'Annex 2 Designated EHV charges'!$D:$P,3,0))</f>
        <v>1650000199609</v>
      </c>
      <c r="D92" s="111" t="str">
        <f>IF($A92="","",VLOOKUP($A92,'Annex 2 Designated EHV charges'!$D:$P,4,0))</f>
        <v>Tariff 132</v>
      </c>
      <c r="E92" s="115">
        <f>IFERROR(IF(VLOOKUP($A92,'Annex 2 Designated EHV charges'!$D:$P,10,FALSE)=0,0,VLOOKUP($A92,'Annex 2 Designated EHV charges'!$D:$P,10,FALSE)),"")</f>
        <v>-3.3660000000000001</v>
      </c>
      <c r="F92" s="116">
        <f>IFERROR(IF(VLOOKUP($A92,'Annex 2 Designated EHV charges'!$D:$P,11,FALSE)=0,0,VLOOKUP($A92,'Annex 2 Designated EHV charges'!$D:$P,11,FALSE)),"")</f>
        <v>1545.83</v>
      </c>
      <c r="G92" s="117">
        <f>IFERROR(IF(VLOOKUP($A92,'Annex 2 Designated EHV charges'!$D:$P,12,FALSE)=0,0,VLOOKUP($A92,'Annex 2 Designated EHV charges'!$D:$P,12,FALSE)),"")</f>
        <v>0.05</v>
      </c>
      <c r="H92" s="117">
        <f>IFERROR(IF(VLOOKUP($A92,'Annex 2 Designated EHV charges'!$D:$P,13,FALSE)=0,0,VLOOKUP($A92,'Annex 2 Designated EHV charges'!$D:$P,13,FALSE)),"")</f>
        <v>0.05</v>
      </c>
    </row>
    <row r="93" spans="1:8" x14ac:dyDescent="0.2">
      <c r="A93" s="199" t="str" cm="1">
        <f t="array" ref="A93">IFERROR(INDEX('Annex 2 Designated EHV charges'!$D$10:$D$200, MATCH(0, IF(ISBLANK('Annex 2 Designated EHV charges'!$D$10:$D$200),1, COUNTIF(A$4:$A92, 'Annex 2 Designated EHV charges'!$D$10:$D$200)), 0)),"")</f>
        <v>Export Tariff 133</v>
      </c>
      <c r="B93" s="93">
        <f>IF($A93="","",VLOOKUP($A93,'Annex 2 Designated EHV charges'!$D:$P,2,0))</f>
        <v>488</v>
      </c>
      <c r="C93" s="110">
        <f>IF($A93="","",VLOOKUP($A93,'Annex 2 Designated EHV charges'!$D:$P,3,0))</f>
        <v>1650000186015</v>
      </c>
      <c r="D93" s="111" t="str">
        <f>IF($A93="","",VLOOKUP($A93,'Annex 2 Designated EHV charges'!$D:$P,4,0))</f>
        <v>Tariff 133</v>
      </c>
      <c r="E93" s="115">
        <f>IFERROR(IF(VLOOKUP($A93,'Annex 2 Designated EHV charges'!$D:$P,10,FALSE)=0,0,VLOOKUP($A93,'Annex 2 Designated EHV charges'!$D:$P,10,FALSE)),"")</f>
        <v>-3.6999999999999998E-2</v>
      </c>
      <c r="F93" s="116">
        <f>IFERROR(IF(VLOOKUP($A93,'Annex 2 Designated EHV charges'!$D:$P,11,FALSE)=0,0,VLOOKUP($A93,'Annex 2 Designated EHV charges'!$D:$P,11,FALSE)),"")</f>
        <v>4879.5200000000004</v>
      </c>
      <c r="G93" s="117">
        <f>IFERROR(IF(VLOOKUP($A93,'Annex 2 Designated EHV charges'!$D:$P,12,FALSE)=0,0,VLOOKUP($A93,'Annex 2 Designated EHV charges'!$D:$P,12,FALSE)),"")</f>
        <v>0.05</v>
      </c>
      <c r="H93" s="117">
        <f>IFERROR(IF(VLOOKUP($A93,'Annex 2 Designated EHV charges'!$D:$P,13,FALSE)=0,0,VLOOKUP($A93,'Annex 2 Designated EHV charges'!$D:$P,13,FALSE)),"")</f>
        <v>0.05</v>
      </c>
    </row>
    <row r="94" spans="1:8" x14ac:dyDescent="0.2">
      <c r="A94" s="199" t="str" cm="1">
        <f t="array" ref="A94">IFERROR(INDEX('Annex 2 Designated EHV charges'!$D$10:$D$200, MATCH(0, IF(ISBLANK('Annex 2 Designated EHV charges'!$D$10:$D$200),1, COUNTIF(A$4:$A93, 'Annex 2 Designated EHV charges'!$D$10:$D$200)), 0)),"")</f>
        <v>Export Tariff 135</v>
      </c>
      <c r="B94" s="93" t="str">
        <f>IF($A94="","",VLOOKUP($A94,'Annex 2 Designated EHV charges'!$D:$P,2,0))</f>
        <v>1D8</v>
      </c>
      <c r="C94" s="110">
        <f>IF($A94="","",VLOOKUP($A94,'Annex 2 Designated EHV charges'!$D:$P,3,0))</f>
        <v>1650000352756</v>
      </c>
      <c r="D94" s="111" t="str">
        <f>IF($A94="","",VLOOKUP($A94,'Annex 2 Designated EHV charges'!$D:$P,4,0))</f>
        <v>Tariff 135</v>
      </c>
      <c r="E94" s="115">
        <f>IFERROR(IF(VLOOKUP($A94,'Annex 2 Designated EHV charges'!$D:$P,10,FALSE)=0,0,VLOOKUP($A94,'Annex 2 Designated EHV charges'!$D:$P,10,FALSE)),"")</f>
        <v>-3.415</v>
      </c>
      <c r="F94" s="116">
        <f>IFERROR(IF(VLOOKUP($A94,'Annex 2 Designated EHV charges'!$D:$P,11,FALSE)=0,0,VLOOKUP($A94,'Annex 2 Designated EHV charges'!$D:$P,11,FALSE)),"")</f>
        <v>1988.29</v>
      </c>
      <c r="G94" s="117">
        <f>IFERROR(IF(VLOOKUP($A94,'Annex 2 Designated EHV charges'!$D:$P,12,FALSE)=0,0,VLOOKUP($A94,'Annex 2 Designated EHV charges'!$D:$P,12,FALSE)),"")</f>
        <v>0.05</v>
      </c>
      <c r="H94" s="117">
        <f>IFERROR(IF(VLOOKUP($A94,'Annex 2 Designated EHV charges'!$D:$P,13,FALSE)=0,0,VLOOKUP($A94,'Annex 2 Designated EHV charges'!$D:$P,13,FALSE)),"")</f>
        <v>0.05</v>
      </c>
    </row>
    <row r="95" spans="1:8" x14ac:dyDescent="0.2">
      <c r="A95" s="199" t="str" cm="1">
        <f t="array" ref="A95">IFERROR(INDEX('Annex 2 Designated EHV charges'!$D$10:$D$200, MATCH(0, IF(ISBLANK('Annex 2 Designated EHV charges'!$D$10:$D$200),1, COUNTIF(A$4:$A94, 'Annex 2 Designated EHV charges'!$D$10:$D$200)), 0)),"")</f>
        <v>Export Tariff 136</v>
      </c>
      <c r="B95" s="93" t="str">
        <f>IF($A95="","",VLOOKUP($A95,'Annex 2 Designated EHV charges'!$D:$P,2,0))</f>
        <v>1B8</v>
      </c>
      <c r="C95" s="110">
        <f>IF($A95="","",VLOOKUP($A95,'Annex 2 Designated EHV charges'!$D:$P,3,0))</f>
        <v>1650000352817</v>
      </c>
      <c r="D95" s="111" t="str">
        <f>IF($A95="","",VLOOKUP($A95,'Annex 2 Designated EHV charges'!$D:$P,4,0))</f>
        <v>Tariff 136</v>
      </c>
      <c r="E95" s="115">
        <f>IFERROR(IF(VLOOKUP($A95,'Annex 2 Designated EHV charges'!$D:$P,10,FALSE)=0,0,VLOOKUP($A95,'Annex 2 Designated EHV charges'!$D:$P,10,FALSE)),"")</f>
        <v>-1.153</v>
      </c>
      <c r="F95" s="116">
        <f>IFERROR(IF(VLOOKUP($A95,'Annex 2 Designated EHV charges'!$D:$P,11,FALSE)=0,0,VLOOKUP($A95,'Annex 2 Designated EHV charges'!$D:$P,11,FALSE)),"")</f>
        <v>1182.06</v>
      </c>
      <c r="G95" s="117">
        <f>IFERROR(IF(VLOOKUP($A95,'Annex 2 Designated EHV charges'!$D:$P,12,FALSE)=0,0,VLOOKUP($A95,'Annex 2 Designated EHV charges'!$D:$P,12,FALSE)),"")</f>
        <v>0.05</v>
      </c>
      <c r="H95" s="117">
        <f>IFERROR(IF(VLOOKUP($A95,'Annex 2 Designated EHV charges'!$D:$P,13,FALSE)=0,0,VLOOKUP($A95,'Annex 2 Designated EHV charges'!$D:$P,13,FALSE)),"")</f>
        <v>0.05</v>
      </c>
    </row>
    <row r="96" spans="1:8" x14ac:dyDescent="0.2">
      <c r="A96" s="199" t="str" cm="1">
        <f t="array" ref="A96">IFERROR(INDEX('Annex 2 Designated EHV charges'!$D$10:$D$200, MATCH(0, IF(ISBLANK('Annex 2 Designated EHV charges'!$D$10:$D$200),1, COUNTIF(A$4:$A95, 'Annex 2 Designated EHV charges'!$D$10:$D$200)), 0)),"")</f>
        <v>Export Tariff 137</v>
      </c>
      <c r="B96" s="93" t="str">
        <f>IF($A96="","",VLOOKUP($A96,'Annex 2 Designated EHV charges'!$D:$P,2,0))</f>
        <v>1H8</v>
      </c>
      <c r="C96" s="110">
        <f>IF($A96="","",VLOOKUP($A96,'Annex 2 Designated EHV charges'!$D:$P,3,0))</f>
        <v>1650000352792</v>
      </c>
      <c r="D96" s="111" t="str">
        <f>IF($A96="","",VLOOKUP($A96,'Annex 2 Designated EHV charges'!$D:$P,4,0))</f>
        <v>Tariff 137</v>
      </c>
      <c r="E96" s="115">
        <f>IFERROR(IF(VLOOKUP($A96,'Annex 2 Designated EHV charges'!$D:$P,10,FALSE)=0,0,VLOOKUP($A96,'Annex 2 Designated EHV charges'!$D:$P,10,FALSE)),"")</f>
        <v>-1.2709999999999999</v>
      </c>
      <c r="F96" s="116">
        <f>IFERROR(IF(VLOOKUP($A96,'Annex 2 Designated EHV charges'!$D:$P,11,FALSE)=0,0,VLOOKUP($A96,'Annex 2 Designated EHV charges'!$D:$P,11,FALSE)),"")</f>
        <v>685.07</v>
      </c>
      <c r="G96" s="117">
        <f>IFERROR(IF(VLOOKUP($A96,'Annex 2 Designated EHV charges'!$D:$P,12,FALSE)=0,0,VLOOKUP($A96,'Annex 2 Designated EHV charges'!$D:$P,12,FALSE)),"")</f>
        <v>0.05</v>
      </c>
      <c r="H96" s="117">
        <f>IFERROR(IF(VLOOKUP($A96,'Annex 2 Designated EHV charges'!$D:$P,13,FALSE)=0,0,VLOOKUP($A96,'Annex 2 Designated EHV charges'!$D:$P,13,FALSE)),"")</f>
        <v>0.05</v>
      </c>
    </row>
    <row r="97" spans="1:8" x14ac:dyDescent="0.2">
      <c r="A97" s="199" t="str" cm="1">
        <f t="array" ref="A97">IFERROR(INDEX('Annex 2 Designated EHV charges'!$D$10:$D$200, MATCH(0, IF(ISBLANK('Annex 2 Designated EHV charges'!$D$10:$D$200),1, COUNTIF(A$4:$A96, 'Annex 2 Designated EHV charges'!$D$10:$D$200)), 0)),"")</f>
        <v>Export Tariff 138</v>
      </c>
      <c r="B97" s="93" t="str">
        <f>IF($A97="","",VLOOKUP($A97,'Annex 2 Designated EHV charges'!$D:$P,2,0))</f>
        <v>1F8</v>
      </c>
      <c r="C97" s="110">
        <f>IF($A97="","",VLOOKUP($A97,'Annex 2 Designated EHV charges'!$D:$P,3,0))</f>
        <v>1650000352774</v>
      </c>
      <c r="D97" s="111" t="str">
        <f>IF($A97="","",VLOOKUP($A97,'Annex 2 Designated EHV charges'!$D:$P,4,0))</f>
        <v>Tariff 138</v>
      </c>
      <c r="E97" s="115">
        <f>IFERROR(IF(VLOOKUP($A97,'Annex 2 Designated EHV charges'!$D:$P,10,FALSE)=0,0,VLOOKUP($A97,'Annex 2 Designated EHV charges'!$D:$P,10,FALSE)),"")</f>
        <v>-0.27200000000000002</v>
      </c>
      <c r="F97" s="116">
        <f>IFERROR(IF(VLOOKUP($A97,'Annex 2 Designated EHV charges'!$D:$P,11,FALSE)=0,0,VLOOKUP($A97,'Annex 2 Designated EHV charges'!$D:$P,11,FALSE)),"")</f>
        <v>685.07</v>
      </c>
      <c r="G97" s="117">
        <f>IFERROR(IF(VLOOKUP($A97,'Annex 2 Designated EHV charges'!$D:$P,12,FALSE)=0,0,VLOOKUP($A97,'Annex 2 Designated EHV charges'!$D:$P,12,FALSE)),"")</f>
        <v>0.05</v>
      </c>
      <c r="H97" s="117">
        <f>IFERROR(IF(VLOOKUP($A97,'Annex 2 Designated EHV charges'!$D:$P,13,FALSE)=0,0,VLOOKUP($A97,'Annex 2 Designated EHV charges'!$D:$P,13,FALSE)),"")</f>
        <v>0.05</v>
      </c>
    </row>
    <row r="98" spans="1:8" x14ac:dyDescent="0.2">
      <c r="A98" s="199" t="str" cm="1">
        <f t="array" ref="A98">IFERROR(INDEX('Annex 2 Designated EHV charges'!$D$10:$D$200, MATCH(0, IF(ISBLANK('Annex 2 Designated EHV charges'!$D$10:$D$200),1, COUNTIF(A$4:$A97, 'Annex 2 Designated EHV charges'!$D$10:$D$200)), 0)),"")</f>
        <v>Export Tariff 139</v>
      </c>
      <c r="B98" s="93">
        <f>IF($A98="","",VLOOKUP($A98,'Annex 2 Designated EHV charges'!$D:$P,2,0))</f>
        <v>518</v>
      </c>
      <c r="C98" s="110">
        <f>IF($A98="","",VLOOKUP($A98,'Annex 2 Designated EHV charges'!$D:$P,3,0))</f>
        <v>1650000199584</v>
      </c>
      <c r="D98" s="111" t="str">
        <f>IF($A98="","",VLOOKUP($A98,'Annex 2 Designated EHV charges'!$D:$P,4,0))</f>
        <v>Tariff 139</v>
      </c>
      <c r="E98" s="115">
        <f>IFERROR(IF(VLOOKUP($A98,'Annex 2 Designated EHV charges'!$D:$P,10,FALSE)=0,0,VLOOKUP($A98,'Annex 2 Designated EHV charges'!$D:$P,10,FALSE)),"")</f>
        <v>-1.3080000000000001</v>
      </c>
      <c r="F98" s="116">
        <f>IFERROR(IF(VLOOKUP($A98,'Annex 2 Designated EHV charges'!$D:$P,11,FALSE)=0,0,VLOOKUP($A98,'Annex 2 Designated EHV charges'!$D:$P,11,FALSE)),"")</f>
        <v>1185.3800000000001</v>
      </c>
      <c r="G98" s="117">
        <f>IFERROR(IF(VLOOKUP($A98,'Annex 2 Designated EHV charges'!$D:$P,12,FALSE)=0,0,VLOOKUP($A98,'Annex 2 Designated EHV charges'!$D:$P,12,FALSE)),"")</f>
        <v>0.05</v>
      </c>
      <c r="H98" s="117">
        <f>IFERROR(IF(VLOOKUP($A98,'Annex 2 Designated EHV charges'!$D:$P,13,FALSE)=0,0,VLOOKUP($A98,'Annex 2 Designated EHV charges'!$D:$P,13,FALSE)),"")</f>
        <v>0.05</v>
      </c>
    </row>
    <row r="99" spans="1:8" x14ac:dyDescent="0.2">
      <c r="A99" s="199" t="str" cm="1">
        <f t="array" ref="A99">IFERROR(INDEX('Annex 2 Designated EHV charges'!$D$10:$D$200, MATCH(0, IF(ISBLANK('Annex 2 Designated EHV charges'!$D$10:$D$200),1, COUNTIF(A$4:$A98, 'Annex 2 Designated EHV charges'!$D$10:$D$200)), 0)),"")</f>
        <v>Export Tariff 140</v>
      </c>
      <c r="B99" s="93" t="str">
        <f>IF($A99="","",VLOOKUP($A99,'Annex 2 Designated EHV charges'!$D:$P,2,0))</f>
        <v>1M8</v>
      </c>
      <c r="C99" s="110">
        <f>IF($A99="","",VLOOKUP($A99,'Annex 2 Designated EHV charges'!$D:$P,3,0))</f>
        <v>1650000441087</v>
      </c>
      <c r="D99" s="111" t="str">
        <f>IF($A99="","",VLOOKUP($A99,'Annex 2 Designated EHV charges'!$D:$P,4,0))</f>
        <v>Tariff 140</v>
      </c>
      <c r="E99" s="115">
        <f>IFERROR(IF(VLOOKUP($A99,'Annex 2 Designated EHV charges'!$D:$P,10,FALSE)=0,0,VLOOKUP($A99,'Annex 2 Designated EHV charges'!$D:$P,10,FALSE)),"")</f>
        <v>-0.91400000000000003</v>
      </c>
      <c r="F99" s="116">
        <f>IFERROR(IF(VLOOKUP($A99,'Annex 2 Designated EHV charges'!$D:$P,11,FALSE)=0,0,VLOOKUP($A99,'Annex 2 Designated EHV charges'!$D:$P,11,FALSE)),"")</f>
        <v>384.28</v>
      </c>
      <c r="G99" s="117">
        <f>IFERROR(IF(VLOOKUP($A99,'Annex 2 Designated EHV charges'!$D:$P,12,FALSE)=0,0,VLOOKUP($A99,'Annex 2 Designated EHV charges'!$D:$P,12,FALSE)),"")</f>
        <v>0.05</v>
      </c>
      <c r="H99" s="117">
        <f>IFERROR(IF(VLOOKUP($A99,'Annex 2 Designated EHV charges'!$D:$P,13,FALSE)=0,0,VLOOKUP($A99,'Annex 2 Designated EHV charges'!$D:$P,13,FALSE)),"")</f>
        <v>0.05</v>
      </c>
    </row>
    <row r="100" spans="1:8" x14ac:dyDescent="0.2">
      <c r="A100" s="199" t="str" cm="1">
        <f t="array" ref="A100">IFERROR(INDEX('Annex 2 Designated EHV charges'!$D$10:$D$200, MATCH(0, IF(ISBLANK('Annex 2 Designated EHV charges'!$D$10:$D$200),1, COUNTIF(A$4:$A99, 'Annex 2 Designated EHV charges'!$D$10:$D$200)), 0)),"")</f>
        <v>Export Tariff 141</v>
      </c>
      <c r="B100" s="93" t="str">
        <f>IF($A100="","",VLOOKUP($A100,'Annex 2 Designated EHV charges'!$D:$P,2,0))</f>
        <v>1K8</v>
      </c>
      <c r="C100" s="110">
        <f>IF($A100="","",VLOOKUP($A100,'Annex 2 Designated EHV charges'!$D:$P,3,0))</f>
        <v>1650000428625</v>
      </c>
      <c r="D100" s="111" t="str">
        <f>IF($A100="","",VLOOKUP($A100,'Annex 2 Designated EHV charges'!$D:$P,4,0))</f>
        <v>Tariff 141</v>
      </c>
      <c r="E100" s="115">
        <f>IFERROR(IF(VLOOKUP($A100,'Annex 2 Designated EHV charges'!$D:$P,10,FALSE)=0,0,VLOOKUP($A100,'Annex 2 Designated EHV charges'!$D:$P,10,FALSE)),"")</f>
        <v>-1.917</v>
      </c>
      <c r="F100" s="116">
        <f>IFERROR(IF(VLOOKUP($A100,'Annex 2 Designated EHV charges'!$D:$P,11,FALSE)=0,0,VLOOKUP($A100,'Annex 2 Designated EHV charges'!$D:$P,11,FALSE)),"")</f>
        <v>2521.25</v>
      </c>
      <c r="G100" s="117">
        <f>IFERROR(IF(VLOOKUP($A100,'Annex 2 Designated EHV charges'!$D:$P,12,FALSE)=0,0,VLOOKUP($A100,'Annex 2 Designated EHV charges'!$D:$P,12,FALSE)),"")</f>
        <v>0.05</v>
      </c>
      <c r="H100" s="117">
        <f>IFERROR(IF(VLOOKUP($A100,'Annex 2 Designated EHV charges'!$D:$P,13,FALSE)=0,0,VLOOKUP($A100,'Annex 2 Designated EHV charges'!$D:$P,13,FALSE)),"")</f>
        <v>0.05</v>
      </c>
    </row>
    <row r="101" spans="1:8" x14ac:dyDescent="0.2">
      <c r="A101" s="199" t="str" cm="1">
        <f t="array" ref="A101">IFERROR(INDEX('Annex 2 Designated EHV charges'!$D$10:$D$200, MATCH(0, IF(ISBLANK('Annex 2 Designated EHV charges'!$D$10:$D$200),1, COUNTIF(A$4:$A100, 'Annex 2 Designated EHV charges'!$D$10:$D$200)), 0)),"")</f>
        <v>Export Tariff 142</v>
      </c>
      <c r="B101" s="93" t="str">
        <f>IF($A101="","",VLOOKUP($A101,'Annex 2 Designated EHV charges'!$D:$P,2,0))</f>
        <v>1P8</v>
      </c>
      <c r="C101" s="110">
        <f>IF($A101="","",VLOOKUP($A101,'Annex 2 Designated EHV charges'!$D:$P,3,0))</f>
        <v>1650000440906</v>
      </c>
      <c r="D101" s="111" t="str">
        <f>IF($A101="","",VLOOKUP($A101,'Annex 2 Designated EHV charges'!$D:$P,4,0))</f>
        <v>Tariff 142</v>
      </c>
      <c r="E101" s="115">
        <f>IFERROR(IF(VLOOKUP($A101,'Annex 2 Designated EHV charges'!$D:$P,10,FALSE)=0,0,VLOOKUP($A101,'Annex 2 Designated EHV charges'!$D:$P,10,FALSE)),"")</f>
        <v>-0.24399999999999999</v>
      </c>
      <c r="F101" s="116">
        <f>IFERROR(IF(VLOOKUP($A101,'Annex 2 Designated EHV charges'!$D:$P,11,FALSE)=0,0,VLOOKUP($A101,'Annex 2 Designated EHV charges'!$D:$P,11,FALSE)),"")</f>
        <v>1484.16</v>
      </c>
      <c r="G101" s="117">
        <f>IFERROR(IF(VLOOKUP($A101,'Annex 2 Designated EHV charges'!$D:$P,12,FALSE)=0,0,VLOOKUP($A101,'Annex 2 Designated EHV charges'!$D:$P,12,FALSE)),"")</f>
        <v>0.05</v>
      </c>
      <c r="H101" s="117">
        <f>IFERROR(IF(VLOOKUP($A101,'Annex 2 Designated EHV charges'!$D:$P,13,FALSE)=0,0,VLOOKUP($A101,'Annex 2 Designated EHV charges'!$D:$P,13,FALSE)),"")</f>
        <v>0.05</v>
      </c>
    </row>
    <row r="102" spans="1:8" x14ac:dyDescent="0.2">
      <c r="A102" s="199" t="str" cm="1">
        <f t="array" ref="A102">IFERROR(INDEX('Annex 2 Designated EHV charges'!$D$10:$D$200, MATCH(0, IF(ISBLANK('Annex 2 Designated EHV charges'!$D$10:$D$200),1, COUNTIF(A$4:$A101, 'Annex 2 Designated EHV charges'!$D$10:$D$200)), 0)),"")</f>
        <v>Export Tariff 143</v>
      </c>
      <c r="B102" s="93" t="str">
        <f>IF($A102="","",VLOOKUP($A102,'Annex 2 Designated EHV charges'!$D:$P,2,0))</f>
        <v>tbc</v>
      </c>
      <c r="C102" s="110" t="str">
        <f>IF($A102="","",VLOOKUP($A102,'Annex 2 Designated EHV charges'!$D:$P,3,0))</f>
        <v>tbc</v>
      </c>
      <c r="D102" s="111" t="str">
        <f>IF($A102="","",VLOOKUP($A102,'Annex 2 Designated EHV charges'!$D:$P,4,0))</f>
        <v>Tariff 143</v>
      </c>
      <c r="E102" s="115">
        <f>IFERROR(IF(VLOOKUP($A102,'Annex 2 Designated EHV charges'!$D:$P,10,FALSE)=0,0,VLOOKUP($A102,'Annex 2 Designated EHV charges'!$D:$P,10,FALSE)),"")</f>
        <v>-0.91400000000000003</v>
      </c>
      <c r="F102" s="116">
        <f>IFERROR(IF(VLOOKUP($A102,'Annex 2 Designated EHV charges'!$D:$P,11,FALSE)=0,0,VLOOKUP($A102,'Annex 2 Designated EHV charges'!$D:$P,11,FALSE)),"")</f>
        <v>830.79</v>
      </c>
      <c r="G102" s="117">
        <f>IFERROR(IF(VLOOKUP($A102,'Annex 2 Designated EHV charges'!$D:$P,12,FALSE)=0,0,VLOOKUP($A102,'Annex 2 Designated EHV charges'!$D:$P,12,FALSE)),"")</f>
        <v>0.05</v>
      </c>
      <c r="H102" s="117">
        <f>IFERROR(IF(VLOOKUP($A102,'Annex 2 Designated EHV charges'!$D:$P,13,FALSE)=0,0,VLOOKUP($A102,'Annex 2 Designated EHV charges'!$D:$P,13,FALSE)),"")</f>
        <v>0.05</v>
      </c>
    </row>
    <row r="103" spans="1:8" x14ac:dyDescent="0.2">
      <c r="A103" s="199" t="str" cm="1">
        <f t="array" ref="A103">IFERROR(INDEX('Annex 2 Designated EHV charges'!$D$10:$D$200, MATCH(0, IF(ISBLANK('Annex 2 Designated EHV charges'!$D$10:$D$200),1, COUNTIF(A$4:$A102, 'Annex 2 Designated EHV charges'!$D$10:$D$200)), 0)),"")</f>
        <v>Export Tariff 144</v>
      </c>
      <c r="B103" s="93" t="str">
        <f>IF($A103="","",VLOOKUP($A103,'Annex 2 Designated EHV charges'!$D:$P,2,0))</f>
        <v>tbc</v>
      </c>
      <c r="C103" s="110" t="str">
        <f>IF($A103="","",VLOOKUP($A103,'Annex 2 Designated EHV charges'!$D:$P,3,0))</f>
        <v>tbc</v>
      </c>
      <c r="D103" s="111" t="str">
        <f>IF($A103="","",VLOOKUP($A103,'Annex 2 Designated EHV charges'!$D:$P,4,0))</f>
        <v>Tariff 144</v>
      </c>
      <c r="E103" s="115">
        <f>IFERROR(IF(VLOOKUP($A103,'Annex 2 Designated EHV charges'!$D:$P,10,FALSE)=0,0,VLOOKUP($A103,'Annex 2 Designated EHV charges'!$D:$P,10,FALSE)),"")</f>
        <v>-6.4530000000000003</v>
      </c>
      <c r="F103" s="116">
        <f>IFERROR(IF(VLOOKUP($A103,'Annex 2 Designated EHV charges'!$D:$P,11,FALSE)=0,0,VLOOKUP($A103,'Annex 2 Designated EHV charges'!$D:$P,11,FALSE)),"")</f>
        <v>591.70000000000005</v>
      </c>
      <c r="G103" s="117">
        <f>IFERROR(IF(VLOOKUP($A103,'Annex 2 Designated EHV charges'!$D:$P,12,FALSE)=0,0,VLOOKUP($A103,'Annex 2 Designated EHV charges'!$D:$P,12,FALSE)),"")</f>
        <v>0.05</v>
      </c>
      <c r="H103" s="117">
        <f>IFERROR(IF(VLOOKUP($A103,'Annex 2 Designated EHV charges'!$D:$P,13,FALSE)=0,0,VLOOKUP($A103,'Annex 2 Designated EHV charges'!$D:$P,13,FALSE)),"")</f>
        <v>0.05</v>
      </c>
    </row>
    <row r="104" spans="1:8" x14ac:dyDescent="0.2">
      <c r="A104" s="199" t="str" cm="1">
        <f t="array" ref="A104">IFERROR(INDEX('Annex 2 Designated EHV charges'!$D$10:$D$200, MATCH(0, IF(ISBLANK('Annex 2 Designated EHV charges'!$D$10:$D$200),1, COUNTIF(A$4:$A103, 'Annex 2 Designated EHV charges'!$D$10:$D$200)), 0)),"")</f>
        <v>Export Tariff 145</v>
      </c>
      <c r="B104" s="93" t="str">
        <f>IF($A104="","",VLOOKUP($A104,'Annex 2 Designated EHV charges'!$D:$P,2,0))</f>
        <v>tbc</v>
      </c>
      <c r="C104" s="110" t="str">
        <f>IF($A104="","",VLOOKUP($A104,'Annex 2 Designated EHV charges'!$D:$P,3,0))</f>
        <v>tbc</v>
      </c>
      <c r="D104" s="111" t="str">
        <f>IF($A104="","",VLOOKUP($A104,'Annex 2 Designated EHV charges'!$D:$P,4,0))</f>
        <v>Tariff 145</v>
      </c>
      <c r="E104" s="115">
        <f>IFERROR(IF(VLOOKUP($A104,'Annex 2 Designated EHV charges'!$D:$P,10,FALSE)=0,0,VLOOKUP($A104,'Annex 2 Designated EHV charges'!$D:$P,10,FALSE)),"")</f>
        <v>-1.75</v>
      </c>
      <c r="F104" s="116">
        <f>IFERROR(IF(VLOOKUP($A104,'Annex 2 Designated EHV charges'!$D:$P,11,FALSE)=0,0,VLOOKUP($A104,'Annex 2 Designated EHV charges'!$D:$P,11,FALSE)),"")</f>
        <v>1182.8399999999999</v>
      </c>
      <c r="G104" s="117">
        <f>IFERROR(IF(VLOOKUP($A104,'Annex 2 Designated EHV charges'!$D:$P,12,FALSE)=0,0,VLOOKUP($A104,'Annex 2 Designated EHV charges'!$D:$P,12,FALSE)),"")</f>
        <v>0.05</v>
      </c>
      <c r="H104" s="117">
        <f>IFERROR(IF(VLOOKUP($A104,'Annex 2 Designated EHV charges'!$D:$P,13,FALSE)=0,0,VLOOKUP($A104,'Annex 2 Designated EHV charges'!$D:$P,13,FALSE)),"")</f>
        <v>0.05</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&amp;C_x000D_&amp;1#&amp;"Aptos"&amp;12&amp;K008000 Internal Use</oddFooter>
    <firstHeader>&amp;L&amp;"Trebuchet MS,Bold"
Annex 2b &amp;"Trebuchet MS,Regular"- Schedule of Export Charges for use of the Distribution System by Designated EHV Properties (including LDNOs with Designated EHV Properties/end-users).</firstHeader>
    <firstFooter>&amp;C_x000D_&amp;1#&amp;"Aptos"&amp;12&amp;K008000 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 workbookViewId="1"/>
  </sheetViews>
  <sheetFormatPr defaultColWidth="9.140625" defaultRowHeight="15" x14ac:dyDescent="0.3"/>
  <cols>
    <col min="1" max="1" width="27.42578125" style="122" customWidth="1"/>
    <col min="2" max="2" width="11" style="122" customWidth="1"/>
    <col min="3" max="3" width="9.140625" style="122"/>
    <col min="4" max="10" width="16.5703125" style="122" customWidth="1"/>
    <col min="11" max="16384" width="9.140625" style="122"/>
  </cols>
  <sheetData>
    <row r="1" spans="1:10" s="120" customFormat="1" ht="27.75" customHeight="1" x14ac:dyDescent="0.3">
      <c r="A1" s="118" t="s">
        <v>17</v>
      </c>
      <c r="B1" s="119"/>
      <c r="D1" s="119"/>
      <c r="E1" s="119"/>
      <c r="F1" s="119"/>
      <c r="G1" s="121"/>
      <c r="H1" s="122"/>
      <c r="I1" s="122"/>
    </row>
    <row r="2" spans="1:10" s="120" customFormat="1" ht="27" customHeight="1" x14ac:dyDescent="0.2">
      <c r="A2" s="217" t="str">
        <f>Overview!B4&amp; " - Effective from "&amp;Overview!D4&amp;" - "&amp;Overview!E4&amp;" LV and HV tariffs"</f>
        <v>Electricity North West Limited - Effective from 1 April 2026 - Final LV and HV tariffs</v>
      </c>
      <c r="B2" s="217"/>
      <c r="C2" s="217"/>
      <c r="D2" s="217"/>
      <c r="E2" s="217"/>
      <c r="F2" s="217"/>
      <c r="G2" s="217"/>
      <c r="H2" s="217"/>
      <c r="I2" s="217"/>
      <c r="J2" s="217"/>
    </row>
    <row r="3" spans="1:10" s="120" customFormat="1" ht="27" customHeight="1" x14ac:dyDescent="0.2">
      <c r="A3" s="236" t="s">
        <v>427</v>
      </c>
      <c r="B3" s="237"/>
      <c r="C3" s="237"/>
      <c r="D3" s="237"/>
      <c r="E3" s="237"/>
      <c r="F3" s="237"/>
      <c r="G3" s="237"/>
      <c r="H3" s="237"/>
      <c r="I3" s="237"/>
      <c r="J3" s="238"/>
    </row>
    <row r="4" spans="1:10" s="120" customFormat="1" ht="71.25" customHeight="1" x14ac:dyDescent="0.2">
      <c r="A4" s="123"/>
      <c r="B4" s="72" t="s">
        <v>0</v>
      </c>
      <c r="C4" s="89" t="s">
        <v>22</v>
      </c>
      <c r="D4" s="89" t="s">
        <v>428</v>
      </c>
      <c r="E4" s="89" t="s">
        <v>429</v>
      </c>
      <c r="F4" s="89" t="s">
        <v>23</v>
      </c>
      <c r="G4" s="89"/>
      <c r="H4" s="89"/>
      <c r="I4" s="89"/>
      <c r="J4" s="89"/>
    </row>
    <row r="5" spans="1:10" s="120" customFormat="1" ht="32.25" customHeight="1" x14ac:dyDescent="0.2">
      <c r="A5" s="124"/>
      <c r="B5" s="125"/>
      <c r="C5" s="126"/>
      <c r="D5" s="127"/>
      <c r="E5" s="127"/>
      <c r="F5" s="128"/>
      <c r="G5" s="129"/>
      <c r="H5" s="129"/>
      <c r="I5" s="129"/>
      <c r="J5" s="129"/>
    </row>
    <row r="6" spans="1:10" ht="12.75" customHeight="1" x14ac:dyDescent="0.3">
      <c r="A6" s="239" t="s">
        <v>2</v>
      </c>
      <c r="B6" s="247"/>
      <c r="C6" s="248"/>
      <c r="D6" s="248"/>
      <c r="E6" s="248"/>
      <c r="F6" s="248"/>
      <c r="G6" s="248"/>
      <c r="H6" s="249"/>
      <c r="I6" s="249"/>
      <c r="J6" s="250"/>
    </row>
    <row r="7" spans="1:10" x14ac:dyDescent="0.3">
      <c r="A7" s="240"/>
      <c r="B7" s="247"/>
      <c r="C7" s="248"/>
      <c r="D7" s="248"/>
      <c r="E7" s="248"/>
      <c r="F7" s="248"/>
      <c r="G7" s="248"/>
      <c r="H7" s="249"/>
      <c r="I7" s="249"/>
      <c r="J7" s="250"/>
    </row>
    <row r="8" spans="1:10" x14ac:dyDescent="0.3">
      <c r="A8" s="251"/>
      <c r="B8" s="247"/>
      <c r="C8" s="248"/>
      <c r="D8" s="248"/>
      <c r="E8" s="248"/>
      <c r="F8" s="248"/>
      <c r="G8" s="248"/>
      <c r="H8" s="249"/>
      <c r="I8" s="249"/>
      <c r="J8" s="250"/>
    </row>
    <row r="11" spans="1:10" s="120" customFormat="1" ht="27" customHeight="1" x14ac:dyDescent="0.2">
      <c r="A11" s="236" t="s">
        <v>430</v>
      </c>
      <c r="B11" s="237"/>
      <c r="C11" s="237"/>
      <c r="D11" s="237"/>
      <c r="E11" s="237"/>
      <c r="F11" s="237"/>
      <c r="G11" s="237"/>
      <c r="H11" s="237"/>
      <c r="I11" s="237"/>
      <c r="J11" s="238"/>
    </row>
    <row r="12" spans="1:10" s="120" customFormat="1" ht="58.5" customHeight="1" x14ac:dyDescent="0.2">
      <c r="A12" s="123"/>
      <c r="B12" s="72" t="s">
        <v>0</v>
      </c>
      <c r="C12" s="89" t="s">
        <v>22</v>
      </c>
      <c r="D12" s="72" t="s">
        <v>431</v>
      </c>
      <c r="E12" s="72" t="s">
        <v>432</v>
      </c>
      <c r="F12" s="72" t="s">
        <v>433</v>
      </c>
      <c r="G12" s="89" t="s">
        <v>23</v>
      </c>
      <c r="H12" s="89" t="s">
        <v>24</v>
      </c>
      <c r="I12" s="72" t="s">
        <v>351</v>
      </c>
      <c r="J12" s="89" t="s">
        <v>255</v>
      </c>
    </row>
    <row r="13" spans="1:10" s="120" customFormat="1" ht="32.25" customHeight="1" x14ac:dyDescent="0.2">
      <c r="A13" s="124"/>
      <c r="B13" s="125"/>
      <c r="C13" s="126"/>
      <c r="D13" s="127"/>
      <c r="E13" s="127"/>
      <c r="F13" s="127"/>
      <c r="G13" s="128"/>
      <c r="H13" s="128"/>
      <c r="I13" s="128"/>
      <c r="J13" s="127"/>
    </row>
    <row r="14" spans="1:10" ht="12.75" customHeight="1" x14ac:dyDescent="0.3">
      <c r="A14" s="239" t="s">
        <v>2</v>
      </c>
      <c r="B14" s="243" t="s">
        <v>12</v>
      </c>
      <c r="C14" s="244"/>
      <c r="D14" s="244"/>
      <c r="E14" s="244"/>
      <c r="F14" s="244"/>
      <c r="G14" s="244"/>
      <c r="H14" s="245"/>
      <c r="I14" s="245"/>
      <c r="J14" s="246"/>
    </row>
    <row r="15" spans="1:10" ht="12.75" customHeight="1" x14ac:dyDescent="0.3">
      <c r="A15" s="240"/>
      <c r="B15" s="247"/>
      <c r="C15" s="248"/>
      <c r="D15" s="248"/>
      <c r="E15" s="248"/>
      <c r="F15" s="248"/>
      <c r="G15" s="248"/>
      <c r="H15" s="249"/>
      <c r="I15" s="249"/>
      <c r="J15" s="250"/>
    </row>
    <row r="16" spans="1:10" ht="12.75" customHeight="1" x14ac:dyDescent="0.3">
      <c r="A16" s="240"/>
      <c r="B16" s="247"/>
      <c r="C16" s="248"/>
      <c r="D16" s="248"/>
      <c r="E16" s="248"/>
      <c r="F16" s="248"/>
      <c r="G16" s="248"/>
      <c r="H16" s="249"/>
      <c r="I16" s="249"/>
      <c r="J16" s="250"/>
    </row>
    <row r="17" spans="1:10" ht="23.25" customHeight="1" x14ac:dyDescent="0.3">
      <c r="A17" s="241"/>
      <c r="B17" s="247"/>
      <c r="C17" s="248"/>
      <c r="D17" s="248"/>
      <c r="E17" s="248"/>
      <c r="F17" s="248"/>
      <c r="G17" s="248"/>
      <c r="H17" s="249"/>
      <c r="I17" s="249"/>
      <c r="J17" s="250"/>
    </row>
    <row r="18" spans="1:10" ht="12.75" customHeight="1" x14ac:dyDescent="0.3">
      <c r="A18" s="241"/>
      <c r="B18" s="247"/>
      <c r="C18" s="248"/>
      <c r="D18" s="248"/>
      <c r="E18" s="248"/>
      <c r="F18" s="248"/>
      <c r="G18" s="248"/>
      <c r="H18" s="249"/>
      <c r="I18" s="249"/>
      <c r="J18" s="250"/>
    </row>
    <row r="19" spans="1:10" x14ac:dyDescent="0.3">
      <c r="A19" s="241"/>
      <c r="B19" s="247"/>
      <c r="C19" s="248"/>
      <c r="D19" s="248"/>
      <c r="E19" s="248"/>
      <c r="F19" s="248"/>
      <c r="G19" s="248"/>
      <c r="H19" s="249"/>
      <c r="I19" s="249"/>
      <c r="J19" s="250"/>
    </row>
    <row r="20" spans="1:10" x14ac:dyDescent="0.3">
      <c r="A20" s="241"/>
      <c r="B20" s="247"/>
      <c r="C20" s="248"/>
      <c r="D20" s="248"/>
      <c r="E20" s="248"/>
      <c r="F20" s="248"/>
      <c r="G20" s="248"/>
      <c r="H20" s="249"/>
      <c r="I20" s="249"/>
      <c r="J20" s="250"/>
    </row>
    <row r="21" spans="1:10" x14ac:dyDescent="0.3">
      <c r="A21" s="242"/>
      <c r="B21" s="247"/>
      <c r="C21" s="248"/>
      <c r="D21" s="248"/>
      <c r="E21" s="248"/>
      <c r="F21" s="248"/>
      <c r="G21" s="248"/>
      <c r="H21" s="249"/>
      <c r="I21" s="249"/>
      <c r="J21" s="250"/>
    </row>
    <row r="24" spans="1:10" ht="15.75" x14ac:dyDescent="0.35">
      <c r="A24" s="56" t="str">
        <f>Overview!B4&amp;" has no preserved charges/additional LLFCs"</f>
        <v>Electricity North West Limited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&amp;C_x000D_&amp;1#&amp;"Aptos"&amp;12&amp;K008000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heetView workbookViewId="1"/>
  </sheetViews>
  <sheetFormatPr defaultColWidth="9.140625" defaultRowHeight="27.75" customHeight="1" x14ac:dyDescent="0.3"/>
  <cols>
    <col min="1" max="1" width="58" style="57" bestFit="1" customWidth="1"/>
    <col min="2" max="2" width="17.7109375" style="81" customWidth="1"/>
    <col min="3" max="4" width="17.7109375" style="57" customWidth="1"/>
    <col min="5" max="7" width="17.7109375" style="81" customWidth="1"/>
    <col min="8" max="9" width="17.7109375" style="82" customWidth="1"/>
    <col min="10" max="10" width="17.7109375" style="60" customWidth="1"/>
    <col min="11" max="11" width="15.5703125" style="60" customWidth="1"/>
    <col min="12" max="16384" width="9.140625" style="57"/>
  </cols>
  <sheetData>
    <row r="1" spans="1:11" ht="27.75" customHeight="1" x14ac:dyDescent="0.3">
      <c r="A1" s="85" t="s">
        <v>17</v>
      </c>
      <c r="B1" s="57"/>
      <c r="F1" s="57"/>
      <c r="G1" s="57"/>
      <c r="H1" s="57"/>
      <c r="I1" s="60"/>
      <c r="J1" s="57"/>
      <c r="K1" s="57"/>
    </row>
    <row r="2" spans="1:11" ht="27" customHeight="1" x14ac:dyDescent="0.3">
      <c r="A2" s="252" t="str">
        <f>Overview!B4&amp; " - Effective from "&amp;Overview!D4&amp;" - "&amp;Overview!E4&amp;" LDNO tariffs"</f>
        <v>Electricity North West Limited - Effective from 1 April 2026 - Final LDNO tariffs</v>
      </c>
      <c r="B2" s="252"/>
      <c r="C2" s="252"/>
      <c r="D2" s="252"/>
      <c r="E2" s="252"/>
      <c r="F2" s="252"/>
      <c r="G2" s="252"/>
      <c r="H2" s="252"/>
      <c r="I2" s="252"/>
      <c r="J2" s="252"/>
    </row>
    <row r="3" spans="1:11" ht="18.75" x14ac:dyDescent="0.3">
      <c r="A3" s="130"/>
      <c r="B3" s="130"/>
      <c r="C3" s="130"/>
      <c r="D3" s="130"/>
      <c r="E3" s="130"/>
      <c r="F3" s="130"/>
      <c r="G3" s="130"/>
      <c r="H3" s="130"/>
      <c r="I3" s="130"/>
      <c r="J3" s="130"/>
    </row>
    <row r="4" spans="1:11" ht="27" customHeight="1" x14ac:dyDescent="0.3">
      <c r="A4" s="217" t="s">
        <v>374</v>
      </c>
      <c r="B4" s="217"/>
      <c r="C4" s="217"/>
      <c r="D4" s="217"/>
      <c r="E4" s="131"/>
      <c r="F4" s="217" t="s">
        <v>375</v>
      </c>
      <c r="G4" s="217"/>
      <c r="H4" s="217"/>
      <c r="I4" s="217"/>
      <c r="J4" s="217"/>
    </row>
    <row r="5" spans="1:11" ht="32.25" customHeight="1" x14ac:dyDescent="0.2">
      <c r="A5" s="64" t="s">
        <v>12</v>
      </c>
      <c r="B5" s="65" t="s">
        <v>274</v>
      </c>
      <c r="C5" s="132" t="s">
        <v>275</v>
      </c>
      <c r="D5" s="66" t="s">
        <v>276</v>
      </c>
      <c r="E5" s="61"/>
      <c r="F5" s="221"/>
      <c r="G5" s="222"/>
      <c r="H5" s="67" t="s">
        <v>278</v>
      </c>
      <c r="I5" s="68" t="s">
        <v>279</v>
      </c>
      <c r="J5" s="66" t="s">
        <v>276</v>
      </c>
      <c r="K5" s="61"/>
    </row>
    <row r="6" spans="1:11" ht="56.25" customHeight="1" x14ac:dyDescent="0.2">
      <c r="A6" s="186" t="s">
        <v>483</v>
      </c>
      <c r="B6" s="188" t="s">
        <v>484</v>
      </c>
      <c r="C6" s="188" t="s">
        <v>485</v>
      </c>
      <c r="D6" s="188" t="s">
        <v>486</v>
      </c>
      <c r="E6" s="61"/>
      <c r="F6" s="208" t="s">
        <v>489</v>
      </c>
      <c r="G6" s="209"/>
      <c r="H6" s="189"/>
      <c r="I6" s="188" t="s">
        <v>490</v>
      </c>
      <c r="J6" s="190" t="s">
        <v>486</v>
      </c>
      <c r="K6" s="61"/>
    </row>
    <row r="7" spans="1:11" ht="56.25" customHeight="1" x14ac:dyDescent="0.2">
      <c r="A7" s="186" t="s">
        <v>487</v>
      </c>
      <c r="B7" s="189"/>
      <c r="C7" s="188" t="s">
        <v>484</v>
      </c>
      <c r="D7" s="188" t="s">
        <v>488</v>
      </c>
      <c r="E7" s="61"/>
      <c r="F7" s="208" t="s">
        <v>491</v>
      </c>
      <c r="G7" s="209"/>
      <c r="H7" s="187" t="s">
        <v>484</v>
      </c>
      <c r="I7" s="188" t="s">
        <v>492</v>
      </c>
      <c r="J7" s="190" t="s">
        <v>486</v>
      </c>
      <c r="K7" s="61"/>
    </row>
    <row r="8" spans="1:11" ht="55.5" customHeight="1" x14ac:dyDescent="0.2">
      <c r="A8" s="69" t="s">
        <v>13</v>
      </c>
      <c r="B8" s="254" t="s">
        <v>478</v>
      </c>
      <c r="C8" s="255"/>
      <c r="D8" s="256"/>
      <c r="E8" s="61"/>
      <c r="F8" s="208" t="s">
        <v>493</v>
      </c>
      <c r="G8" s="209"/>
      <c r="H8" s="189"/>
      <c r="I8" s="188" t="s">
        <v>484</v>
      </c>
      <c r="J8" s="190" t="s">
        <v>488</v>
      </c>
      <c r="K8" s="61"/>
    </row>
    <row r="9" spans="1:11" s="63" customFormat="1" ht="21" customHeight="1" x14ac:dyDescent="0.3">
      <c r="B9" s="61"/>
      <c r="C9" s="61"/>
      <c r="D9" s="61"/>
      <c r="E9" s="133"/>
      <c r="F9" s="216" t="s">
        <v>13</v>
      </c>
      <c r="G9" s="216"/>
      <c r="H9" s="253" t="s">
        <v>478</v>
      </c>
      <c r="I9" s="253"/>
      <c r="J9" s="253"/>
      <c r="K9" s="62"/>
    </row>
    <row r="10" spans="1:11" s="63" customFormat="1" ht="12" customHeight="1" x14ac:dyDescent="0.3">
      <c r="A10" s="61"/>
      <c r="B10" s="61"/>
      <c r="C10" s="61"/>
      <c r="D10" s="61"/>
      <c r="E10" s="61"/>
      <c r="F10" s="134"/>
      <c r="G10" s="134"/>
      <c r="H10" s="135"/>
      <c r="I10" s="135"/>
      <c r="J10" s="135"/>
      <c r="K10" s="62"/>
    </row>
    <row r="11" spans="1:11" ht="66" customHeight="1" x14ac:dyDescent="0.2">
      <c r="A11" s="70" t="s">
        <v>350</v>
      </c>
      <c r="B11" s="70" t="s">
        <v>30</v>
      </c>
      <c r="C11" s="71" t="s">
        <v>22</v>
      </c>
      <c r="D11" s="71" t="str">
        <f>'Annex 1 LV, HV and UMS charges'!D11</f>
        <v>Red/black unit charge
p/kWh</v>
      </c>
      <c r="E11" s="71" t="str">
        <f>'Annex 1 LV, HV and UMS charges'!E11</f>
        <v>Amber/yellow unit charge
p/kWh</v>
      </c>
      <c r="F11" s="71" t="str">
        <f>'Annex 1 LV, HV and UMS charges'!F11</f>
        <v>Green unit charge
p/kWh</v>
      </c>
      <c r="G11" s="71" t="str">
        <f>'Annex 1 LV, HV and UMS charges'!G11</f>
        <v>Fixed charge p/MPAN/day</v>
      </c>
      <c r="H11" s="71" t="str">
        <f>'Annex 1 LV, HV and UMS charges'!H11</f>
        <v>Capacity charge p/kVA/day</v>
      </c>
      <c r="I11" s="71" t="str">
        <f>'Annex 1 LV, HV and UMS charges'!I11</f>
        <v>Exceeded capacity charge
p/kVA/day</v>
      </c>
      <c r="J11" s="71" t="str">
        <f>'Annex 1 LV, HV and UMS charges'!J11</f>
        <v>Reactive power charge
p/kVArh</v>
      </c>
      <c r="K11" s="57"/>
    </row>
    <row r="12" spans="1:11" ht="27" customHeight="1" x14ac:dyDescent="0.2">
      <c r="A12" s="136" t="s">
        <v>670</v>
      </c>
      <c r="B12" s="74" t="s">
        <v>671</v>
      </c>
      <c r="C12" s="137" t="s">
        <v>672</v>
      </c>
      <c r="D12" s="191">
        <v>10.263999999999999</v>
      </c>
      <c r="E12" s="192">
        <v>1.6240000000000001</v>
      </c>
      <c r="F12" s="193">
        <v>9.5000000000000001E-2</v>
      </c>
      <c r="G12" s="138">
        <v>1.83</v>
      </c>
      <c r="H12" s="77">
        <v>0</v>
      </c>
      <c r="I12" s="77">
        <v>0</v>
      </c>
      <c r="J12" s="78">
        <v>0</v>
      </c>
      <c r="K12" s="57"/>
    </row>
    <row r="13" spans="1:11" ht="27" customHeight="1" x14ac:dyDescent="0.2">
      <c r="A13" s="136" t="s">
        <v>673</v>
      </c>
      <c r="B13" s="74" t="s">
        <v>674</v>
      </c>
      <c r="C13" s="137">
        <v>2</v>
      </c>
      <c r="D13" s="191">
        <v>10.263999999999999</v>
      </c>
      <c r="E13" s="192">
        <v>1.6240000000000001</v>
      </c>
      <c r="F13" s="193">
        <v>9.5000000000000001E-2</v>
      </c>
      <c r="G13" s="77">
        <v>0</v>
      </c>
      <c r="H13" s="77">
        <v>0</v>
      </c>
      <c r="I13" s="77">
        <v>0</v>
      </c>
      <c r="J13" s="78">
        <v>0</v>
      </c>
      <c r="K13" s="57"/>
    </row>
    <row r="14" spans="1:11" ht="27" customHeight="1" x14ac:dyDescent="0.2">
      <c r="A14" s="136" t="s">
        <v>534</v>
      </c>
      <c r="B14" s="74"/>
      <c r="C14" s="137" t="s">
        <v>675</v>
      </c>
      <c r="D14" s="191">
        <v>9.8409999999999993</v>
      </c>
      <c r="E14" s="192">
        <v>1.5569999999999999</v>
      </c>
      <c r="F14" s="193">
        <v>9.0999999999999998E-2</v>
      </c>
      <c r="G14" s="138">
        <v>5.7</v>
      </c>
      <c r="H14" s="77">
        <v>0</v>
      </c>
      <c r="I14" s="77">
        <v>0</v>
      </c>
      <c r="J14" s="78">
        <v>0</v>
      </c>
      <c r="K14" s="57"/>
    </row>
    <row r="15" spans="1:11" ht="27" customHeight="1" x14ac:dyDescent="0.2">
      <c r="A15" s="136" t="s">
        <v>535</v>
      </c>
      <c r="B15" s="74" t="s">
        <v>676</v>
      </c>
      <c r="C15" s="137" t="s">
        <v>675</v>
      </c>
      <c r="D15" s="191">
        <v>9.8409999999999993</v>
      </c>
      <c r="E15" s="192">
        <v>1.5569999999999999</v>
      </c>
      <c r="F15" s="193">
        <v>9.0999999999999998E-2</v>
      </c>
      <c r="G15" s="138">
        <v>0</v>
      </c>
      <c r="H15" s="77">
        <v>0</v>
      </c>
      <c r="I15" s="77">
        <v>0</v>
      </c>
      <c r="J15" s="78">
        <v>0</v>
      </c>
      <c r="K15" s="57"/>
    </row>
    <row r="16" spans="1:11" ht="27" customHeight="1" x14ac:dyDescent="0.2">
      <c r="A16" s="136" t="s">
        <v>536</v>
      </c>
      <c r="B16" s="74"/>
      <c r="C16" s="137" t="s">
        <v>675</v>
      </c>
      <c r="D16" s="191">
        <v>9.6029999999999998</v>
      </c>
      <c r="E16" s="192">
        <v>1.32</v>
      </c>
      <c r="F16" s="193">
        <v>0</v>
      </c>
      <c r="G16" s="138">
        <v>0</v>
      </c>
      <c r="H16" s="77">
        <v>0</v>
      </c>
      <c r="I16" s="77">
        <v>0</v>
      </c>
      <c r="J16" s="78">
        <v>0</v>
      </c>
      <c r="K16" s="57"/>
    </row>
    <row r="17" spans="1:11" ht="27" customHeight="1" x14ac:dyDescent="0.2">
      <c r="A17" s="136" t="s">
        <v>537</v>
      </c>
      <c r="B17" s="74"/>
      <c r="C17" s="137" t="s">
        <v>675</v>
      </c>
      <c r="D17" s="191">
        <v>9.2959999999999994</v>
      </c>
      <c r="E17" s="192">
        <v>1.0129999999999999</v>
      </c>
      <c r="F17" s="193">
        <v>0</v>
      </c>
      <c r="G17" s="138">
        <v>0</v>
      </c>
      <c r="H17" s="77">
        <v>0</v>
      </c>
      <c r="I17" s="77">
        <v>0</v>
      </c>
      <c r="J17" s="78">
        <v>0</v>
      </c>
      <c r="K17" s="57"/>
    </row>
    <row r="18" spans="1:11" ht="27" customHeight="1" x14ac:dyDescent="0.2">
      <c r="A18" s="136" t="s">
        <v>538</v>
      </c>
      <c r="B18" s="74"/>
      <c r="C18" s="137" t="s">
        <v>675</v>
      </c>
      <c r="D18" s="191">
        <v>9.1029999999999998</v>
      </c>
      <c r="E18" s="192">
        <v>0.82</v>
      </c>
      <c r="F18" s="193">
        <v>0</v>
      </c>
      <c r="G18" s="138">
        <v>0</v>
      </c>
      <c r="H18" s="77">
        <v>0</v>
      </c>
      <c r="I18" s="77">
        <v>0</v>
      </c>
      <c r="J18" s="78">
        <v>0</v>
      </c>
      <c r="K18" s="57"/>
    </row>
    <row r="19" spans="1:11" ht="27" customHeight="1" x14ac:dyDescent="0.2">
      <c r="A19" s="136" t="s">
        <v>677</v>
      </c>
      <c r="B19" s="74" t="s">
        <v>678</v>
      </c>
      <c r="C19" s="137">
        <v>4</v>
      </c>
      <c r="D19" s="191">
        <v>9.8409999999999993</v>
      </c>
      <c r="E19" s="192">
        <v>1.5569999999999999</v>
      </c>
      <c r="F19" s="193">
        <v>9.0999999999999998E-2</v>
      </c>
      <c r="G19" s="77">
        <v>0</v>
      </c>
      <c r="H19" s="77">
        <v>0</v>
      </c>
      <c r="I19" s="77">
        <v>0</v>
      </c>
      <c r="J19" s="78">
        <v>0</v>
      </c>
      <c r="K19" s="57"/>
    </row>
    <row r="20" spans="1:11" ht="27" customHeight="1" x14ac:dyDescent="0.2">
      <c r="A20" s="136" t="s">
        <v>539</v>
      </c>
      <c r="B20" s="74" t="s">
        <v>679</v>
      </c>
      <c r="C20" s="137">
        <v>0</v>
      </c>
      <c r="D20" s="191">
        <v>5.9640000000000004</v>
      </c>
      <c r="E20" s="192">
        <v>0.88200000000000001</v>
      </c>
      <c r="F20" s="193">
        <v>5.2999999999999999E-2</v>
      </c>
      <c r="G20" s="138">
        <v>20.079999999999998</v>
      </c>
      <c r="H20" s="138">
        <v>4.3899999999999997</v>
      </c>
      <c r="I20" s="139">
        <v>4.3899999999999997</v>
      </c>
      <c r="J20" s="80">
        <v>0.109</v>
      </c>
      <c r="K20" s="57"/>
    </row>
    <row r="21" spans="1:11" ht="27" customHeight="1" x14ac:dyDescent="0.2">
      <c r="A21" s="136" t="s">
        <v>540</v>
      </c>
      <c r="B21" s="74" t="s">
        <v>680</v>
      </c>
      <c r="C21" s="137">
        <v>0</v>
      </c>
      <c r="D21" s="191">
        <v>4.96</v>
      </c>
      <c r="E21" s="192">
        <v>0.26900000000000002</v>
      </c>
      <c r="F21" s="193">
        <v>1.4999999999999999E-2</v>
      </c>
      <c r="G21" s="138">
        <v>0</v>
      </c>
      <c r="H21" s="138">
        <v>4.3899999999999997</v>
      </c>
      <c r="I21" s="139">
        <v>4.3899999999999997</v>
      </c>
      <c r="J21" s="80">
        <v>0.109</v>
      </c>
      <c r="K21" s="57"/>
    </row>
    <row r="22" spans="1:11" ht="27" customHeight="1" x14ac:dyDescent="0.2">
      <c r="A22" s="136" t="s">
        <v>541</v>
      </c>
      <c r="B22" s="74"/>
      <c r="C22" s="137">
        <v>0</v>
      </c>
      <c r="D22" s="191">
        <v>4.6340000000000003</v>
      </c>
      <c r="E22" s="192">
        <v>0.26900000000000002</v>
      </c>
      <c r="F22" s="193">
        <v>1.4999999999999999E-2</v>
      </c>
      <c r="G22" s="138">
        <v>0</v>
      </c>
      <c r="H22" s="138">
        <v>4.3899999999999997</v>
      </c>
      <c r="I22" s="139">
        <v>4.3899999999999997</v>
      </c>
      <c r="J22" s="80">
        <v>0.109</v>
      </c>
      <c r="K22" s="57"/>
    </row>
    <row r="23" spans="1:11" ht="27" customHeight="1" x14ac:dyDescent="0.2">
      <c r="A23" s="136" t="s">
        <v>542</v>
      </c>
      <c r="B23" s="74"/>
      <c r="C23" s="137">
        <v>0</v>
      </c>
      <c r="D23" s="191">
        <v>4.3650000000000002</v>
      </c>
      <c r="E23" s="192">
        <v>0.26900000000000002</v>
      </c>
      <c r="F23" s="193">
        <v>1.4999999999999999E-2</v>
      </c>
      <c r="G23" s="138">
        <v>0</v>
      </c>
      <c r="H23" s="138">
        <v>4.3899999999999997</v>
      </c>
      <c r="I23" s="139">
        <v>4.3899999999999997</v>
      </c>
      <c r="J23" s="80">
        <v>0.109</v>
      </c>
      <c r="K23" s="57"/>
    </row>
    <row r="24" spans="1:11" ht="27" customHeight="1" x14ac:dyDescent="0.2">
      <c r="A24" s="136" t="s">
        <v>543</v>
      </c>
      <c r="B24" s="74"/>
      <c r="C24" s="137">
        <v>0</v>
      </c>
      <c r="D24" s="191">
        <v>4.1420000000000003</v>
      </c>
      <c r="E24" s="192">
        <v>0.26900000000000002</v>
      </c>
      <c r="F24" s="193">
        <v>1.4999999999999999E-2</v>
      </c>
      <c r="G24" s="138">
        <v>0</v>
      </c>
      <c r="H24" s="138">
        <v>4.3899999999999997</v>
      </c>
      <c r="I24" s="139">
        <v>4.3899999999999997</v>
      </c>
      <c r="J24" s="80">
        <v>0.109</v>
      </c>
      <c r="K24" s="57"/>
    </row>
    <row r="25" spans="1:11" ht="27" customHeight="1" x14ac:dyDescent="0.2">
      <c r="A25" s="136" t="s">
        <v>681</v>
      </c>
      <c r="B25" s="74" t="s">
        <v>682</v>
      </c>
      <c r="C25" s="137" t="s">
        <v>522</v>
      </c>
      <c r="D25" s="194">
        <v>30.652999999999999</v>
      </c>
      <c r="E25" s="195">
        <v>3.3620000000000001</v>
      </c>
      <c r="F25" s="193">
        <v>2.1179999999999999</v>
      </c>
      <c r="G25" s="77">
        <v>0</v>
      </c>
      <c r="H25" s="77">
        <v>0</v>
      </c>
      <c r="I25" s="77">
        <v>0</v>
      </c>
      <c r="J25" s="78">
        <v>0</v>
      </c>
      <c r="K25" s="57"/>
    </row>
    <row r="26" spans="1:11" ht="27" customHeight="1" x14ac:dyDescent="0.2">
      <c r="A26" s="136" t="s">
        <v>683</v>
      </c>
      <c r="B26" s="74" t="s">
        <v>684</v>
      </c>
      <c r="C26" s="137" t="s">
        <v>685</v>
      </c>
      <c r="D26" s="191">
        <v>-9.968</v>
      </c>
      <c r="E26" s="192">
        <v>-1.5780000000000001</v>
      </c>
      <c r="F26" s="193">
        <v>-9.1999999999999998E-2</v>
      </c>
      <c r="G26" s="77">
        <v>0</v>
      </c>
      <c r="H26" s="77">
        <v>0</v>
      </c>
      <c r="I26" s="77">
        <v>0</v>
      </c>
      <c r="J26" s="78">
        <v>0</v>
      </c>
      <c r="K26" s="57"/>
    </row>
    <row r="27" spans="1:11" ht="27" customHeight="1" x14ac:dyDescent="0.2">
      <c r="A27" s="136" t="s">
        <v>686</v>
      </c>
      <c r="B27" s="74" t="s">
        <v>687</v>
      </c>
      <c r="C27" s="137" t="s">
        <v>685</v>
      </c>
      <c r="D27" s="191">
        <v>-9.968</v>
      </c>
      <c r="E27" s="192">
        <v>-1.5780000000000001</v>
      </c>
      <c r="F27" s="193">
        <v>-9.1999999999999998E-2</v>
      </c>
      <c r="G27" s="77">
        <v>0</v>
      </c>
      <c r="H27" s="77">
        <v>0</v>
      </c>
      <c r="I27" s="77">
        <v>0</v>
      </c>
      <c r="J27" s="80">
        <v>0.17599999999999999</v>
      </c>
      <c r="K27" s="57"/>
    </row>
    <row r="28" spans="1:11" ht="27" customHeight="1" x14ac:dyDescent="0.2">
      <c r="A28" s="140" t="s">
        <v>688</v>
      </c>
      <c r="B28" s="74" t="s">
        <v>689</v>
      </c>
      <c r="C28" s="137" t="s">
        <v>672</v>
      </c>
      <c r="D28" s="191">
        <v>7.2060000000000004</v>
      </c>
      <c r="E28" s="192">
        <v>1.1399999999999999</v>
      </c>
      <c r="F28" s="193">
        <v>6.7000000000000004E-2</v>
      </c>
      <c r="G28" s="138">
        <v>1.28</v>
      </c>
      <c r="H28" s="77">
        <v>0</v>
      </c>
      <c r="I28" s="77">
        <v>0</v>
      </c>
      <c r="J28" s="78">
        <v>0</v>
      </c>
      <c r="K28" s="57"/>
    </row>
    <row r="29" spans="1:11" ht="27" customHeight="1" x14ac:dyDescent="0.2">
      <c r="A29" s="140" t="s">
        <v>690</v>
      </c>
      <c r="B29" s="74" t="s">
        <v>691</v>
      </c>
      <c r="C29" s="137">
        <v>2</v>
      </c>
      <c r="D29" s="191">
        <v>7.2060000000000004</v>
      </c>
      <c r="E29" s="192">
        <v>1.1399999999999999</v>
      </c>
      <c r="F29" s="193">
        <v>6.7000000000000004E-2</v>
      </c>
      <c r="G29" s="77">
        <v>0</v>
      </c>
      <c r="H29" s="77">
        <v>0</v>
      </c>
      <c r="I29" s="77">
        <v>0</v>
      </c>
      <c r="J29" s="78">
        <v>0</v>
      </c>
      <c r="K29" s="57"/>
    </row>
    <row r="30" spans="1:11" ht="27" customHeight="1" x14ac:dyDescent="0.2">
      <c r="A30" s="140" t="s">
        <v>545</v>
      </c>
      <c r="B30" s="74"/>
      <c r="C30" s="137" t="s">
        <v>675</v>
      </c>
      <c r="D30" s="191">
        <v>6.9089999999999998</v>
      </c>
      <c r="E30" s="192">
        <v>1.093</v>
      </c>
      <c r="F30" s="193">
        <v>6.4000000000000001E-2</v>
      </c>
      <c r="G30" s="138">
        <v>4</v>
      </c>
      <c r="H30" s="77">
        <v>0</v>
      </c>
      <c r="I30" s="77">
        <v>0</v>
      </c>
      <c r="J30" s="78">
        <v>0</v>
      </c>
      <c r="K30" s="57"/>
    </row>
    <row r="31" spans="1:11" ht="27" customHeight="1" x14ac:dyDescent="0.2">
      <c r="A31" s="140" t="s">
        <v>546</v>
      </c>
      <c r="B31" s="74" t="s">
        <v>692</v>
      </c>
      <c r="C31" s="137" t="s">
        <v>675</v>
      </c>
      <c r="D31" s="191">
        <v>6.9089999999999998</v>
      </c>
      <c r="E31" s="192">
        <v>1.093</v>
      </c>
      <c r="F31" s="193">
        <v>6.4000000000000001E-2</v>
      </c>
      <c r="G31" s="138">
        <v>0</v>
      </c>
      <c r="H31" s="77">
        <v>0</v>
      </c>
      <c r="I31" s="77">
        <v>0</v>
      </c>
      <c r="J31" s="78">
        <v>0</v>
      </c>
      <c r="K31" s="57"/>
    </row>
    <row r="32" spans="1:11" ht="27" customHeight="1" x14ac:dyDescent="0.2">
      <c r="A32" s="140" t="s">
        <v>547</v>
      </c>
      <c r="B32" s="74"/>
      <c r="C32" s="137" t="s">
        <v>675</v>
      </c>
      <c r="D32" s="191">
        <v>6.742</v>
      </c>
      <c r="E32" s="192">
        <v>0.92700000000000005</v>
      </c>
      <c r="F32" s="193">
        <v>0</v>
      </c>
      <c r="G32" s="138">
        <v>0</v>
      </c>
      <c r="H32" s="77">
        <v>0</v>
      </c>
      <c r="I32" s="77">
        <v>0</v>
      </c>
      <c r="J32" s="78">
        <v>0</v>
      </c>
      <c r="K32" s="57"/>
    </row>
    <row r="33" spans="1:11" ht="27" customHeight="1" x14ac:dyDescent="0.2">
      <c r="A33" s="140" t="s">
        <v>548</v>
      </c>
      <c r="B33" s="74"/>
      <c r="C33" s="137" t="s">
        <v>675</v>
      </c>
      <c r="D33" s="191">
        <v>6.5259999999999998</v>
      </c>
      <c r="E33" s="192">
        <v>0.71099999999999997</v>
      </c>
      <c r="F33" s="193">
        <v>0</v>
      </c>
      <c r="G33" s="138">
        <v>0</v>
      </c>
      <c r="H33" s="77">
        <v>0</v>
      </c>
      <c r="I33" s="77">
        <v>0</v>
      </c>
      <c r="J33" s="78">
        <v>0</v>
      </c>
      <c r="K33" s="57"/>
    </row>
    <row r="34" spans="1:11" ht="27" customHeight="1" x14ac:dyDescent="0.2">
      <c r="A34" s="140" t="s">
        <v>549</v>
      </c>
      <c r="B34" s="74"/>
      <c r="C34" s="137" t="s">
        <v>675</v>
      </c>
      <c r="D34" s="191">
        <v>6.391</v>
      </c>
      <c r="E34" s="192">
        <v>0.57599999999999996</v>
      </c>
      <c r="F34" s="193">
        <v>0</v>
      </c>
      <c r="G34" s="138">
        <v>0</v>
      </c>
      <c r="H34" s="77">
        <v>0</v>
      </c>
      <c r="I34" s="77">
        <v>0</v>
      </c>
      <c r="J34" s="78">
        <v>0</v>
      </c>
      <c r="K34" s="57"/>
    </row>
    <row r="35" spans="1:11" ht="27" customHeight="1" x14ac:dyDescent="0.2">
      <c r="A35" s="140" t="s">
        <v>693</v>
      </c>
      <c r="B35" s="74" t="s">
        <v>694</v>
      </c>
      <c r="C35" s="137">
        <v>4</v>
      </c>
      <c r="D35" s="191">
        <v>6.9089999999999998</v>
      </c>
      <c r="E35" s="192">
        <v>1.093</v>
      </c>
      <c r="F35" s="193">
        <v>6.4000000000000001E-2</v>
      </c>
      <c r="G35" s="77">
        <v>0</v>
      </c>
      <c r="H35" s="77">
        <v>0</v>
      </c>
      <c r="I35" s="77">
        <v>0</v>
      </c>
      <c r="J35" s="78">
        <v>0</v>
      </c>
      <c r="K35" s="57"/>
    </row>
    <row r="36" spans="1:11" ht="27" customHeight="1" x14ac:dyDescent="0.2">
      <c r="A36" s="140" t="s">
        <v>550</v>
      </c>
      <c r="B36" s="74" t="s">
        <v>695</v>
      </c>
      <c r="C36" s="137">
        <v>0</v>
      </c>
      <c r="D36" s="191">
        <v>4.1870000000000003</v>
      </c>
      <c r="E36" s="192">
        <v>0.61899999999999999</v>
      </c>
      <c r="F36" s="193">
        <v>3.6999999999999998E-2</v>
      </c>
      <c r="G36" s="138">
        <v>14.1</v>
      </c>
      <c r="H36" s="138">
        <v>3.08</v>
      </c>
      <c r="I36" s="139">
        <v>3.08</v>
      </c>
      <c r="J36" s="80">
        <v>7.6999999999999999E-2</v>
      </c>
      <c r="K36" s="57"/>
    </row>
    <row r="37" spans="1:11" ht="27" customHeight="1" x14ac:dyDescent="0.2">
      <c r="A37" s="140" t="s">
        <v>551</v>
      </c>
      <c r="B37" s="74" t="s">
        <v>696</v>
      </c>
      <c r="C37" s="137">
        <v>0</v>
      </c>
      <c r="D37" s="191">
        <v>3.4830000000000001</v>
      </c>
      <c r="E37" s="192">
        <v>0.189</v>
      </c>
      <c r="F37" s="193">
        <v>1.0999999999999999E-2</v>
      </c>
      <c r="G37" s="138">
        <v>0</v>
      </c>
      <c r="H37" s="138">
        <v>3.08</v>
      </c>
      <c r="I37" s="139">
        <v>3.08</v>
      </c>
      <c r="J37" s="80">
        <v>7.6999999999999999E-2</v>
      </c>
      <c r="K37" s="57"/>
    </row>
    <row r="38" spans="1:11" ht="27" customHeight="1" x14ac:dyDescent="0.2">
      <c r="A38" s="140" t="s">
        <v>552</v>
      </c>
      <c r="B38" s="74"/>
      <c r="C38" s="137">
        <v>0</v>
      </c>
      <c r="D38" s="191">
        <v>3.254</v>
      </c>
      <c r="E38" s="192">
        <v>0.189</v>
      </c>
      <c r="F38" s="193">
        <v>1.0999999999999999E-2</v>
      </c>
      <c r="G38" s="138">
        <v>0</v>
      </c>
      <c r="H38" s="138">
        <v>3.08</v>
      </c>
      <c r="I38" s="139">
        <v>3.08</v>
      </c>
      <c r="J38" s="80">
        <v>7.6999999999999999E-2</v>
      </c>
      <c r="K38" s="57"/>
    </row>
    <row r="39" spans="1:11" ht="27" customHeight="1" x14ac:dyDescent="0.2">
      <c r="A39" s="140" t="s">
        <v>553</v>
      </c>
      <c r="B39" s="74"/>
      <c r="C39" s="137">
        <v>0</v>
      </c>
      <c r="D39" s="191">
        <v>3.0649999999999999</v>
      </c>
      <c r="E39" s="192">
        <v>0.189</v>
      </c>
      <c r="F39" s="193">
        <v>1.0999999999999999E-2</v>
      </c>
      <c r="G39" s="138">
        <v>0</v>
      </c>
      <c r="H39" s="138">
        <v>3.08</v>
      </c>
      <c r="I39" s="139">
        <v>3.08</v>
      </c>
      <c r="J39" s="80">
        <v>7.6999999999999999E-2</v>
      </c>
      <c r="K39" s="57"/>
    </row>
    <row r="40" spans="1:11" ht="27" customHeight="1" x14ac:dyDescent="0.2">
      <c r="A40" s="140" t="s">
        <v>554</v>
      </c>
      <c r="B40" s="74"/>
      <c r="C40" s="137">
        <v>0</v>
      </c>
      <c r="D40" s="191">
        <v>2.9079999999999999</v>
      </c>
      <c r="E40" s="192">
        <v>0.189</v>
      </c>
      <c r="F40" s="193">
        <v>1.0999999999999999E-2</v>
      </c>
      <c r="G40" s="138">
        <v>0</v>
      </c>
      <c r="H40" s="138">
        <v>3.08</v>
      </c>
      <c r="I40" s="139">
        <v>3.08</v>
      </c>
      <c r="J40" s="80">
        <v>7.6999999999999999E-2</v>
      </c>
      <c r="K40" s="57"/>
    </row>
    <row r="41" spans="1:11" ht="27" customHeight="1" x14ac:dyDescent="0.2">
      <c r="A41" s="140" t="s">
        <v>555</v>
      </c>
      <c r="B41" s="74" t="s">
        <v>697</v>
      </c>
      <c r="C41" s="137">
        <v>0</v>
      </c>
      <c r="D41" s="191">
        <v>5.09</v>
      </c>
      <c r="E41" s="192">
        <v>0.69299999999999995</v>
      </c>
      <c r="F41" s="193">
        <v>4.2999999999999997E-2</v>
      </c>
      <c r="G41" s="138">
        <v>73.3</v>
      </c>
      <c r="H41" s="138">
        <v>5.82</v>
      </c>
      <c r="I41" s="139">
        <v>5.82</v>
      </c>
      <c r="J41" s="80">
        <v>8.5999999999999993E-2</v>
      </c>
      <c r="K41" s="57"/>
    </row>
    <row r="42" spans="1:11" ht="27" customHeight="1" x14ac:dyDescent="0.2">
      <c r="A42" s="140" t="s">
        <v>556</v>
      </c>
      <c r="B42" s="74" t="s">
        <v>698</v>
      </c>
      <c r="C42" s="137">
        <v>0</v>
      </c>
      <c r="D42" s="191">
        <v>3.9550000000000001</v>
      </c>
      <c r="E42" s="192">
        <v>0</v>
      </c>
      <c r="F42" s="193">
        <v>0</v>
      </c>
      <c r="G42" s="138">
        <v>50.59</v>
      </c>
      <c r="H42" s="138">
        <v>5.82</v>
      </c>
      <c r="I42" s="139">
        <v>5.82</v>
      </c>
      <c r="J42" s="80">
        <v>8.5999999999999993E-2</v>
      </c>
      <c r="K42" s="57"/>
    </row>
    <row r="43" spans="1:11" ht="27" customHeight="1" x14ac:dyDescent="0.2">
      <c r="A43" s="140" t="s">
        <v>557</v>
      </c>
      <c r="B43" s="74"/>
      <c r="C43" s="137">
        <v>0</v>
      </c>
      <c r="D43" s="191">
        <v>3.5859999999999999</v>
      </c>
      <c r="E43" s="192">
        <v>0</v>
      </c>
      <c r="F43" s="193">
        <v>0</v>
      </c>
      <c r="G43" s="138">
        <v>50.59</v>
      </c>
      <c r="H43" s="138">
        <v>5.82</v>
      </c>
      <c r="I43" s="139">
        <v>5.82</v>
      </c>
      <c r="J43" s="80">
        <v>8.5999999999999993E-2</v>
      </c>
      <c r="K43" s="57"/>
    </row>
    <row r="44" spans="1:11" ht="27" customHeight="1" x14ac:dyDescent="0.2">
      <c r="A44" s="140" t="s">
        <v>558</v>
      </c>
      <c r="B44" s="74"/>
      <c r="C44" s="137">
        <v>0</v>
      </c>
      <c r="D44" s="191">
        <v>3.282</v>
      </c>
      <c r="E44" s="192">
        <v>0</v>
      </c>
      <c r="F44" s="193">
        <v>0</v>
      </c>
      <c r="G44" s="138">
        <v>50.59</v>
      </c>
      <c r="H44" s="138">
        <v>5.82</v>
      </c>
      <c r="I44" s="139">
        <v>5.82</v>
      </c>
      <c r="J44" s="80">
        <v>8.5999999999999993E-2</v>
      </c>
      <c r="K44" s="57"/>
    </row>
    <row r="45" spans="1:11" ht="27" customHeight="1" x14ac:dyDescent="0.2">
      <c r="A45" s="140" t="s">
        <v>559</v>
      </c>
      <c r="B45" s="74"/>
      <c r="C45" s="137">
        <v>0</v>
      </c>
      <c r="D45" s="191">
        <v>3.0289999999999999</v>
      </c>
      <c r="E45" s="192">
        <v>0</v>
      </c>
      <c r="F45" s="193">
        <v>0</v>
      </c>
      <c r="G45" s="138">
        <v>50.59</v>
      </c>
      <c r="H45" s="138">
        <v>5.82</v>
      </c>
      <c r="I45" s="139">
        <v>5.82</v>
      </c>
      <c r="J45" s="80">
        <v>8.5999999999999993E-2</v>
      </c>
      <c r="K45" s="57"/>
    </row>
    <row r="46" spans="1:11" ht="27" customHeight="1" x14ac:dyDescent="0.2">
      <c r="A46" s="140" t="s">
        <v>560</v>
      </c>
      <c r="B46" s="74" t="s">
        <v>699</v>
      </c>
      <c r="C46" s="137">
        <v>0</v>
      </c>
      <c r="D46" s="191">
        <v>4.1790000000000003</v>
      </c>
      <c r="E46" s="192">
        <v>0.498</v>
      </c>
      <c r="F46" s="193">
        <v>3.2000000000000001E-2</v>
      </c>
      <c r="G46" s="138">
        <v>191.17</v>
      </c>
      <c r="H46" s="138">
        <v>6.62</v>
      </c>
      <c r="I46" s="139">
        <v>6.62</v>
      </c>
      <c r="J46" s="80">
        <v>6.0999999999999999E-2</v>
      </c>
      <c r="K46" s="57"/>
    </row>
    <row r="47" spans="1:11" ht="27" customHeight="1" x14ac:dyDescent="0.2">
      <c r="A47" s="140" t="s">
        <v>561</v>
      </c>
      <c r="B47" s="74" t="s">
        <v>700</v>
      </c>
      <c r="C47" s="137">
        <v>0</v>
      </c>
      <c r="D47" s="191">
        <v>1.6970000000000001</v>
      </c>
      <c r="E47" s="192">
        <v>0</v>
      </c>
      <c r="F47" s="193">
        <v>0</v>
      </c>
      <c r="G47" s="138">
        <v>0</v>
      </c>
      <c r="H47" s="138">
        <v>6.62</v>
      </c>
      <c r="I47" s="139">
        <v>6.62</v>
      </c>
      <c r="J47" s="80">
        <v>6.0999999999999999E-2</v>
      </c>
      <c r="K47" s="57"/>
    </row>
    <row r="48" spans="1:11" ht="27" customHeight="1" x14ac:dyDescent="0.2">
      <c r="A48" s="140" t="s">
        <v>562</v>
      </c>
      <c r="B48" s="74"/>
      <c r="C48" s="137">
        <v>0</v>
      </c>
      <c r="D48" s="191">
        <v>0.54400000000000004</v>
      </c>
      <c r="E48" s="192">
        <v>0</v>
      </c>
      <c r="F48" s="193">
        <v>0</v>
      </c>
      <c r="G48" s="138">
        <v>0</v>
      </c>
      <c r="H48" s="138">
        <v>6.62</v>
      </c>
      <c r="I48" s="139">
        <v>6.62</v>
      </c>
      <c r="J48" s="80">
        <v>6.0999999999999999E-2</v>
      </c>
      <c r="K48" s="57"/>
    </row>
    <row r="49" spans="1:11" ht="27" customHeight="1" x14ac:dyDescent="0.2">
      <c r="A49" s="140" t="s">
        <v>563</v>
      </c>
      <c r="B49" s="74"/>
      <c r="C49" s="137">
        <v>0</v>
      </c>
      <c r="D49" s="191">
        <v>0.308</v>
      </c>
      <c r="E49" s="192">
        <v>0</v>
      </c>
      <c r="F49" s="193">
        <v>0</v>
      </c>
      <c r="G49" s="138">
        <v>0</v>
      </c>
      <c r="H49" s="138">
        <v>6.62</v>
      </c>
      <c r="I49" s="139">
        <v>6.62</v>
      </c>
      <c r="J49" s="80">
        <v>6.0999999999999999E-2</v>
      </c>
      <c r="K49" s="57"/>
    </row>
    <row r="50" spans="1:11" ht="27" customHeight="1" x14ac:dyDescent="0.2">
      <c r="A50" s="140" t="s">
        <v>564</v>
      </c>
      <c r="B50" s="74"/>
      <c r="C50" s="137">
        <v>0</v>
      </c>
      <c r="D50" s="191">
        <v>0</v>
      </c>
      <c r="E50" s="192">
        <v>0</v>
      </c>
      <c r="F50" s="193">
        <v>0</v>
      </c>
      <c r="G50" s="138">
        <v>0</v>
      </c>
      <c r="H50" s="138">
        <v>6.62</v>
      </c>
      <c r="I50" s="139">
        <v>6.62</v>
      </c>
      <c r="J50" s="80">
        <v>6.0999999999999999E-2</v>
      </c>
      <c r="K50" s="57"/>
    </row>
    <row r="51" spans="1:11" ht="27" customHeight="1" x14ac:dyDescent="0.2">
      <c r="A51" s="140" t="s">
        <v>701</v>
      </c>
      <c r="B51" s="74" t="s">
        <v>702</v>
      </c>
      <c r="C51" s="137" t="s">
        <v>522</v>
      </c>
      <c r="D51" s="194">
        <v>21.521000000000001</v>
      </c>
      <c r="E51" s="195">
        <v>2.36</v>
      </c>
      <c r="F51" s="193">
        <v>1.4870000000000001</v>
      </c>
      <c r="G51" s="77">
        <v>0</v>
      </c>
      <c r="H51" s="77">
        <v>0</v>
      </c>
      <c r="I51" s="77">
        <v>0</v>
      </c>
      <c r="J51" s="78">
        <v>0</v>
      </c>
      <c r="K51" s="57"/>
    </row>
    <row r="52" spans="1:11" ht="27" customHeight="1" x14ac:dyDescent="0.2">
      <c r="A52" s="140" t="s">
        <v>703</v>
      </c>
      <c r="B52" s="74" t="s">
        <v>704</v>
      </c>
      <c r="C52" s="137" t="s">
        <v>685</v>
      </c>
      <c r="D52" s="191">
        <v>-9.968</v>
      </c>
      <c r="E52" s="192">
        <v>-1.5780000000000001</v>
      </c>
      <c r="F52" s="193">
        <v>-9.1999999999999998E-2</v>
      </c>
      <c r="G52" s="77">
        <v>0</v>
      </c>
      <c r="H52" s="77">
        <v>0</v>
      </c>
      <c r="I52" s="77">
        <v>0</v>
      </c>
      <c r="J52" s="78">
        <v>0</v>
      </c>
      <c r="K52" s="57"/>
    </row>
    <row r="53" spans="1:11" ht="27" customHeight="1" x14ac:dyDescent="0.2">
      <c r="A53" s="140" t="s">
        <v>705</v>
      </c>
      <c r="B53" s="74" t="s">
        <v>706</v>
      </c>
      <c r="C53" s="137" t="s">
        <v>685</v>
      </c>
      <c r="D53" s="191">
        <v>-7.8970000000000002</v>
      </c>
      <c r="E53" s="192">
        <v>-1.1859999999999999</v>
      </c>
      <c r="F53" s="193">
        <v>-7.0000000000000007E-2</v>
      </c>
      <c r="G53" s="77">
        <v>0</v>
      </c>
      <c r="H53" s="77">
        <v>0</v>
      </c>
      <c r="I53" s="77">
        <v>0</v>
      </c>
      <c r="J53" s="78">
        <v>0</v>
      </c>
      <c r="K53" s="57"/>
    </row>
    <row r="54" spans="1:11" ht="27" customHeight="1" x14ac:dyDescent="0.2">
      <c r="A54" s="140" t="s">
        <v>707</v>
      </c>
      <c r="B54" s="74" t="s">
        <v>708</v>
      </c>
      <c r="C54" s="137">
        <v>0</v>
      </c>
      <c r="D54" s="191">
        <v>-9.968</v>
      </c>
      <c r="E54" s="192">
        <v>-1.5780000000000001</v>
      </c>
      <c r="F54" s="193">
        <v>-9.1999999999999998E-2</v>
      </c>
      <c r="G54" s="77">
        <v>0</v>
      </c>
      <c r="H54" s="77">
        <v>0</v>
      </c>
      <c r="I54" s="77">
        <v>0</v>
      </c>
      <c r="J54" s="80">
        <v>0.17599999999999999</v>
      </c>
      <c r="K54" s="57"/>
    </row>
    <row r="55" spans="1:11" ht="27" customHeight="1" x14ac:dyDescent="0.2">
      <c r="A55" s="140" t="s">
        <v>709</v>
      </c>
      <c r="B55" s="74" t="s">
        <v>710</v>
      </c>
      <c r="C55" s="137">
        <v>0</v>
      </c>
      <c r="D55" s="191">
        <v>-7.8970000000000002</v>
      </c>
      <c r="E55" s="192">
        <v>-1.1859999999999999</v>
      </c>
      <c r="F55" s="193">
        <v>-7.0000000000000007E-2</v>
      </c>
      <c r="G55" s="77">
        <v>0</v>
      </c>
      <c r="H55" s="77">
        <v>0</v>
      </c>
      <c r="I55" s="77">
        <v>0</v>
      </c>
      <c r="J55" s="80">
        <v>0.153</v>
      </c>
      <c r="K55" s="57"/>
    </row>
    <row r="56" spans="1:11" ht="27" customHeight="1" x14ac:dyDescent="0.2">
      <c r="A56" s="140" t="s">
        <v>711</v>
      </c>
      <c r="B56" s="74" t="s">
        <v>712</v>
      </c>
      <c r="C56" s="137">
        <v>0</v>
      </c>
      <c r="D56" s="191">
        <v>-5.9820000000000002</v>
      </c>
      <c r="E56" s="192">
        <v>-0.81399999999999995</v>
      </c>
      <c r="F56" s="193">
        <v>-0.05</v>
      </c>
      <c r="G56" s="77">
        <v>0</v>
      </c>
      <c r="H56" s="77">
        <v>0</v>
      </c>
      <c r="I56" s="77">
        <v>0</v>
      </c>
      <c r="J56" s="80">
        <v>0.122</v>
      </c>
      <c r="K56" s="57"/>
    </row>
    <row r="57" spans="1:11" ht="27" customHeight="1" x14ac:dyDescent="0.2">
      <c r="A57" s="136" t="s">
        <v>713</v>
      </c>
      <c r="B57" s="74" t="s">
        <v>714</v>
      </c>
      <c r="C57" s="137" t="s">
        <v>672</v>
      </c>
      <c r="D57" s="191">
        <v>5.8719999999999999</v>
      </c>
      <c r="E57" s="192">
        <v>0.92900000000000005</v>
      </c>
      <c r="F57" s="193">
        <v>5.3999999999999999E-2</v>
      </c>
      <c r="G57" s="138">
        <v>1.05</v>
      </c>
      <c r="H57" s="77">
        <v>0</v>
      </c>
      <c r="I57" s="77">
        <v>0</v>
      </c>
      <c r="J57" s="78">
        <v>0</v>
      </c>
      <c r="K57" s="57"/>
    </row>
    <row r="58" spans="1:11" ht="27" customHeight="1" x14ac:dyDescent="0.2">
      <c r="A58" s="136" t="s">
        <v>715</v>
      </c>
      <c r="B58" s="74" t="s">
        <v>716</v>
      </c>
      <c r="C58" s="137">
        <v>2</v>
      </c>
      <c r="D58" s="191">
        <v>5.8719999999999999</v>
      </c>
      <c r="E58" s="192">
        <v>0.92900000000000005</v>
      </c>
      <c r="F58" s="193">
        <v>5.3999999999999999E-2</v>
      </c>
      <c r="G58" s="77">
        <v>0</v>
      </c>
      <c r="H58" s="77">
        <v>0</v>
      </c>
      <c r="I58" s="77">
        <v>0</v>
      </c>
      <c r="J58" s="78">
        <v>0</v>
      </c>
      <c r="K58" s="57"/>
    </row>
    <row r="59" spans="1:11" ht="27" customHeight="1" x14ac:dyDescent="0.2">
      <c r="A59" s="136" t="s">
        <v>566</v>
      </c>
      <c r="B59" s="74"/>
      <c r="C59" s="137" t="s">
        <v>675</v>
      </c>
      <c r="D59" s="191">
        <v>5.6289999999999996</v>
      </c>
      <c r="E59" s="192">
        <v>0.89100000000000001</v>
      </c>
      <c r="F59" s="193">
        <v>5.1999999999999998E-2</v>
      </c>
      <c r="G59" s="138">
        <v>3.26</v>
      </c>
      <c r="H59" s="77">
        <v>0</v>
      </c>
      <c r="I59" s="77">
        <v>0</v>
      </c>
      <c r="J59" s="78">
        <v>0</v>
      </c>
      <c r="K59" s="57"/>
    </row>
    <row r="60" spans="1:11" ht="27" customHeight="1" x14ac:dyDescent="0.2">
      <c r="A60" s="136" t="s">
        <v>567</v>
      </c>
      <c r="B60" s="74" t="s">
        <v>717</v>
      </c>
      <c r="C60" s="137" t="s">
        <v>675</v>
      </c>
      <c r="D60" s="191">
        <v>5.6289999999999996</v>
      </c>
      <c r="E60" s="192">
        <v>0.89100000000000001</v>
      </c>
      <c r="F60" s="193">
        <v>5.1999999999999998E-2</v>
      </c>
      <c r="G60" s="138">
        <v>0</v>
      </c>
      <c r="H60" s="77">
        <v>0</v>
      </c>
      <c r="I60" s="77">
        <v>0</v>
      </c>
      <c r="J60" s="78">
        <v>0</v>
      </c>
      <c r="K60" s="57"/>
    </row>
    <row r="61" spans="1:11" ht="27" customHeight="1" x14ac:dyDescent="0.2">
      <c r="A61" s="136" t="s">
        <v>568</v>
      </c>
      <c r="B61" s="74"/>
      <c r="C61" s="137" t="s">
        <v>675</v>
      </c>
      <c r="D61" s="191">
        <v>5.4939999999999998</v>
      </c>
      <c r="E61" s="192">
        <v>0.755</v>
      </c>
      <c r="F61" s="193">
        <v>0</v>
      </c>
      <c r="G61" s="138">
        <v>0</v>
      </c>
      <c r="H61" s="77">
        <v>0</v>
      </c>
      <c r="I61" s="77">
        <v>0</v>
      </c>
      <c r="J61" s="78">
        <v>0</v>
      </c>
      <c r="K61" s="57"/>
    </row>
    <row r="62" spans="1:11" ht="27" customHeight="1" x14ac:dyDescent="0.2">
      <c r="A62" s="136" t="s">
        <v>569</v>
      </c>
      <c r="B62" s="74"/>
      <c r="C62" s="137" t="s">
        <v>675</v>
      </c>
      <c r="D62" s="191">
        <v>5.3179999999999996</v>
      </c>
      <c r="E62" s="192">
        <v>0.57899999999999996</v>
      </c>
      <c r="F62" s="193">
        <v>0</v>
      </c>
      <c r="G62" s="138">
        <v>0</v>
      </c>
      <c r="H62" s="77">
        <v>0</v>
      </c>
      <c r="I62" s="77">
        <v>0</v>
      </c>
      <c r="J62" s="78">
        <v>0</v>
      </c>
      <c r="K62" s="57"/>
    </row>
    <row r="63" spans="1:11" ht="27" customHeight="1" x14ac:dyDescent="0.2">
      <c r="A63" s="136" t="s">
        <v>570</v>
      </c>
      <c r="B63" s="74"/>
      <c r="C63" s="137" t="s">
        <v>675</v>
      </c>
      <c r="D63" s="191">
        <v>5.2080000000000002</v>
      </c>
      <c r="E63" s="192">
        <v>0.46899999999999997</v>
      </c>
      <c r="F63" s="193">
        <v>0</v>
      </c>
      <c r="G63" s="138">
        <v>0</v>
      </c>
      <c r="H63" s="77">
        <v>0</v>
      </c>
      <c r="I63" s="77">
        <v>0</v>
      </c>
      <c r="J63" s="78">
        <v>0</v>
      </c>
      <c r="K63" s="57"/>
    </row>
    <row r="64" spans="1:11" ht="27" customHeight="1" x14ac:dyDescent="0.2">
      <c r="A64" s="136" t="s">
        <v>718</v>
      </c>
      <c r="B64" s="74" t="s">
        <v>719</v>
      </c>
      <c r="C64" s="137">
        <v>4</v>
      </c>
      <c r="D64" s="191">
        <v>5.6289999999999996</v>
      </c>
      <c r="E64" s="192">
        <v>0.89100000000000001</v>
      </c>
      <c r="F64" s="193">
        <v>5.1999999999999998E-2</v>
      </c>
      <c r="G64" s="77">
        <v>0</v>
      </c>
      <c r="H64" s="77">
        <v>0</v>
      </c>
      <c r="I64" s="77">
        <v>0</v>
      </c>
      <c r="J64" s="78">
        <v>0</v>
      </c>
      <c r="K64" s="57"/>
    </row>
    <row r="65" spans="1:11" ht="27" customHeight="1" x14ac:dyDescent="0.2">
      <c r="A65" s="136" t="s">
        <v>571</v>
      </c>
      <c r="B65" s="74" t="s">
        <v>720</v>
      </c>
      <c r="C65" s="137">
        <v>0</v>
      </c>
      <c r="D65" s="191">
        <v>3.4119999999999999</v>
      </c>
      <c r="E65" s="192">
        <v>0.505</v>
      </c>
      <c r="F65" s="193">
        <v>0.03</v>
      </c>
      <c r="G65" s="138">
        <v>11.49</v>
      </c>
      <c r="H65" s="138">
        <v>2.5099999999999998</v>
      </c>
      <c r="I65" s="139">
        <v>2.5099999999999998</v>
      </c>
      <c r="J65" s="80">
        <v>6.3E-2</v>
      </c>
      <c r="K65" s="57"/>
    </row>
    <row r="66" spans="1:11" ht="27" customHeight="1" x14ac:dyDescent="0.2">
      <c r="A66" s="136" t="s">
        <v>572</v>
      </c>
      <c r="B66" s="74" t="s">
        <v>721</v>
      </c>
      <c r="C66" s="137">
        <v>0</v>
      </c>
      <c r="D66" s="191">
        <v>2.8380000000000001</v>
      </c>
      <c r="E66" s="192">
        <v>0.154</v>
      </c>
      <c r="F66" s="193">
        <v>8.9999999999999993E-3</v>
      </c>
      <c r="G66" s="138">
        <v>0</v>
      </c>
      <c r="H66" s="138">
        <v>2.5099999999999998</v>
      </c>
      <c r="I66" s="139">
        <v>2.5099999999999998</v>
      </c>
      <c r="J66" s="80">
        <v>6.3E-2</v>
      </c>
      <c r="K66" s="57"/>
    </row>
    <row r="67" spans="1:11" ht="27" customHeight="1" x14ac:dyDescent="0.2">
      <c r="A67" s="136" t="s">
        <v>573</v>
      </c>
      <c r="B67" s="74"/>
      <c r="C67" s="137">
        <v>0</v>
      </c>
      <c r="D67" s="191">
        <v>2.6509999999999998</v>
      </c>
      <c r="E67" s="192">
        <v>0.154</v>
      </c>
      <c r="F67" s="193">
        <v>8.9999999999999993E-3</v>
      </c>
      <c r="G67" s="138">
        <v>0</v>
      </c>
      <c r="H67" s="138">
        <v>2.5099999999999998</v>
      </c>
      <c r="I67" s="139">
        <v>2.5099999999999998</v>
      </c>
      <c r="J67" s="80">
        <v>6.3E-2</v>
      </c>
      <c r="K67" s="57"/>
    </row>
    <row r="68" spans="1:11" ht="27" customHeight="1" x14ac:dyDescent="0.2">
      <c r="A68" s="136" t="s">
        <v>574</v>
      </c>
      <c r="B68" s="74"/>
      <c r="C68" s="137">
        <v>0</v>
      </c>
      <c r="D68" s="191">
        <v>2.4969999999999999</v>
      </c>
      <c r="E68" s="192">
        <v>0.154</v>
      </c>
      <c r="F68" s="193">
        <v>8.9999999999999993E-3</v>
      </c>
      <c r="G68" s="138">
        <v>0</v>
      </c>
      <c r="H68" s="138">
        <v>2.5099999999999998</v>
      </c>
      <c r="I68" s="139">
        <v>2.5099999999999998</v>
      </c>
      <c r="J68" s="80">
        <v>6.3E-2</v>
      </c>
      <c r="K68" s="57"/>
    </row>
    <row r="69" spans="1:11" ht="27" customHeight="1" x14ac:dyDescent="0.2">
      <c r="A69" s="136" t="s">
        <v>575</v>
      </c>
      <c r="B69" s="74"/>
      <c r="C69" s="137">
        <v>0</v>
      </c>
      <c r="D69" s="191">
        <v>2.3690000000000002</v>
      </c>
      <c r="E69" s="192">
        <v>0.154</v>
      </c>
      <c r="F69" s="193">
        <v>8.9999999999999993E-3</v>
      </c>
      <c r="G69" s="138">
        <v>0</v>
      </c>
      <c r="H69" s="138">
        <v>2.5099999999999998</v>
      </c>
      <c r="I69" s="139">
        <v>2.5099999999999998</v>
      </c>
      <c r="J69" s="80">
        <v>6.3E-2</v>
      </c>
      <c r="K69" s="57"/>
    </row>
    <row r="70" spans="1:11" ht="27" customHeight="1" x14ac:dyDescent="0.2">
      <c r="A70" s="136" t="s">
        <v>576</v>
      </c>
      <c r="B70" s="74" t="s">
        <v>722</v>
      </c>
      <c r="C70" s="137">
        <v>0</v>
      </c>
      <c r="D70" s="191">
        <v>4.0380000000000003</v>
      </c>
      <c r="E70" s="192">
        <v>0.55000000000000004</v>
      </c>
      <c r="F70" s="193">
        <v>3.4000000000000002E-2</v>
      </c>
      <c r="G70" s="138">
        <v>58.14</v>
      </c>
      <c r="H70" s="138">
        <v>4.62</v>
      </c>
      <c r="I70" s="139">
        <v>4.62</v>
      </c>
      <c r="J70" s="80">
        <v>6.8000000000000005E-2</v>
      </c>
      <c r="K70" s="57"/>
    </row>
    <row r="71" spans="1:11" ht="27" customHeight="1" x14ac:dyDescent="0.2">
      <c r="A71" s="136" t="s">
        <v>577</v>
      </c>
      <c r="B71" s="74" t="s">
        <v>723</v>
      </c>
      <c r="C71" s="137">
        <v>0</v>
      </c>
      <c r="D71" s="191">
        <v>3.137</v>
      </c>
      <c r="E71" s="192">
        <v>0</v>
      </c>
      <c r="F71" s="193">
        <v>0</v>
      </c>
      <c r="G71" s="138">
        <v>40.130000000000003</v>
      </c>
      <c r="H71" s="138">
        <v>4.62</v>
      </c>
      <c r="I71" s="139">
        <v>4.62</v>
      </c>
      <c r="J71" s="80">
        <v>6.8000000000000005E-2</v>
      </c>
      <c r="K71" s="57"/>
    </row>
    <row r="72" spans="1:11" ht="27" customHeight="1" x14ac:dyDescent="0.2">
      <c r="A72" s="136" t="s">
        <v>578</v>
      </c>
      <c r="B72" s="74"/>
      <c r="C72" s="137">
        <v>0</v>
      </c>
      <c r="D72" s="191">
        <v>2.8450000000000002</v>
      </c>
      <c r="E72" s="192">
        <v>0</v>
      </c>
      <c r="F72" s="193">
        <v>0</v>
      </c>
      <c r="G72" s="138">
        <v>40.130000000000003</v>
      </c>
      <c r="H72" s="138">
        <v>4.62</v>
      </c>
      <c r="I72" s="139">
        <v>4.62</v>
      </c>
      <c r="J72" s="80">
        <v>6.8000000000000005E-2</v>
      </c>
      <c r="K72" s="57"/>
    </row>
    <row r="73" spans="1:11" ht="27" customHeight="1" x14ac:dyDescent="0.2">
      <c r="A73" s="136" t="s">
        <v>579</v>
      </c>
      <c r="B73" s="74"/>
      <c r="C73" s="137">
        <v>0</v>
      </c>
      <c r="D73" s="191">
        <v>2.6030000000000002</v>
      </c>
      <c r="E73" s="192">
        <v>0</v>
      </c>
      <c r="F73" s="193">
        <v>0</v>
      </c>
      <c r="G73" s="138">
        <v>40.130000000000003</v>
      </c>
      <c r="H73" s="138">
        <v>4.62</v>
      </c>
      <c r="I73" s="139">
        <v>4.62</v>
      </c>
      <c r="J73" s="80">
        <v>6.8000000000000005E-2</v>
      </c>
      <c r="K73" s="57"/>
    </row>
    <row r="74" spans="1:11" ht="27" customHeight="1" x14ac:dyDescent="0.2">
      <c r="A74" s="136" t="s">
        <v>580</v>
      </c>
      <c r="B74" s="74"/>
      <c r="C74" s="137">
        <v>0</v>
      </c>
      <c r="D74" s="191">
        <v>2.403</v>
      </c>
      <c r="E74" s="192">
        <v>0</v>
      </c>
      <c r="F74" s="193">
        <v>0</v>
      </c>
      <c r="G74" s="138">
        <v>40.130000000000003</v>
      </c>
      <c r="H74" s="138">
        <v>4.62</v>
      </c>
      <c r="I74" s="139">
        <v>4.62</v>
      </c>
      <c r="J74" s="80">
        <v>6.8000000000000005E-2</v>
      </c>
      <c r="K74" s="57"/>
    </row>
    <row r="75" spans="1:11" ht="27" customHeight="1" x14ac:dyDescent="0.2">
      <c r="A75" s="136" t="s">
        <v>581</v>
      </c>
      <c r="B75" s="74" t="s">
        <v>724</v>
      </c>
      <c r="C75" s="137">
        <v>0</v>
      </c>
      <c r="D75" s="191">
        <v>3.2679999999999998</v>
      </c>
      <c r="E75" s="192">
        <v>0.39</v>
      </c>
      <c r="F75" s="193">
        <v>2.5000000000000001E-2</v>
      </c>
      <c r="G75" s="138">
        <v>149.52000000000001</v>
      </c>
      <c r="H75" s="138">
        <v>5.18</v>
      </c>
      <c r="I75" s="139">
        <v>5.18</v>
      </c>
      <c r="J75" s="80">
        <v>4.8000000000000001E-2</v>
      </c>
      <c r="K75" s="57"/>
    </row>
    <row r="76" spans="1:11" ht="27" customHeight="1" x14ac:dyDescent="0.2">
      <c r="A76" s="136" t="s">
        <v>582</v>
      </c>
      <c r="B76" s="74" t="s">
        <v>725</v>
      </c>
      <c r="C76" s="137">
        <v>0</v>
      </c>
      <c r="D76" s="191">
        <v>1.327</v>
      </c>
      <c r="E76" s="192">
        <v>0</v>
      </c>
      <c r="F76" s="193">
        <v>0</v>
      </c>
      <c r="G76" s="138">
        <v>0</v>
      </c>
      <c r="H76" s="138">
        <v>5.18</v>
      </c>
      <c r="I76" s="139">
        <v>5.18</v>
      </c>
      <c r="J76" s="80">
        <v>4.8000000000000001E-2</v>
      </c>
      <c r="K76" s="57"/>
    </row>
    <row r="77" spans="1:11" ht="27" customHeight="1" x14ac:dyDescent="0.2">
      <c r="A77" s="136" t="s">
        <v>583</v>
      </c>
      <c r="B77" s="74"/>
      <c r="C77" s="137">
        <v>0</v>
      </c>
      <c r="D77" s="191">
        <v>0.42499999999999999</v>
      </c>
      <c r="E77" s="192">
        <v>0</v>
      </c>
      <c r="F77" s="193">
        <v>0</v>
      </c>
      <c r="G77" s="138">
        <v>0</v>
      </c>
      <c r="H77" s="138">
        <v>5.18</v>
      </c>
      <c r="I77" s="139">
        <v>5.18</v>
      </c>
      <c r="J77" s="80">
        <v>4.8000000000000001E-2</v>
      </c>
      <c r="K77" s="57"/>
    </row>
    <row r="78" spans="1:11" ht="27" customHeight="1" x14ac:dyDescent="0.2">
      <c r="A78" s="136" t="s">
        <v>584</v>
      </c>
      <c r="B78" s="74"/>
      <c r="C78" s="137">
        <v>0</v>
      </c>
      <c r="D78" s="191">
        <v>0.24099999999999999</v>
      </c>
      <c r="E78" s="192">
        <v>0</v>
      </c>
      <c r="F78" s="193">
        <v>0</v>
      </c>
      <c r="G78" s="138">
        <v>0</v>
      </c>
      <c r="H78" s="138">
        <v>5.18</v>
      </c>
      <c r="I78" s="139">
        <v>5.18</v>
      </c>
      <c r="J78" s="80">
        <v>4.8000000000000001E-2</v>
      </c>
      <c r="K78" s="57"/>
    </row>
    <row r="79" spans="1:11" ht="27" customHeight="1" x14ac:dyDescent="0.2">
      <c r="A79" s="136" t="s">
        <v>585</v>
      </c>
      <c r="B79" s="74"/>
      <c r="C79" s="137">
        <v>0</v>
      </c>
      <c r="D79" s="191">
        <v>0</v>
      </c>
      <c r="E79" s="192">
        <v>0</v>
      </c>
      <c r="F79" s="193">
        <v>0</v>
      </c>
      <c r="G79" s="138">
        <v>0</v>
      </c>
      <c r="H79" s="138">
        <v>5.18</v>
      </c>
      <c r="I79" s="139">
        <v>5.18</v>
      </c>
      <c r="J79" s="80">
        <v>4.8000000000000001E-2</v>
      </c>
      <c r="K79" s="57"/>
    </row>
    <row r="80" spans="1:11" ht="27" customHeight="1" x14ac:dyDescent="0.2">
      <c r="A80" s="136" t="s">
        <v>726</v>
      </c>
      <c r="B80" s="74" t="s">
        <v>727</v>
      </c>
      <c r="C80" s="137" t="s">
        <v>522</v>
      </c>
      <c r="D80" s="194">
        <v>17.535</v>
      </c>
      <c r="E80" s="195">
        <v>1.923</v>
      </c>
      <c r="F80" s="193">
        <v>1.2110000000000001</v>
      </c>
      <c r="G80" s="77">
        <v>0</v>
      </c>
      <c r="H80" s="77">
        <v>0</v>
      </c>
      <c r="I80" s="77">
        <v>0</v>
      </c>
      <c r="J80" s="78">
        <v>0</v>
      </c>
      <c r="K80" s="57"/>
    </row>
    <row r="81" spans="1:11" ht="27" customHeight="1" x14ac:dyDescent="0.2">
      <c r="A81" s="136" t="s">
        <v>728</v>
      </c>
      <c r="B81" s="74" t="s">
        <v>729</v>
      </c>
      <c r="C81" s="137" t="s">
        <v>685</v>
      </c>
      <c r="D81" s="191">
        <v>-5.6630000000000003</v>
      </c>
      <c r="E81" s="192">
        <v>-0.89600000000000002</v>
      </c>
      <c r="F81" s="193">
        <v>-5.1999999999999998E-2</v>
      </c>
      <c r="G81" s="77">
        <v>0</v>
      </c>
      <c r="H81" s="77">
        <v>0</v>
      </c>
      <c r="I81" s="77">
        <v>0</v>
      </c>
      <c r="J81" s="78">
        <v>0</v>
      </c>
      <c r="K81" s="57"/>
    </row>
    <row r="82" spans="1:11" ht="27" customHeight="1" x14ac:dyDescent="0.2">
      <c r="A82" s="136" t="s">
        <v>730</v>
      </c>
      <c r="B82" s="74" t="s">
        <v>731</v>
      </c>
      <c r="C82" s="137" t="s">
        <v>685</v>
      </c>
      <c r="D82" s="191">
        <v>-5.2469999999999999</v>
      </c>
      <c r="E82" s="192">
        <v>-0.78800000000000003</v>
      </c>
      <c r="F82" s="193">
        <v>-4.7E-2</v>
      </c>
      <c r="G82" s="77">
        <v>0</v>
      </c>
      <c r="H82" s="77">
        <v>0</v>
      </c>
      <c r="I82" s="77">
        <v>0</v>
      </c>
      <c r="J82" s="78">
        <v>0</v>
      </c>
      <c r="K82" s="57"/>
    </row>
    <row r="83" spans="1:11" ht="27" customHeight="1" x14ac:dyDescent="0.2">
      <c r="A83" s="136" t="s">
        <v>732</v>
      </c>
      <c r="B83" s="74" t="s">
        <v>733</v>
      </c>
      <c r="C83" s="137">
        <v>0</v>
      </c>
      <c r="D83" s="191">
        <v>-5.6630000000000003</v>
      </c>
      <c r="E83" s="192">
        <v>-0.89600000000000002</v>
      </c>
      <c r="F83" s="193">
        <v>-5.1999999999999998E-2</v>
      </c>
      <c r="G83" s="77">
        <v>0</v>
      </c>
      <c r="H83" s="77">
        <v>0</v>
      </c>
      <c r="I83" s="77">
        <v>0</v>
      </c>
      <c r="J83" s="80">
        <v>0.1</v>
      </c>
      <c r="K83" s="57"/>
    </row>
    <row r="84" spans="1:11" ht="27" customHeight="1" x14ac:dyDescent="0.2">
      <c r="A84" s="136" t="s">
        <v>734</v>
      </c>
      <c r="B84" s="74" t="s">
        <v>735</v>
      </c>
      <c r="C84" s="137">
        <v>0</v>
      </c>
      <c r="D84" s="191">
        <v>-5.2469999999999999</v>
      </c>
      <c r="E84" s="192">
        <v>-0.78800000000000003</v>
      </c>
      <c r="F84" s="193">
        <v>-4.7E-2</v>
      </c>
      <c r="G84" s="77">
        <v>0</v>
      </c>
      <c r="H84" s="77">
        <v>0</v>
      </c>
      <c r="I84" s="77">
        <v>0</v>
      </c>
      <c r="J84" s="80">
        <v>0.10100000000000001</v>
      </c>
      <c r="K84" s="57"/>
    </row>
    <row r="85" spans="1:11" ht="27" customHeight="1" x14ac:dyDescent="0.2">
      <c r="A85" s="136" t="s">
        <v>736</v>
      </c>
      <c r="B85" s="74" t="s">
        <v>737</v>
      </c>
      <c r="C85" s="137">
        <v>0</v>
      </c>
      <c r="D85" s="191">
        <v>-5.9820000000000002</v>
      </c>
      <c r="E85" s="192">
        <v>-0.81399999999999995</v>
      </c>
      <c r="F85" s="193">
        <v>-0.05</v>
      </c>
      <c r="G85" s="138">
        <v>15.15</v>
      </c>
      <c r="H85" s="77">
        <v>0</v>
      </c>
      <c r="I85" s="77">
        <v>0</v>
      </c>
      <c r="J85" s="80">
        <v>0.122</v>
      </c>
      <c r="K85" s="57"/>
    </row>
    <row r="86" spans="1:11" ht="27" customHeight="1" x14ac:dyDescent="0.2">
      <c r="A86" s="136" t="s">
        <v>738</v>
      </c>
      <c r="B86" s="74" t="s">
        <v>739</v>
      </c>
      <c r="C86" s="137" t="s">
        <v>672</v>
      </c>
      <c r="D86" s="191">
        <v>4.649</v>
      </c>
      <c r="E86" s="192">
        <v>0.73599999999999999</v>
      </c>
      <c r="F86" s="193">
        <v>4.2999999999999997E-2</v>
      </c>
      <c r="G86" s="138">
        <v>0.83</v>
      </c>
      <c r="H86" s="77">
        <v>0</v>
      </c>
      <c r="I86" s="77">
        <v>0</v>
      </c>
      <c r="J86" s="78">
        <v>0</v>
      </c>
      <c r="K86" s="57"/>
    </row>
    <row r="87" spans="1:11" ht="27" customHeight="1" x14ac:dyDescent="0.2">
      <c r="A87" s="136" t="s">
        <v>740</v>
      </c>
      <c r="B87" s="74" t="s">
        <v>741</v>
      </c>
      <c r="C87" s="137">
        <v>2</v>
      </c>
      <c r="D87" s="191">
        <v>4.649</v>
      </c>
      <c r="E87" s="192">
        <v>0.73599999999999999</v>
      </c>
      <c r="F87" s="193">
        <v>4.2999999999999997E-2</v>
      </c>
      <c r="G87" s="77">
        <v>0</v>
      </c>
      <c r="H87" s="77">
        <v>0</v>
      </c>
      <c r="I87" s="77">
        <v>0</v>
      </c>
      <c r="J87" s="78">
        <v>0</v>
      </c>
      <c r="K87" s="57"/>
    </row>
    <row r="88" spans="1:11" ht="27" customHeight="1" x14ac:dyDescent="0.2">
      <c r="A88" s="136" t="s">
        <v>587</v>
      </c>
      <c r="B88" s="74"/>
      <c r="C88" s="137" t="s">
        <v>675</v>
      </c>
      <c r="D88" s="191">
        <v>4.4569999999999999</v>
      </c>
      <c r="E88" s="192">
        <v>0.70499999999999996</v>
      </c>
      <c r="F88" s="193">
        <v>4.1000000000000002E-2</v>
      </c>
      <c r="G88" s="138">
        <v>2.58</v>
      </c>
      <c r="H88" s="77">
        <v>0</v>
      </c>
      <c r="I88" s="77">
        <v>0</v>
      </c>
      <c r="J88" s="78">
        <v>0</v>
      </c>
      <c r="K88" s="57"/>
    </row>
    <row r="89" spans="1:11" ht="27" customHeight="1" x14ac:dyDescent="0.2">
      <c r="A89" s="136" t="s">
        <v>588</v>
      </c>
      <c r="B89" s="74" t="s">
        <v>742</v>
      </c>
      <c r="C89" s="137" t="s">
        <v>675</v>
      </c>
      <c r="D89" s="191">
        <v>4.4569999999999999</v>
      </c>
      <c r="E89" s="192">
        <v>0.70499999999999996</v>
      </c>
      <c r="F89" s="193">
        <v>4.1000000000000002E-2</v>
      </c>
      <c r="G89" s="138">
        <v>0</v>
      </c>
      <c r="H89" s="77">
        <v>0</v>
      </c>
      <c r="I89" s="77">
        <v>0</v>
      </c>
      <c r="J89" s="78">
        <v>0</v>
      </c>
      <c r="K89" s="57"/>
    </row>
    <row r="90" spans="1:11" ht="27" customHeight="1" x14ac:dyDescent="0.2">
      <c r="A90" s="136" t="s">
        <v>589</v>
      </c>
      <c r="B90" s="74"/>
      <c r="C90" s="137" t="s">
        <v>675</v>
      </c>
      <c r="D90" s="191">
        <v>4.3490000000000002</v>
      </c>
      <c r="E90" s="192">
        <v>0.59799999999999998</v>
      </c>
      <c r="F90" s="193">
        <v>0</v>
      </c>
      <c r="G90" s="138">
        <v>0</v>
      </c>
      <c r="H90" s="77">
        <v>0</v>
      </c>
      <c r="I90" s="77">
        <v>0</v>
      </c>
      <c r="J90" s="78">
        <v>0</v>
      </c>
      <c r="K90" s="57"/>
    </row>
    <row r="91" spans="1:11" ht="27" customHeight="1" x14ac:dyDescent="0.2">
      <c r="A91" s="136" t="s">
        <v>590</v>
      </c>
      <c r="B91" s="74"/>
      <c r="C91" s="137" t="s">
        <v>675</v>
      </c>
      <c r="D91" s="191">
        <v>4.21</v>
      </c>
      <c r="E91" s="192">
        <v>0.45900000000000002</v>
      </c>
      <c r="F91" s="193">
        <v>0</v>
      </c>
      <c r="G91" s="138">
        <v>0</v>
      </c>
      <c r="H91" s="77">
        <v>0</v>
      </c>
      <c r="I91" s="77">
        <v>0</v>
      </c>
      <c r="J91" s="78">
        <v>0</v>
      </c>
      <c r="K91" s="57"/>
    </row>
    <row r="92" spans="1:11" ht="27" customHeight="1" x14ac:dyDescent="0.2">
      <c r="A92" s="136" t="s">
        <v>591</v>
      </c>
      <c r="B92" s="74"/>
      <c r="C92" s="137" t="s">
        <v>675</v>
      </c>
      <c r="D92" s="191">
        <v>4.1230000000000002</v>
      </c>
      <c r="E92" s="192">
        <v>0.371</v>
      </c>
      <c r="F92" s="193">
        <v>0</v>
      </c>
      <c r="G92" s="138">
        <v>0</v>
      </c>
      <c r="H92" s="77">
        <v>0</v>
      </c>
      <c r="I92" s="77">
        <v>0</v>
      </c>
      <c r="J92" s="78">
        <v>0</v>
      </c>
      <c r="K92" s="57"/>
    </row>
    <row r="93" spans="1:11" ht="27" customHeight="1" x14ac:dyDescent="0.2">
      <c r="A93" s="136" t="s">
        <v>743</v>
      </c>
      <c r="B93" s="74" t="s">
        <v>744</v>
      </c>
      <c r="C93" s="137">
        <v>4</v>
      </c>
      <c r="D93" s="191">
        <v>4.4569999999999999</v>
      </c>
      <c r="E93" s="192">
        <v>0.70499999999999996</v>
      </c>
      <c r="F93" s="193">
        <v>4.1000000000000002E-2</v>
      </c>
      <c r="G93" s="77">
        <v>0</v>
      </c>
      <c r="H93" s="77">
        <v>0</v>
      </c>
      <c r="I93" s="77">
        <v>0</v>
      </c>
      <c r="J93" s="78">
        <v>0</v>
      </c>
      <c r="K93" s="57"/>
    </row>
    <row r="94" spans="1:11" ht="27" customHeight="1" x14ac:dyDescent="0.2">
      <c r="A94" s="136" t="s">
        <v>592</v>
      </c>
      <c r="B94" s="74" t="s">
        <v>745</v>
      </c>
      <c r="C94" s="137">
        <v>0</v>
      </c>
      <c r="D94" s="191">
        <v>2.7010000000000001</v>
      </c>
      <c r="E94" s="192">
        <v>0.39900000000000002</v>
      </c>
      <c r="F94" s="193">
        <v>2.4E-2</v>
      </c>
      <c r="G94" s="138">
        <v>9.1</v>
      </c>
      <c r="H94" s="138">
        <v>1.99</v>
      </c>
      <c r="I94" s="139">
        <v>1.99</v>
      </c>
      <c r="J94" s="80">
        <v>0.05</v>
      </c>
      <c r="K94" s="57"/>
    </row>
    <row r="95" spans="1:11" ht="27" customHeight="1" x14ac:dyDescent="0.2">
      <c r="A95" s="136" t="s">
        <v>593</v>
      </c>
      <c r="B95" s="74" t="s">
        <v>746</v>
      </c>
      <c r="C95" s="137">
        <v>0</v>
      </c>
      <c r="D95" s="191">
        <v>2.2469999999999999</v>
      </c>
      <c r="E95" s="192">
        <v>0.122</v>
      </c>
      <c r="F95" s="193">
        <v>7.0000000000000001E-3</v>
      </c>
      <c r="G95" s="138">
        <v>0</v>
      </c>
      <c r="H95" s="138">
        <v>1.99</v>
      </c>
      <c r="I95" s="139">
        <v>1.99</v>
      </c>
      <c r="J95" s="80">
        <v>0.05</v>
      </c>
      <c r="K95" s="57"/>
    </row>
    <row r="96" spans="1:11" ht="27" customHeight="1" x14ac:dyDescent="0.2">
      <c r="A96" s="136" t="s">
        <v>594</v>
      </c>
      <c r="B96" s="74"/>
      <c r="C96" s="137">
        <v>0</v>
      </c>
      <c r="D96" s="191">
        <v>2.0990000000000002</v>
      </c>
      <c r="E96" s="192">
        <v>0.122</v>
      </c>
      <c r="F96" s="193">
        <v>7.0000000000000001E-3</v>
      </c>
      <c r="G96" s="138">
        <v>0</v>
      </c>
      <c r="H96" s="138">
        <v>1.99</v>
      </c>
      <c r="I96" s="139">
        <v>1.99</v>
      </c>
      <c r="J96" s="80">
        <v>0.05</v>
      </c>
      <c r="K96" s="57"/>
    </row>
    <row r="97" spans="1:11" ht="27" customHeight="1" x14ac:dyDescent="0.2">
      <c r="A97" s="136" t="s">
        <v>595</v>
      </c>
      <c r="B97" s="74"/>
      <c r="C97" s="137">
        <v>0</v>
      </c>
      <c r="D97" s="191">
        <v>1.9770000000000001</v>
      </c>
      <c r="E97" s="192">
        <v>0.122</v>
      </c>
      <c r="F97" s="193">
        <v>7.0000000000000001E-3</v>
      </c>
      <c r="G97" s="138">
        <v>0</v>
      </c>
      <c r="H97" s="138">
        <v>1.99</v>
      </c>
      <c r="I97" s="139">
        <v>1.99</v>
      </c>
      <c r="J97" s="80">
        <v>0.05</v>
      </c>
      <c r="K97" s="57"/>
    </row>
    <row r="98" spans="1:11" ht="27" customHeight="1" x14ac:dyDescent="0.2">
      <c r="A98" s="136" t="s">
        <v>596</v>
      </c>
      <c r="B98" s="74"/>
      <c r="C98" s="137">
        <v>0</v>
      </c>
      <c r="D98" s="191">
        <v>1.8759999999999999</v>
      </c>
      <c r="E98" s="192">
        <v>0.122</v>
      </c>
      <c r="F98" s="193">
        <v>7.0000000000000001E-3</v>
      </c>
      <c r="G98" s="138">
        <v>0</v>
      </c>
      <c r="H98" s="138">
        <v>1.99</v>
      </c>
      <c r="I98" s="139">
        <v>1.99</v>
      </c>
      <c r="J98" s="80">
        <v>0.05</v>
      </c>
      <c r="K98" s="57"/>
    </row>
    <row r="99" spans="1:11" ht="27" customHeight="1" x14ac:dyDescent="0.2">
      <c r="A99" s="136" t="s">
        <v>597</v>
      </c>
      <c r="B99" s="74" t="s">
        <v>747</v>
      </c>
      <c r="C99" s="137">
        <v>0</v>
      </c>
      <c r="D99" s="191">
        <v>3.1970000000000001</v>
      </c>
      <c r="E99" s="192">
        <v>0.435</v>
      </c>
      <c r="F99" s="193">
        <v>2.7E-2</v>
      </c>
      <c r="G99" s="138">
        <v>46.03</v>
      </c>
      <c r="H99" s="138">
        <v>3.66</v>
      </c>
      <c r="I99" s="139">
        <v>3.66</v>
      </c>
      <c r="J99" s="80">
        <v>5.3999999999999999E-2</v>
      </c>
      <c r="K99" s="57"/>
    </row>
    <row r="100" spans="1:11" ht="27" customHeight="1" x14ac:dyDescent="0.2">
      <c r="A100" s="136" t="s">
        <v>598</v>
      </c>
      <c r="B100" s="74" t="s">
        <v>748</v>
      </c>
      <c r="C100" s="137">
        <v>0</v>
      </c>
      <c r="D100" s="191">
        <v>2.484</v>
      </c>
      <c r="E100" s="192">
        <v>0</v>
      </c>
      <c r="F100" s="193">
        <v>0</v>
      </c>
      <c r="G100" s="138">
        <v>31.77</v>
      </c>
      <c r="H100" s="138">
        <v>3.66</v>
      </c>
      <c r="I100" s="139">
        <v>3.66</v>
      </c>
      <c r="J100" s="80">
        <v>5.3999999999999999E-2</v>
      </c>
      <c r="K100" s="57"/>
    </row>
    <row r="101" spans="1:11" ht="27" customHeight="1" x14ac:dyDescent="0.2">
      <c r="A101" s="136" t="s">
        <v>599</v>
      </c>
      <c r="B101" s="74"/>
      <c r="C101" s="137">
        <v>0</v>
      </c>
      <c r="D101" s="191">
        <v>2.2519999999999998</v>
      </c>
      <c r="E101" s="192">
        <v>0</v>
      </c>
      <c r="F101" s="193">
        <v>0</v>
      </c>
      <c r="G101" s="138">
        <v>31.77</v>
      </c>
      <c r="H101" s="138">
        <v>3.66</v>
      </c>
      <c r="I101" s="139">
        <v>3.66</v>
      </c>
      <c r="J101" s="80">
        <v>5.3999999999999999E-2</v>
      </c>
      <c r="K101" s="57"/>
    </row>
    <row r="102" spans="1:11" ht="27" customHeight="1" x14ac:dyDescent="0.2">
      <c r="A102" s="136" t="s">
        <v>600</v>
      </c>
      <c r="B102" s="74"/>
      <c r="C102" s="137">
        <v>0</v>
      </c>
      <c r="D102" s="191">
        <v>2.0609999999999999</v>
      </c>
      <c r="E102" s="192">
        <v>0</v>
      </c>
      <c r="F102" s="193">
        <v>0</v>
      </c>
      <c r="G102" s="138">
        <v>31.77</v>
      </c>
      <c r="H102" s="138">
        <v>3.66</v>
      </c>
      <c r="I102" s="139">
        <v>3.66</v>
      </c>
      <c r="J102" s="80">
        <v>5.3999999999999999E-2</v>
      </c>
      <c r="K102" s="57"/>
    </row>
    <row r="103" spans="1:11" ht="27" customHeight="1" x14ac:dyDescent="0.2">
      <c r="A103" s="136" t="s">
        <v>601</v>
      </c>
      <c r="B103" s="74"/>
      <c r="C103" s="137">
        <v>0</v>
      </c>
      <c r="D103" s="191">
        <v>1.9019999999999999</v>
      </c>
      <c r="E103" s="192">
        <v>0</v>
      </c>
      <c r="F103" s="193">
        <v>0</v>
      </c>
      <c r="G103" s="138">
        <v>31.77</v>
      </c>
      <c r="H103" s="138">
        <v>3.66</v>
      </c>
      <c r="I103" s="139">
        <v>3.66</v>
      </c>
      <c r="J103" s="80">
        <v>5.3999999999999999E-2</v>
      </c>
      <c r="K103" s="57"/>
    </row>
    <row r="104" spans="1:11" ht="27" customHeight="1" x14ac:dyDescent="0.2">
      <c r="A104" s="136" t="s">
        <v>602</v>
      </c>
      <c r="B104" s="74" t="s">
        <v>749</v>
      </c>
      <c r="C104" s="137">
        <v>0</v>
      </c>
      <c r="D104" s="191">
        <v>2.5880000000000001</v>
      </c>
      <c r="E104" s="192">
        <v>0.309</v>
      </c>
      <c r="F104" s="193">
        <v>0.02</v>
      </c>
      <c r="G104" s="138">
        <v>118.38</v>
      </c>
      <c r="H104" s="138">
        <v>4.0999999999999996</v>
      </c>
      <c r="I104" s="139">
        <v>4.0999999999999996</v>
      </c>
      <c r="J104" s="80">
        <v>3.7999999999999999E-2</v>
      </c>
      <c r="K104" s="57"/>
    </row>
    <row r="105" spans="1:11" ht="27" customHeight="1" x14ac:dyDescent="0.2">
      <c r="A105" s="136" t="s">
        <v>603</v>
      </c>
      <c r="B105" s="74" t="s">
        <v>750</v>
      </c>
      <c r="C105" s="137">
        <v>0</v>
      </c>
      <c r="D105" s="191">
        <v>1.0509999999999999</v>
      </c>
      <c r="E105" s="192">
        <v>0</v>
      </c>
      <c r="F105" s="193">
        <v>0</v>
      </c>
      <c r="G105" s="138">
        <v>0</v>
      </c>
      <c r="H105" s="138">
        <v>4.0999999999999996</v>
      </c>
      <c r="I105" s="139">
        <v>4.0999999999999996</v>
      </c>
      <c r="J105" s="80">
        <v>3.7999999999999999E-2</v>
      </c>
      <c r="K105" s="57"/>
    </row>
    <row r="106" spans="1:11" ht="27" customHeight="1" x14ac:dyDescent="0.2">
      <c r="A106" s="136" t="s">
        <v>604</v>
      </c>
      <c r="B106" s="74"/>
      <c r="C106" s="137">
        <v>0</v>
      </c>
      <c r="D106" s="191">
        <v>0.33700000000000002</v>
      </c>
      <c r="E106" s="192">
        <v>0</v>
      </c>
      <c r="F106" s="193">
        <v>0</v>
      </c>
      <c r="G106" s="138">
        <v>0</v>
      </c>
      <c r="H106" s="138">
        <v>4.0999999999999996</v>
      </c>
      <c r="I106" s="139">
        <v>4.0999999999999996</v>
      </c>
      <c r="J106" s="80">
        <v>3.7999999999999999E-2</v>
      </c>
      <c r="K106" s="57"/>
    </row>
    <row r="107" spans="1:11" ht="27" customHeight="1" x14ac:dyDescent="0.2">
      <c r="A107" s="136" t="s">
        <v>605</v>
      </c>
      <c r="B107" s="74"/>
      <c r="C107" s="137">
        <v>0</v>
      </c>
      <c r="D107" s="191">
        <v>0.191</v>
      </c>
      <c r="E107" s="192">
        <v>0</v>
      </c>
      <c r="F107" s="193">
        <v>0</v>
      </c>
      <c r="G107" s="138">
        <v>0</v>
      </c>
      <c r="H107" s="138">
        <v>4.0999999999999996</v>
      </c>
      <c r="I107" s="139">
        <v>4.0999999999999996</v>
      </c>
      <c r="J107" s="80">
        <v>3.7999999999999999E-2</v>
      </c>
      <c r="K107" s="57"/>
    </row>
    <row r="108" spans="1:11" ht="27" customHeight="1" x14ac:dyDescent="0.2">
      <c r="A108" s="136" t="s">
        <v>606</v>
      </c>
      <c r="B108" s="74"/>
      <c r="C108" s="137">
        <v>0</v>
      </c>
      <c r="D108" s="191">
        <v>0</v>
      </c>
      <c r="E108" s="192">
        <v>0</v>
      </c>
      <c r="F108" s="193">
        <v>0</v>
      </c>
      <c r="G108" s="138">
        <v>0</v>
      </c>
      <c r="H108" s="138">
        <v>4.0999999999999996</v>
      </c>
      <c r="I108" s="139">
        <v>4.0999999999999996</v>
      </c>
      <c r="J108" s="80">
        <v>3.7999999999999999E-2</v>
      </c>
      <c r="K108" s="57"/>
    </row>
    <row r="109" spans="1:11" ht="27" customHeight="1" x14ac:dyDescent="0.2">
      <c r="A109" s="136" t="s">
        <v>751</v>
      </c>
      <c r="B109" s="74" t="s">
        <v>752</v>
      </c>
      <c r="C109" s="137" t="s">
        <v>522</v>
      </c>
      <c r="D109" s="194">
        <v>13.882999999999999</v>
      </c>
      <c r="E109" s="195">
        <v>1.5229999999999999</v>
      </c>
      <c r="F109" s="193">
        <v>0.95899999999999996</v>
      </c>
      <c r="G109" s="77">
        <v>0</v>
      </c>
      <c r="H109" s="77">
        <v>0</v>
      </c>
      <c r="I109" s="77">
        <v>0</v>
      </c>
      <c r="J109" s="78">
        <v>0</v>
      </c>
      <c r="K109" s="57"/>
    </row>
    <row r="110" spans="1:11" ht="27" customHeight="1" x14ac:dyDescent="0.2">
      <c r="A110" s="136" t="s">
        <v>753</v>
      </c>
      <c r="B110" s="74" t="s">
        <v>754</v>
      </c>
      <c r="C110" s="137" t="s">
        <v>685</v>
      </c>
      <c r="D110" s="191">
        <v>-4.484</v>
      </c>
      <c r="E110" s="192">
        <v>-0.71</v>
      </c>
      <c r="F110" s="193">
        <v>-4.1000000000000002E-2</v>
      </c>
      <c r="G110" s="77">
        <v>0</v>
      </c>
      <c r="H110" s="77">
        <v>0</v>
      </c>
      <c r="I110" s="77">
        <v>0</v>
      </c>
      <c r="J110" s="78">
        <v>0</v>
      </c>
      <c r="K110" s="57"/>
    </row>
    <row r="111" spans="1:11" ht="27" customHeight="1" x14ac:dyDescent="0.2">
      <c r="A111" s="136" t="s">
        <v>755</v>
      </c>
      <c r="B111" s="74" t="s">
        <v>756</v>
      </c>
      <c r="C111" s="137" t="s">
        <v>685</v>
      </c>
      <c r="D111" s="191">
        <v>-4.1539999999999999</v>
      </c>
      <c r="E111" s="192">
        <v>-0.624</v>
      </c>
      <c r="F111" s="193">
        <v>-3.6999999999999998E-2</v>
      </c>
      <c r="G111" s="77">
        <v>0</v>
      </c>
      <c r="H111" s="77">
        <v>0</v>
      </c>
      <c r="I111" s="77">
        <v>0</v>
      </c>
      <c r="J111" s="78">
        <v>0</v>
      </c>
      <c r="K111" s="57"/>
    </row>
    <row r="112" spans="1:11" ht="27" customHeight="1" x14ac:dyDescent="0.2">
      <c r="A112" s="136" t="s">
        <v>757</v>
      </c>
      <c r="B112" s="74" t="s">
        <v>758</v>
      </c>
      <c r="C112" s="137">
        <v>0</v>
      </c>
      <c r="D112" s="191">
        <v>-4.484</v>
      </c>
      <c r="E112" s="192">
        <v>-0.71</v>
      </c>
      <c r="F112" s="193">
        <v>-4.1000000000000002E-2</v>
      </c>
      <c r="G112" s="77">
        <v>0</v>
      </c>
      <c r="H112" s="77">
        <v>0</v>
      </c>
      <c r="I112" s="77">
        <v>0</v>
      </c>
      <c r="J112" s="80">
        <v>7.9000000000000001E-2</v>
      </c>
      <c r="K112" s="57"/>
    </row>
    <row r="113" spans="1:11" ht="27" customHeight="1" x14ac:dyDescent="0.2">
      <c r="A113" s="136" t="s">
        <v>759</v>
      </c>
      <c r="B113" s="74" t="s">
        <v>760</v>
      </c>
      <c r="C113" s="137">
        <v>0</v>
      </c>
      <c r="D113" s="191">
        <v>-4.1539999999999999</v>
      </c>
      <c r="E113" s="192">
        <v>-0.624</v>
      </c>
      <c r="F113" s="193">
        <v>-3.6999999999999998E-2</v>
      </c>
      <c r="G113" s="77">
        <v>0</v>
      </c>
      <c r="H113" s="77">
        <v>0</v>
      </c>
      <c r="I113" s="77">
        <v>0</v>
      </c>
      <c r="J113" s="80">
        <v>0.08</v>
      </c>
      <c r="K113" s="57"/>
    </row>
    <row r="114" spans="1:11" ht="27" customHeight="1" x14ac:dyDescent="0.2">
      <c r="A114" s="136" t="s">
        <v>761</v>
      </c>
      <c r="B114" s="74" t="s">
        <v>762</v>
      </c>
      <c r="C114" s="137">
        <v>0</v>
      </c>
      <c r="D114" s="191">
        <v>-4.7359999999999998</v>
      </c>
      <c r="E114" s="192">
        <v>-0.64500000000000002</v>
      </c>
      <c r="F114" s="193">
        <v>-0.04</v>
      </c>
      <c r="G114" s="138">
        <v>12</v>
      </c>
      <c r="H114" s="77">
        <v>0</v>
      </c>
      <c r="I114" s="77">
        <v>0</v>
      </c>
      <c r="J114" s="80">
        <v>9.6000000000000002E-2</v>
      </c>
      <c r="K114" s="57"/>
    </row>
    <row r="115" spans="1:11" ht="27" customHeight="1" x14ac:dyDescent="0.2">
      <c r="A115" s="136" t="s">
        <v>763</v>
      </c>
      <c r="B115" s="74" t="s">
        <v>764</v>
      </c>
      <c r="C115" s="137" t="s">
        <v>672</v>
      </c>
      <c r="D115" s="191">
        <v>3.8860000000000001</v>
      </c>
      <c r="E115" s="192">
        <v>0.61499999999999999</v>
      </c>
      <c r="F115" s="193">
        <v>3.5999999999999997E-2</v>
      </c>
      <c r="G115" s="138">
        <v>0.69</v>
      </c>
      <c r="H115" s="77">
        <v>0</v>
      </c>
      <c r="I115" s="77">
        <v>0</v>
      </c>
      <c r="J115" s="78">
        <v>0</v>
      </c>
      <c r="K115" s="57"/>
    </row>
    <row r="116" spans="1:11" ht="27" customHeight="1" x14ac:dyDescent="0.2">
      <c r="A116" s="136" t="s">
        <v>765</v>
      </c>
      <c r="B116" s="74" t="s">
        <v>766</v>
      </c>
      <c r="C116" s="137">
        <v>2</v>
      </c>
      <c r="D116" s="191">
        <v>3.8860000000000001</v>
      </c>
      <c r="E116" s="192">
        <v>0.61499999999999999</v>
      </c>
      <c r="F116" s="193">
        <v>3.5999999999999997E-2</v>
      </c>
      <c r="G116" s="77">
        <v>0</v>
      </c>
      <c r="H116" s="77">
        <v>0</v>
      </c>
      <c r="I116" s="77">
        <v>0</v>
      </c>
      <c r="J116" s="78">
        <v>0</v>
      </c>
      <c r="K116" s="57"/>
    </row>
    <row r="117" spans="1:11" ht="27" customHeight="1" x14ac:dyDescent="0.2">
      <c r="A117" s="136" t="s">
        <v>608</v>
      </c>
      <c r="B117" s="74"/>
      <c r="C117" s="137" t="s">
        <v>675</v>
      </c>
      <c r="D117" s="191">
        <v>3.726</v>
      </c>
      <c r="E117" s="192">
        <v>0.59</v>
      </c>
      <c r="F117" s="193">
        <v>3.4000000000000002E-2</v>
      </c>
      <c r="G117" s="138">
        <v>2.16</v>
      </c>
      <c r="H117" s="77">
        <v>0</v>
      </c>
      <c r="I117" s="77">
        <v>0</v>
      </c>
      <c r="J117" s="78">
        <v>0</v>
      </c>
      <c r="K117" s="57"/>
    </row>
    <row r="118" spans="1:11" ht="27" customHeight="1" x14ac:dyDescent="0.2">
      <c r="A118" s="136" t="s">
        <v>609</v>
      </c>
      <c r="B118" s="74" t="s">
        <v>767</v>
      </c>
      <c r="C118" s="137" t="s">
        <v>675</v>
      </c>
      <c r="D118" s="191">
        <v>3.726</v>
      </c>
      <c r="E118" s="192">
        <v>0.59</v>
      </c>
      <c r="F118" s="193">
        <v>3.4000000000000002E-2</v>
      </c>
      <c r="G118" s="138">
        <v>0</v>
      </c>
      <c r="H118" s="77">
        <v>0</v>
      </c>
      <c r="I118" s="77">
        <v>0</v>
      </c>
      <c r="J118" s="78">
        <v>0</v>
      </c>
      <c r="K118" s="57"/>
    </row>
    <row r="119" spans="1:11" ht="27" customHeight="1" x14ac:dyDescent="0.2">
      <c r="A119" s="136" t="s">
        <v>610</v>
      </c>
      <c r="B119" s="74"/>
      <c r="C119" s="137" t="s">
        <v>675</v>
      </c>
      <c r="D119" s="191">
        <v>3.6360000000000001</v>
      </c>
      <c r="E119" s="192">
        <v>0.5</v>
      </c>
      <c r="F119" s="193">
        <v>0</v>
      </c>
      <c r="G119" s="138">
        <v>0</v>
      </c>
      <c r="H119" s="77">
        <v>0</v>
      </c>
      <c r="I119" s="77">
        <v>0</v>
      </c>
      <c r="J119" s="78">
        <v>0</v>
      </c>
      <c r="K119" s="57"/>
    </row>
    <row r="120" spans="1:11" ht="27" customHeight="1" x14ac:dyDescent="0.2">
      <c r="A120" s="136" t="s">
        <v>611</v>
      </c>
      <c r="B120" s="74"/>
      <c r="C120" s="137" t="s">
        <v>675</v>
      </c>
      <c r="D120" s="191">
        <v>3.5190000000000001</v>
      </c>
      <c r="E120" s="192">
        <v>0.38300000000000001</v>
      </c>
      <c r="F120" s="193">
        <v>0</v>
      </c>
      <c r="G120" s="138">
        <v>0</v>
      </c>
      <c r="H120" s="77">
        <v>0</v>
      </c>
      <c r="I120" s="77">
        <v>0</v>
      </c>
      <c r="J120" s="78">
        <v>0</v>
      </c>
      <c r="K120" s="57"/>
    </row>
    <row r="121" spans="1:11" ht="27" customHeight="1" x14ac:dyDescent="0.2">
      <c r="A121" s="136" t="s">
        <v>612</v>
      </c>
      <c r="B121" s="74"/>
      <c r="C121" s="137" t="s">
        <v>675</v>
      </c>
      <c r="D121" s="191">
        <v>3.4470000000000001</v>
      </c>
      <c r="E121" s="192">
        <v>0.31</v>
      </c>
      <c r="F121" s="193">
        <v>0</v>
      </c>
      <c r="G121" s="138">
        <v>0</v>
      </c>
      <c r="H121" s="77">
        <v>0</v>
      </c>
      <c r="I121" s="77">
        <v>0</v>
      </c>
      <c r="J121" s="78">
        <v>0</v>
      </c>
      <c r="K121" s="57"/>
    </row>
    <row r="122" spans="1:11" ht="27" customHeight="1" x14ac:dyDescent="0.2">
      <c r="A122" s="136" t="s">
        <v>768</v>
      </c>
      <c r="B122" s="74" t="s">
        <v>769</v>
      </c>
      <c r="C122" s="137">
        <v>4</v>
      </c>
      <c r="D122" s="191">
        <v>3.726</v>
      </c>
      <c r="E122" s="192">
        <v>0.59</v>
      </c>
      <c r="F122" s="193">
        <v>3.4000000000000002E-2</v>
      </c>
      <c r="G122" s="77">
        <v>0</v>
      </c>
      <c r="H122" s="77">
        <v>0</v>
      </c>
      <c r="I122" s="77">
        <v>0</v>
      </c>
      <c r="J122" s="78">
        <v>0</v>
      </c>
      <c r="K122" s="57"/>
    </row>
    <row r="123" spans="1:11" ht="27" customHeight="1" x14ac:dyDescent="0.2">
      <c r="A123" s="136" t="s">
        <v>613</v>
      </c>
      <c r="B123" s="74" t="s">
        <v>770</v>
      </c>
      <c r="C123" s="137">
        <v>0</v>
      </c>
      <c r="D123" s="191">
        <v>2.258</v>
      </c>
      <c r="E123" s="192">
        <v>0.33400000000000002</v>
      </c>
      <c r="F123" s="193">
        <v>0.02</v>
      </c>
      <c r="G123" s="138">
        <v>7.6</v>
      </c>
      <c r="H123" s="138">
        <v>1.66</v>
      </c>
      <c r="I123" s="139">
        <v>1.66</v>
      </c>
      <c r="J123" s="80">
        <v>4.1000000000000002E-2</v>
      </c>
      <c r="K123" s="57"/>
    </row>
    <row r="124" spans="1:11" ht="27" customHeight="1" x14ac:dyDescent="0.2">
      <c r="A124" s="136" t="s">
        <v>614</v>
      </c>
      <c r="B124" s="74" t="s">
        <v>771</v>
      </c>
      <c r="C124" s="137">
        <v>0</v>
      </c>
      <c r="D124" s="191">
        <v>1.8779999999999999</v>
      </c>
      <c r="E124" s="192">
        <v>0.10199999999999999</v>
      </c>
      <c r="F124" s="193">
        <v>6.0000000000000001E-3</v>
      </c>
      <c r="G124" s="138">
        <v>0</v>
      </c>
      <c r="H124" s="138">
        <v>1.66</v>
      </c>
      <c r="I124" s="139">
        <v>1.66</v>
      </c>
      <c r="J124" s="80">
        <v>4.1000000000000002E-2</v>
      </c>
      <c r="K124" s="57"/>
    </row>
    <row r="125" spans="1:11" ht="27" customHeight="1" x14ac:dyDescent="0.2">
      <c r="A125" s="136" t="s">
        <v>615</v>
      </c>
      <c r="B125" s="74"/>
      <c r="C125" s="137">
        <v>0</v>
      </c>
      <c r="D125" s="191">
        <v>1.7549999999999999</v>
      </c>
      <c r="E125" s="192">
        <v>0.10199999999999999</v>
      </c>
      <c r="F125" s="193">
        <v>6.0000000000000001E-3</v>
      </c>
      <c r="G125" s="138">
        <v>0</v>
      </c>
      <c r="H125" s="138">
        <v>1.66</v>
      </c>
      <c r="I125" s="139">
        <v>1.66</v>
      </c>
      <c r="J125" s="80">
        <v>4.1000000000000002E-2</v>
      </c>
      <c r="K125" s="57"/>
    </row>
    <row r="126" spans="1:11" ht="27" customHeight="1" x14ac:dyDescent="0.2">
      <c r="A126" s="136" t="s">
        <v>616</v>
      </c>
      <c r="B126" s="74"/>
      <c r="C126" s="137">
        <v>0</v>
      </c>
      <c r="D126" s="191">
        <v>1.653</v>
      </c>
      <c r="E126" s="192">
        <v>0.10199999999999999</v>
      </c>
      <c r="F126" s="193">
        <v>6.0000000000000001E-3</v>
      </c>
      <c r="G126" s="138">
        <v>0</v>
      </c>
      <c r="H126" s="138">
        <v>1.66</v>
      </c>
      <c r="I126" s="139">
        <v>1.66</v>
      </c>
      <c r="J126" s="80">
        <v>4.1000000000000002E-2</v>
      </c>
      <c r="K126" s="57"/>
    </row>
    <row r="127" spans="1:11" ht="27" customHeight="1" x14ac:dyDescent="0.2">
      <c r="A127" s="136" t="s">
        <v>617</v>
      </c>
      <c r="B127" s="74"/>
      <c r="C127" s="137">
        <v>0</v>
      </c>
      <c r="D127" s="191">
        <v>1.5680000000000001</v>
      </c>
      <c r="E127" s="192">
        <v>0.10199999999999999</v>
      </c>
      <c r="F127" s="193">
        <v>6.0000000000000001E-3</v>
      </c>
      <c r="G127" s="138">
        <v>0</v>
      </c>
      <c r="H127" s="138">
        <v>1.66</v>
      </c>
      <c r="I127" s="139">
        <v>1.66</v>
      </c>
      <c r="J127" s="80">
        <v>4.1000000000000002E-2</v>
      </c>
      <c r="K127" s="57"/>
    </row>
    <row r="128" spans="1:11" ht="27" customHeight="1" x14ac:dyDescent="0.2">
      <c r="A128" s="136" t="s">
        <v>618</v>
      </c>
      <c r="B128" s="74" t="s">
        <v>772</v>
      </c>
      <c r="C128" s="137">
        <v>0</v>
      </c>
      <c r="D128" s="191">
        <v>2.6720000000000002</v>
      </c>
      <c r="E128" s="192">
        <v>0.36399999999999999</v>
      </c>
      <c r="F128" s="193">
        <v>2.1999999999999999E-2</v>
      </c>
      <c r="G128" s="138">
        <v>38.479999999999997</v>
      </c>
      <c r="H128" s="138">
        <v>3.06</v>
      </c>
      <c r="I128" s="139">
        <v>3.06</v>
      </c>
      <c r="J128" s="80">
        <v>4.4999999999999998E-2</v>
      </c>
      <c r="K128" s="57"/>
    </row>
    <row r="129" spans="1:11" ht="27" customHeight="1" x14ac:dyDescent="0.2">
      <c r="A129" s="136" t="s">
        <v>619</v>
      </c>
      <c r="B129" s="74" t="s">
        <v>773</v>
      </c>
      <c r="C129" s="137">
        <v>0</v>
      </c>
      <c r="D129" s="191">
        <v>2.0760000000000001</v>
      </c>
      <c r="E129" s="192">
        <v>0</v>
      </c>
      <c r="F129" s="193">
        <v>0</v>
      </c>
      <c r="G129" s="138">
        <v>26.56</v>
      </c>
      <c r="H129" s="138">
        <v>3.06</v>
      </c>
      <c r="I129" s="139">
        <v>3.06</v>
      </c>
      <c r="J129" s="80">
        <v>4.4999999999999998E-2</v>
      </c>
      <c r="K129" s="57"/>
    </row>
    <row r="130" spans="1:11" ht="27" customHeight="1" x14ac:dyDescent="0.2">
      <c r="A130" s="136" t="s">
        <v>620</v>
      </c>
      <c r="B130" s="74"/>
      <c r="C130" s="137">
        <v>0</v>
      </c>
      <c r="D130" s="191">
        <v>1.883</v>
      </c>
      <c r="E130" s="192">
        <v>0</v>
      </c>
      <c r="F130" s="193">
        <v>0</v>
      </c>
      <c r="G130" s="138">
        <v>26.56</v>
      </c>
      <c r="H130" s="138">
        <v>3.06</v>
      </c>
      <c r="I130" s="139">
        <v>3.06</v>
      </c>
      <c r="J130" s="80">
        <v>4.4999999999999998E-2</v>
      </c>
      <c r="K130" s="57"/>
    </row>
    <row r="131" spans="1:11" ht="27" customHeight="1" x14ac:dyDescent="0.2">
      <c r="A131" s="136" t="s">
        <v>621</v>
      </c>
      <c r="B131" s="74"/>
      <c r="C131" s="137">
        <v>0</v>
      </c>
      <c r="D131" s="191">
        <v>1.7230000000000001</v>
      </c>
      <c r="E131" s="192">
        <v>0</v>
      </c>
      <c r="F131" s="193">
        <v>0</v>
      </c>
      <c r="G131" s="138">
        <v>26.56</v>
      </c>
      <c r="H131" s="138">
        <v>3.06</v>
      </c>
      <c r="I131" s="139">
        <v>3.06</v>
      </c>
      <c r="J131" s="80">
        <v>4.4999999999999998E-2</v>
      </c>
      <c r="K131" s="57"/>
    </row>
    <row r="132" spans="1:11" ht="27" customHeight="1" x14ac:dyDescent="0.2">
      <c r="A132" s="136" t="s">
        <v>622</v>
      </c>
      <c r="B132" s="74"/>
      <c r="C132" s="137">
        <v>0</v>
      </c>
      <c r="D132" s="191">
        <v>1.59</v>
      </c>
      <c r="E132" s="192">
        <v>0</v>
      </c>
      <c r="F132" s="193">
        <v>0</v>
      </c>
      <c r="G132" s="138">
        <v>26.56</v>
      </c>
      <c r="H132" s="138">
        <v>3.06</v>
      </c>
      <c r="I132" s="139">
        <v>3.06</v>
      </c>
      <c r="J132" s="80">
        <v>4.4999999999999998E-2</v>
      </c>
      <c r="K132" s="57"/>
    </row>
    <row r="133" spans="1:11" ht="27" customHeight="1" x14ac:dyDescent="0.2">
      <c r="A133" s="136" t="s">
        <v>623</v>
      </c>
      <c r="B133" s="74" t="s">
        <v>774</v>
      </c>
      <c r="C133" s="137">
        <v>0</v>
      </c>
      <c r="D133" s="191">
        <v>2.1629999999999998</v>
      </c>
      <c r="E133" s="192">
        <v>0.25800000000000001</v>
      </c>
      <c r="F133" s="193">
        <v>1.7000000000000001E-2</v>
      </c>
      <c r="G133" s="138">
        <v>98.96</v>
      </c>
      <c r="H133" s="138">
        <v>3.43</v>
      </c>
      <c r="I133" s="139">
        <v>3.43</v>
      </c>
      <c r="J133" s="80">
        <v>3.2000000000000001E-2</v>
      </c>
      <c r="K133" s="57"/>
    </row>
    <row r="134" spans="1:11" ht="27" customHeight="1" x14ac:dyDescent="0.2">
      <c r="A134" s="136" t="s">
        <v>624</v>
      </c>
      <c r="B134" s="74" t="s">
        <v>775</v>
      </c>
      <c r="C134" s="137">
        <v>0</v>
      </c>
      <c r="D134" s="191">
        <v>0.878</v>
      </c>
      <c r="E134" s="192">
        <v>0</v>
      </c>
      <c r="F134" s="193">
        <v>0</v>
      </c>
      <c r="G134" s="138">
        <v>0</v>
      </c>
      <c r="H134" s="138">
        <v>3.43</v>
      </c>
      <c r="I134" s="139">
        <v>3.43</v>
      </c>
      <c r="J134" s="80">
        <v>3.2000000000000001E-2</v>
      </c>
      <c r="K134" s="57"/>
    </row>
    <row r="135" spans="1:11" ht="27" customHeight="1" x14ac:dyDescent="0.2">
      <c r="A135" s="136" t="s">
        <v>625</v>
      </c>
      <c r="B135" s="74"/>
      <c r="C135" s="137">
        <v>0</v>
      </c>
      <c r="D135" s="191">
        <v>0.28100000000000003</v>
      </c>
      <c r="E135" s="192">
        <v>0</v>
      </c>
      <c r="F135" s="193">
        <v>0</v>
      </c>
      <c r="G135" s="138">
        <v>0</v>
      </c>
      <c r="H135" s="138">
        <v>3.43</v>
      </c>
      <c r="I135" s="139">
        <v>3.43</v>
      </c>
      <c r="J135" s="80">
        <v>3.2000000000000001E-2</v>
      </c>
      <c r="K135" s="57"/>
    </row>
    <row r="136" spans="1:11" ht="27" customHeight="1" x14ac:dyDescent="0.2">
      <c r="A136" s="136" t="s">
        <v>626</v>
      </c>
      <c r="B136" s="74"/>
      <c r="C136" s="137">
        <v>0</v>
      </c>
      <c r="D136" s="191">
        <v>0.16</v>
      </c>
      <c r="E136" s="192">
        <v>0</v>
      </c>
      <c r="F136" s="193">
        <v>0</v>
      </c>
      <c r="G136" s="138">
        <v>0</v>
      </c>
      <c r="H136" s="138">
        <v>3.43</v>
      </c>
      <c r="I136" s="139">
        <v>3.43</v>
      </c>
      <c r="J136" s="80">
        <v>3.2000000000000001E-2</v>
      </c>
      <c r="K136" s="57"/>
    </row>
    <row r="137" spans="1:11" ht="27" customHeight="1" x14ac:dyDescent="0.2">
      <c r="A137" s="136" t="s">
        <v>627</v>
      </c>
      <c r="B137" s="74"/>
      <c r="C137" s="137">
        <v>0</v>
      </c>
      <c r="D137" s="191">
        <v>0</v>
      </c>
      <c r="E137" s="192">
        <v>0</v>
      </c>
      <c r="F137" s="193">
        <v>0</v>
      </c>
      <c r="G137" s="138">
        <v>0</v>
      </c>
      <c r="H137" s="138">
        <v>3.43</v>
      </c>
      <c r="I137" s="139">
        <v>3.43</v>
      </c>
      <c r="J137" s="80">
        <v>3.2000000000000001E-2</v>
      </c>
      <c r="K137" s="57"/>
    </row>
    <row r="138" spans="1:11" ht="27" customHeight="1" x14ac:dyDescent="0.2">
      <c r="A138" s="136" t="s">
        <v>776</v>
      </c>
      <c r="B138" s="74" t="s">
        <v>777</v>
      </c>
      <c r="C138" s="137" t="s">
        <v>522</v>
      </c>
      <c r="D138" s="194">
        <v>11.605</v>
      </c>
      <c r="E138" s="195">
        <v>1.2729999999999999</v>
      </c>
      <c r="F138" s="193">
        <v>0.80200000000000005</v>
      </c>
      <c r="G138" s="77">
        <v>0</v>
      </c>
      <c r="H138" s="77">
        <v>0</v>
      </c>
      <c r="I138" s="77">
        <v>0</v>
      </c>
      <c r="J138" s="78">
        <v>0</v>
      </c>
      <c r="K138" s="57"/>
    </row>
    <row r="139" spans="1:11" ht="27" customHeight="1" x14ac:dyDescent="0.2">
      <c r="A139" s="136" t="s">
        <v>778</v>
      </c>
      <c r="B139" s="74" t="s">
        <v>779</v>
      </c>
      <c r="C139" s="137" t="s">
        <v>685</v>
      </c>
      <c r="D139" s="191">
        <v>-3.7480000000000002</v>
      </c>
      <c r="E139" s="192">
        <v>-0.59299999999999997</v>
      </c>
      <c r="F139" s="193">
        <v>-3.5000000000000003E-2</v>
      </c>
      <c r="G139" s="77">
        <v>0</v>
      </c>
      <c r="H139" s="77">
        <v>0</v>
      </c>
      <c r="I139" s="77">
        <v>0</v>
      </c>
      <c r="J139" s="78">
        <v>0</v>
      </c>
      <c r="K139" s="57"/>
    </row>
    <row r="140" spans="1:11" ht="27" customHeight="1" x14ac:dyDescent="0.2">
      <c r="A140" s="136" t="s">
        <v>780</v>
      </c>
      <c r="B140" s="74" t="s">
        <v>781</v>
      </c>
      <c r="C140" s="137" t="s">
        <v>685</v>
      </c>
      <c r="D140" s="191">
        <v>-3.472</v>
      </c>
      <c r="E140" s="192">
        <v>-0.52100000000000002</v>
      </c>
      <c r="F140" s="193">
        <v>-3.1E-2</v>
      </c>
      <c r="G140" s="77">
        <v>0</v>
      </c>
      <c r="H140" s="77">
        <v>0</v>
      </c>
      <c r="I140" s="77">
        <v>0</v>
      </c>
      <c r="J140" s="78">
        <v>0</v>
      </c>
      <c r="K140" s="57"/>
    </row>
    <row r="141" spans="1:11" ht="27" customHeight="1" x14ac:dyDescent="0.2">
      <c r="A141" s="136" t="s">
        <v>782</v>
      </c>
      <c r="B141" s="74" t="s">
        <v>783</v>
      </c>
      <c r="C141" s="137">
        <v>0</v>
      </c>
      <c r="D141" s="191">
        <v>-3.7480000000000002</v>
      </c>
      <c r="E141" s="192">
        <v>-0.59299999999999997</v>
      </c>
      <c r="F141" s="193">
        <v>-3.5000000000000003E-2</v>
      </c>
      <c r="G141" s="77">
        <v>0</v>
      </c>
      <c r="H141" s="77">
        <v>0</v>
      </c>
      <c r="I141" s="77">
        <v>0</v>
      </c>
      <c r="J141" s="80">
        <v>6.6000000000000003E-2</v>
      </c>
      <c r="K141" s="57"/>
    </row>
    <row r="142" spans="1:11" ht="27" customHeight="1" x14ac:dyDescent="0.2">
      <c r="A142" s="136" t="s">
        <v>784</v>
      </c>
      <c r="B142" s="74" t="s">
        <v>785</v>
      </c>
      <c r="C142" s="137">
        <v>0</v>
      </c>
      <c r="D142" s="191">
        <v>-3.472</v>
      </c>
      <c r="E142" s="192">
        <v>-0.52100000000000002</v>
      </c>
      <c r="F142" s="193">
        <v>-3.1E-2</v>
      </c>
      <c r="G142" s="77">
        <v>0</v>
      </c>
      <c r="H142" s="77">
        <v>0</v>
      </c>
      <c r="I142" s="77">
        <v>0</v>
      </c>
      <c r="J142" s="80">
        <v>6.7000000000000004E-2</v>
      </c>
      <c r="K142" s="57"/>
    </row>
    <row r="143" spans="1:11" ht="27" customHeight="1" x14ac:dyDescent="0.2">
      <c r="A143" s="136" t="s">
        <v>786</v>
      </c>
      <c r="B143" s="74" t="s">
        <v>787</v>
      </c>
      <c r="C143" s="137">
        <v>0</v>
      </c>
      <c r="D143" s="191">
        <v>-3.9590000000000001</v>
      </c>
      <c r="E143" s="192">
        <v>-0.53900000000000003</v>
      </c>
      <c r="F143" s="193">
        <v>-3.3000000000000002E-2</v>
      </c>
      <c r="G143" s="138">
        <v>10.029999999999999</v>
      </c>
      <c r="H143" s="77">
        <v>0</v>
      </c>
      <c r="I143" s="77">
        <v>0</v>
      </c>
      <c r="J143" s="80">
        <v>8.1000000000000003E-2</v>
      </c>
      <c r="K143" s="57"/>
    </row>
    <row r="144" spans="1:11" ht="27" customHeight="1" x14ac:dyDescent="0.2">
      <c r="A144" s="136" t="s">
        <v>788</v>
      </c>
      <c r="B144" s="74" t="s">
        <v>789</v>
      </c>
      <c r="C144" s="137" t="s">
        <v>672</v>
      </c>
      <c r="D144" s="191">
        <v>2.9289999999999998</v>
      </c>
      <c r="E144" s="192">
        <v>0.46400000000000002</v>
      </c>
      <c r="F144" s="193">
        <v>2.7E-2</v>
      </c>
      <c r="G144" s="138">
        <v>0.52</v>
      </c>
      <c r="H144" s="77">
        <v>0</v>
      </c>
      <c r="I144" s="77">
        <v>0</v>
      </c>
      <c r="J144" s="78">
        <v>0</v>
      </c>
      <c r="K144" s="57"/>
    </row>
    <row r="145" spans="1:11" ht="27" customHeight="1" x14ac:dyDescent="0.2">
      <c r="A145" s="136" t="s">
        <v>790</v>
      </c>
      <c r="B145" s="74" t="s">
        <v>791</v>
      </c>
      <c r="C145" s="137">
        <v>2</v>
      </c>
      <c r="D145" s="191">
        <v>2.9289999999999998</v>
      </c>
      <c r="E145" s="192">
        <v>0.46400000000000002</v>
      </c>
      <c r="F145" s="193">
        <v>2.7E-2</v>
      </c>
      <c r="G145" s="77">
        <v>0</v>
      </c>
      <c r="H145" s="77">
        <v>0</v>
      </c>
      <c r="I145" s="77">
        <v>0</v>
      </c>
      <c r="J145" s="78">
        <v>0</v>
      </c>
      <c r="K145" s="57"/>
    </row>
    <row r="146" spans="1:11" ht="27" customHeight="1" x14ac:dyDescent="0.2">
      <c r="A146" s="136" t="s">
        <v>629</v>
      </c>
      <c r="B146" s="74"/>
      <c r="C146" s="137" t="s">
        <v>675</v>
      </c>
      <c r="D146" s="191">
        <v>2.8079999999999998</v>
      </c>
      <c r="E146" s="192">
        <v>0.44400000000000001</v>
      </c>
      <c r="F146" s="193">
        <v>2.5999999999999999E-2</v>
      </c>
      <c r="G146" s="138">
        <v>1.63</v>
      </c>
      <c r="H146" s="77">
        <v>0</v>
      </c>
      <c r="I146" s="77">
        <v>0</v>
      </c>
      <c r="J146" s="78">
        <v>0</v>
      </c>
      <c r="K146" s="57"/>
    </row>
    <row r="147" spans="1:11" ht="27" customHeight="1" x14ac:dyDescent="0.2">
      <c r="A147" s="136" t="s">
        <v>630</v>
      </c>
      <c r="B147" s="74" t="s">
        <v>792</v>
      </c>
      <c r="C147" s="137" t="s">
        <v>675</v>
      </c>
      <c r="D147" s="191">
        <v>2.8079999999999998</v>
      </c>
      <c r="E147" s="192">
        <v>0.44400000000000001</v>
      </c>
      <c r="F147" s="193">
        <v>2.5999999999999999E-2</v>
      </c>
      <c r="G147" s="138">
        <v>0</v>
      </c>
      <c r="H147" s="77">
        <v>0</v>
      </c>
      <c r="I147" s="77">
        <v>0</v>
      </c>
      <c r="J147" s="78">
        <v>0</v>
      </c>
      <c r="K147" s="57"/>
    </row>
    <row r="148" spans="1:11" ht="27" customHeight="1" x14ac:dyDescent="0.2">
      <c r="A148" s="136" t="s">
        <v>631</v>
      </c>
      <c r="B148" s="74"/>
      <c r="C148" s="137" t="s">
        <v>675</v>
      </c>
      <c r="D148" s="191">
        <v>2.7410000000000001</v>
      </c>
      <c r="E148" s="192">
        <v>0.377</v>
      </c>
      <c r="F148" s="193">
        <v>0</v>
      </c>
      <c r="G148" s="138">
        <v>0</v>
      </c>
      <c r="H148" s="77">
        <v>0</v>
      </c>
      <c r="I148" s="77">
        <v>0</v>
      </c>
      <c r="J148" s="78">
        <v>0</v>
      </c>
      <c r="K148" s="57"/>
    </row>
    <row r="149" spans="1:11" ht="27" customHeight="1" x14ac:dyDescent="0.2">
      <c r="A149" s="136" t="s">
        <v>632</v>
      </c>
      <c r="B149" s="74"/>
      <c r="C149" s="137" t="s">
        <v>675</v>
      </c>
      <c r="D149" s="191">
        <v>2.653</v>
      </c>
      <c r="E149" s="192">
        <v>0.28899999999999998</v>
      </c>
      <c r="F149" s="193">
        <v>0</v>
      </c>
      <c r="G149" s="138">
        <v>0</v>
      </c>
      <c r="H149" s="77">
        <v>0</v>
      </c>
      <c r="I149" s="77">
        <v>0</v>
      </c>
      <c r="J149" s="78">
        <v>0</v>
      </c>
      <c r="K149" s="57"/>
    </row>
    <row r="150" spans="1:11" ht="27" customHeight="1" x14ac:dyDescent="0.2">
      <c r="A150" s="136" t="s">
        <v>633</v>
      </c>
      <c r="B150" s="74"/>
      <c r="C150" s="137" t="s">
        <v>675</v>
      </c>
      <c r="D150" s="191">
        <v>2.5979999999999999</v>
      </c>
      <c r="E150" s="192">
        <v>0.23400000000000001</v>
      </c>
      <c r="F150" s="193">
        <v>0</v>
      </c>
      <c r="G150" s="138">
        <v>0</v>
      </c>
      <c r="H150" s="77">
        <v>0</v>
      </c>
      <c r="I150" s="77">
        <v>0</v>
      </c>
      <c r="J150" s="78">
        <v>0</v>
      </c>
      <c r="K150" s="57"/>
    </row>
    <row r="151" spans="1:11" ht="27" customHeight="1" x14ac:dyDescent="0.2">
      <c r="A151" s="136" t="s">
        <v>793</v>
      </c>
      <c r="B151" s="74" t="s">
        <v>794</v>
      </c>
      <c r="C151" s="137">
        <v>4</v>
      </c>
      <c r="D151" s="191">
        <v>2.8079999999999998</v>
      </c>
      <c r="E151" s="192">
        <v>0.44400000000000001</v>
      </c>
      <c r="F151" s="193">
        <v>2.5999999999999999E-2</v>
      </c>
      <c r="G151" s="77">
        <v>0</v>
      </c>
      <c r="H151" s="77">
        <v>0</v>
      </c>
      <c r="I151" s="77">
        <v>0</v>
      </c>
      <c r="J151" s="78">
        <v>0</v>
      </c>
      <c r="K151" s="57"/>
    </row>
    <row r="152" spans="1:11" ht="27" customHeight="1" x14ac:dyDescent="0.2">
      <c r="A152" s="136" t="s">
        <v>634</v>
      </c>
      <c r="B152" s="74" t="s">
        <v>795</v>
      </c>
      <c r="C152" s="137">
        <v>0</v>
      </c>
      <c r="D152" s="191">
        <v>1.702</v>
      </c>
      <c r="E152" s="192">
        <v>0.252</v>
      </c>
      <c r="F152" s="193">
        <v>1.4999999999999999E-2</v>
      </c>
      <c r="G152" s="138">
        <v>5.73</v>
      </c>
      <c r="H152" s="138">
        <v>1.25</v>
      </c>
      <c r="I152" s="139">
        <v>1.25</v>
      </c>
      <c r="J152" s="80">
        <v>3.1E-2</v>
      </c>
      <c r="K152" s="57"/>
    </row>
    <row r="153" spans="1:11" ht="27" customHeight="1" x14ac:dyDescent="0.2">
      <c r="A153" s="136" t="s">
        <v>635</v>
      </c>
      <c r="B153" s="74" t="s">
        <v>796</v>
      </c>
      <c r="C153" s="137">
        <v>0</v>
      </c>
      <c r="D153" s="191">
        <v>1.4159999999999999</v>
      </c>
      <c r="E153" s="192">
        <v>7.6999999999999999E-2</v>
      </c>
      <c r="F153" s="193">
        <v>4.0000000000000001E-3</v>
      </c>
      <c r="G153" s="138">
        <v>0</v>
      </c>
      <c r="H153" s="138">
        <v>1.25</v>
      </c>
      <c r="I153" s="139">
        <v>1.25</v>
      </c>
      <c r="J153" s="80">
        <v>3.1E-2</v>
      </c>
      <c r="K153" s="57"/>
    </row>
    <row r="154" spans="1:11" ht="27" customHeight="1" x14ac:dyDescent="0.2">
      <c r="A154" s="136" t="s">
        <v>636</v>
      </c>
      <c r="B154" s="74"/>
      <c r="C154" s="137">
        <v>0</v>
      </c>
      <c r="D154" s="191">
        <v>1.323</v>
      </c>
      <c r="E154" s="192">
        <v>7.6999999999999999E-2</v>
      </c>
      <c r="F154" s="193">
        <v>4.0000000000000001E-3</v>
      </c>
      <c r="G154" s="138">
        <v>0</v>
      </c>
      <c r="H154" s="138">
        <v>1.25</v>
      </c>
      <c r="I154" s="139">
        <v>1.25</v>
      </c>
      <c r="J154" s="80">
        <v>3.1E-2</v>
      </c>
      <c r="K154" s="57"/>
    </row>
    <row r="155" spans="1:11" ht="27" customHeight="1" x14ac:dyDescent="0.2">
      <c r="A155" s="136" t="s">
        <v>637</v>
      </c>
      <c r="B155" s="74"/>
      <c r="C155" s="137">
        <v>0</v>
      </c>
      <c r="D155" s="191">
        <v>1.246</v>
      </c>
      <c r="E155" s="192">
        <v>7.6999999999999999E-2</v>
      </c>
      <c r="F155" s="193">
        <v>4.0000000000000001E-3</v>
      </c>
      <c r="G155" s="138">
        <v>0</v>
      </c>
      <c r="H155" s="138">
        <v>1.25</v>
      </c>
      <c r="I155" s="139">
        <v>1.25</v>
      </c>
      <c r="J155" s="80">
        <v>3.1E-2</v>
      </c>
      <c r="K155" s="57"/>
    </row>
    <row r="156" spans="1:11" ht="27" customHeight="1" x14ac:dyDescent="0.2">
      <c r="A156" s="136" t="s">
        <v>638</v>
      </c>
      <c r="B156" s="74"/>
      <c r="C156" s="137">
        <v>0</v>
      </c>
      <c r="D156" s="191">
        <v>1.1819999999999999</v>
      </c>
      <c r="E156" s="192">
        <v>7.6999999999999999E-2</v>
      </c>
      <c r="F156" s="193">
        <v>4.0000000000000001E-3</v>
      </c>
      <c r="G156" s="138">
        <v>0</v>
      </c>
      <c r="H156" s="138">
        <v>1.25</v>
      </c>
      <c r="I156" s="139">
        <v>1.25</v>
      </c>
      <c r="J156" s="80">
        <v>3.1E-2</v>
      </c>
      <c r="K156" s="57"/>
    </row>
    <row r="157" spans="1:11" ht="27" customHeight="1" x14ac:dyDescent="0.2">
      <c r="A157" s="136" t="s">
        <v>639</v>
      </c>
      <c r="B157" s="74" t="s">
        <v>797</v>
      </c>
      <c r="C157" s="137">
        <v>0</v>
      </c>
      <c r="D157" s="191">
        <v>2.0139999999999998</v>
      </c>
      <c r="E157" s="192">
        <v>0.27400000000000002</v>
      </c>
      <c r="F157" s="193">
        <v>1.7000000000000001E-2</v>
      </c>
      <c r="G157" s="138">
        <v>29.01</v>
      </c>
      <c r="H157" s="138">
        <v>2.2999999999999998</v>
      </c>
      <c r="I157" s="139">
        <v>2.2999999999999998</v>
      </c>
      <c r="J157" s="80">
        <v>3.4000000000000002E-2</v>
      </c>
      <c r="K157" s="57"/>
    </row>
    <row r="158" spans="1:11" ht="27" customHeight="1" x14ac:dyDescent="0.2">
      <c r="A158" s="136" t="s">
        <v>640</v>
      </c>
      <c r="B158" s="74" t="s">
        <v>798</v>
      </c>
      <c r="C158" s="137">
        <v>0</v>
      </c>
      <c r="D158" s="191">
        <v>1.5649999999999999</v>
      </c>
      <c r="E158" s="192">
        <v>0</v>
      </c>
      <c r="F158" s="193">
        <v>0</v>
      </c>
      <c r="G158" s="138">
        <v>20.02</v>
      </c>
      <c r="H158" s="138">
        <v>2.2999999999999998</v>
      </c>
      <c r="I158" s="139">
        <v>2.2999999999999998</v>
      </c>
      <c r="J158" s="80">
        <v>3.4000000000000002E-2</v>
      </c>
      <c r="K158" s="57"/>
    </row>
    <row r="159" spans="1:11" ht="27" customHeight="1" x14ac:dyDescent="0.2">
      <c r="A159" s="136" t="s">
        <v>641</v>
      </c>
      <c r="B159" s="74"/>
      <c r="C159" s="137">
        <v>0</v>
      </c>
      <c r="D159" s="191">
        <v>1.419</v>
      </c>
      <c r="E159" s="192">
        <v>0</v>
      </c>
      <c r="F159" s="193">
        <v>0</v>
      </c>
      <c r="G159" s="138">
        <v>20.02</v>
      </c>
      <c r="H159" s="138">
        <v>2.2999999999999998</v>
      </c>
      <c r="I159" s="139">
        <v>2.2999999999999998</v>
      </c>
      <c r="J159" s="80">
        <v>3.4000000000000002E-2</v>
      </c>
      <c r="K159" s="57"/>
    </row>
    <row r="160" spans="1:11" ht="27" customHeight="1" x14ac:dyDescent="0.2">
      <c r="A160" s="136" t="s">
        <v>642</v>
      </c>
      <c r="B160" s="74"/>
      <c r="C160" s="137">
        <v>0</v>
      </c>
      <c r="D160" s="191">
        <v>1.2989999999999999</v>
      </c>
      <c r="E160" s="192">
        <v>0</v>
      </c>
      <c r="F160" s="193">
        <v>0</v>
      </c>
      <c r="G160" s="138">
        <v>20.02</v>
      </c>
      <c r="H160" s="138">
        <v>2.2999999999999998</v>
      </c>
      <c r="I160" s="139">
        <v>2.2999999999999998</v>
      </c>
      <c r="J160" s="80">
        <v>3.4000000000000002E-2</v>
      </c>
      <c r="K160" s="57"/>
    </row>
    <row r="161" spans="1:11" ht="27" customHeight="1" x14ac:dyDescent="0.2">
      <c r="A161" s="136" t="s">
        <v>643</v>
      </c>
      <c r="B161" s="74"/>
      <c r="C161" s="137">
        <v>0</v>
      </c>
      <c r="D161" s="191">
        <v>1.1990000000000001</v>
      </c>
      <c r="E161" s="192">
        <v>0</v>
      </c>
      <c r="F161" s="193">
        <v>0</v>
      </c>
      <c r="G161" s="138">
        <v>20.02</v>
      </c>
      <c r="H161" s="138">
        <v>2.2999999999999998</v>
      </c>
      <c r="I161" s="139">
        <v>2.2999999999999998</v>
      </c>
      <c r="J161" s="80">
        <v>3.4000000000000002E-2</v>
      </c>
      <c r="K161" s="57"/>
    </row>
    <row r="162" spans="1:11" ht="27" customHeight="1" x14ac:dyDescent="0.2">
      <c r="A162" s="136" t="s">
        <v>644</v>
      </c>
      <c r="B162" s="74" t="s">
        <v>799</v>
      </c>
      <c r="C162" s="137">
        <v>0</v>
      </c>
      <c r="D162" s="191">
        <v>1.63</v>
      </c>
      <c r="E162" s="192">
        <v>0.19400000000000001</v>
      </c>
      <c r="F162" s="193">
        <v>1.2999999999999999E-2</v>
      </c>
      <c r="G162" s="138">
        <v>74.59</v>
      </c>
      <c r="H162" s="138">
        <v>2.58</v>
      </c>
      <c r="I162" s="139">
        <v>2.58</v>
      </c>
      <c r="J162" s="80">
        <v>2.4E-2</v>
      </c>
      <c r="K162" s="57"/>
    </row>
    <row r="163" spans="1:11" ht="27" customHeight="1" x14ac:dyDescent="0.2">
      <c r="A163" s="136" t="s">
        <v>645</v>
      </c>
      <c r="B163" s="74" t="s">
        <v>800</v>
      </c>
      <c r="C163" s="137">
        <v>0</v>
      </c>
      <c r="D163" s="191">
        <v>0.66200000000000003</v>
      </c>
      <c r="E163" s="192">
        <v>0</v>
      </c>
      <c r="F163" s="193">
        <v>0</v>
      </c>
      <c r="G163" s="138">
        <v>0</v>
      </c>
      <c r="H163" s="138">
        <v>2.58</v>
      </c>
      <c r="I163" s="139">
        <v>2.58</v>
      </c>
      <c r="J163" s="80">
        <v>2.4E-2</v>
      </c>
      <c r="K163" s="57"/>
    </row>
    <row r="164" spans="1:11" ht="27" customHeight="1" x14ac:dyDescent="0.2">
      <c r="A164" s="136" t="s">
        <v>646</v>
      </c>
      <c r="B164" s="74"/>
      <c r="C164" s="137">
        <v>0</v>
      </c>
      <c r="D164" s="191">
        <v>0.21199999999999999</v>
      </c>
      <c r="E164" s="192">
        <v>0</v>
      </c>
      <c r="F164" s="193">
        <v>0</v>
      </c>
      <c r="G164" s="138">
        <v>0</v>
      </c>
      <c r="H164" s="138">
        <v>2.58</v>
      </c>
      <c r="I164" s="139">
        <v>2.58</v>
      </c>
      <c r="J164" s="80">
        <v>2.4E-2</v>
      </c>
      <c r="K164" s="57"/>
    </row>
    <row r="165" spans="1:11" ht="27" customHeight="1" x14ac:dyDescent="0.2">
      <c r="A165" s="136" t="s">
        <v>647</v>
      </c>
      <c r="B165" s="74"/>
      <c r="C165" s="137">
        <v>0</v>
      </c>
      <c r="D165" s="191">
        <v>0.12</v>
      </c>
      <c r="E165" s="192">
        <v>0</v>
      </c>
      <c r="F165" s="193">
        <v>0</v>
      </c>
      <c r="G165" s="138">
        <v>0</v>
      </c>
      <c r="H165" s="138">
        <v>2.58</v>
      </c>
      <c r="I165" s="139">
        <v>2.58</v>
      </c>
      <c r="J165" s="80">
        <v>2.4E-2</v>
      </c>
      <c r="K165" s="57"/>
    </row>
    <row r="166" spans="1:11" ht="27" customHeight="1" x14ac:dyDescent="0.2">
      <c r="A166" s="136" t="s">
        <v>648</v>
      </c>
      <c r="B166" s="74"/>
      <c r="C166" s="137">
        <v>0</v>
      </c>
      <c r="D166" s="191">
        <v>0</v>
      </c>
      <c r="E166" s="192">
        <v>0</v>
      </c>
      <c r="F166" s="193">
        <v>0</v>
      </c>
      <c r="G166" s="138">
        <v>0</v>
      </c>
      <c r="H166" s="138">
        <v>2.58</v>
      </c>
      <c r="I166" s="139">
        <v>2.58</v>
      </c>
      <c r="J166" s="80">
        <v>2.4E-2</v>
      </c>
      <c r="K166" s="57"/>
    </row>
    <row r="167" spans="1:11" ht="27" customHeight="1" x14ac:dyDescent="0.2">
      <c r="A167" s="136" t="s">
        <v>801</v>
      </c>
      <c r="B167" s="74" t="s">
        <v>802</v>
      </c>
      <c r="C167" s="137" t="s">
        <v>522</v>
      </c>
      <c r="D167" s="194">
        <v>8.7479999999999993</v>
      </c>
      <c r="E167" s="195">
        <v>0.95899999999999996</v>
      </c>
      <c r="F167" s="193">
        <v>0.60399999999999998</v>
      </c>
      <c r="G167" s="77">
        <v>0</v>
      </c>
      <c r="H167" s="77">
        <v>0</v>
      </c>
      <c r="I167" s="77">
        <v>0</v>
      </c>
      <c r="J167" s="78">
        <v>0</v>
      </c>
      <c r="K167" s="57"/>
    </row>
    <row r="168" spans="1:11" ht="27" customHeight="1" x14ac:dyDescent="0.2">
      <c r="A168" s="136" t="s">
        <v>803</v>
      </c>
      <c r="B168" s="74" t="s">
        <v>804</v>
      </c>
      <c r="C168" s="137" t="s">
        <v>685</v>
      </c>
      <c r="D168" s="191">
        <v>-2.8250000000000002</v>
      </c>
      <c r="E168" s="192">
        <v>-0.44700000000000001</v>
      </c>
      <c r="F168" s="193">
        <v>-2.5999999999999999E-2</v>
      </c>
      <c r="G168" s="77">
        <v>0</v>
      </c>
      <c r="H168" s="77">
        <v>0</v>
      </c>
      <c r="I168" s="77">
        <v>0</v>
      </c>
      <c r="J168" s="78">
        <v>0</v>
      </c>
      <c r="K168" s="57"/>
    </row>
    <row r="169" spans="1:11" ht="27" customHeight="1" x14ac:dyDescent="0.2">
      <c r="A169" s="136" t="s">
        <v>805</v>
      </c>
      <c r="B169" s="74" t="s">
        <v>806</v>
      </c>
      <c r="C169" s="137" t="s">
        <v>685</v>
      </c>
      <c r="D169" s="191">
        <v>-2.617</v>
      </c>
      <c r="E169" s="192">
        <v>-0.39300000000000002</v>
      </c>
      <c r="F169" s="193">
        <v>-2.3E-2</v>
      </c>
      <c r="G169" s="77">
        <v>0</v>
      </c>
      <c r="H169" s="77">
        <v>0</v>
      </c>
      <c r="I169" s="77">
        <v>0</v>
      </c>
      <c r="J169" s="78">
        <v>0</v>
      </c>
      <c r="K169" s="57"/>
    </row>
    <row r="170" spans="1:11" ht="27" customHeight="1" x14ac:dyDescent="0.2">
      <c r="A170" s="136" t="s">
        <v>807</v>
      </c>
      <c r="B170" s="74" t="s">
        <v>808</v>
      </c>
      <c r="C170" s="137">
        <v>0</v>
      </c>
      <c r="D170" s="191">
        <v>-2.8250000000000002</v>
      </c>
      <c r="E170" s="192">
        <v>-0.44700000000000001</v>
      </c>
      <c r="F170" s="193">
        <v>-2.5999999999999999E-2</v>
      </c>
      <c r="G170" s="77">
        <v>0</v>
      </c>
      <c r="H170" s="77">
        <v>0</v>
      </c>
      <c r="I170" s="77">
        <v>0</v>
      </c>
      <c r="J170" s="80">
        <v>0.05</v>
      </c>
      <c r="K170" s="57"/>
    </row>
    <row r="171" spans="1:11" ht="27" customHeight="1" x14ac:dyDescent="0.2">
      <c r="A171" s="136" t="s">
        <v>809</v>
      </c>
      <c r="B171" s="74" t="s">
        <v>810</v>
      </c>
      <c r="C171" s="137">
        <v>0</v>
      </c>
      <c r="D171" s="191">
        <v>-2.617</v>
      </c>
      <c r="E171" s="192">
        <v>-0.39300000000000002</v>
      </c>
      <c r="F171" s="193">
        <v>-2.3E-2</v>
      </c>
      <c r="G171" s="77">
        <v>0</v>
      </c>
      <c r="H171" s="77">
        <v>0</v>
      </c>
      <c r="I171" s="77">
        <v>0</v>
      </c>
      <c r="J171" s="80">
        <v>5.0999999999999997E-2</v>
      </c>
      <c r="K171" s="57"/>
    </row>
    <row r="172" spans="1:11" ht="27" customHeight="1" x14ac:dyDescent="0.2">
      <c r="A172" s="136" t="s">
        <v>811</v>
      </c>
      <c r="B172" s="74" t="s">
        <v>812</v>
      </c>
      <c r="C172" s="137">
        <v>0</v>
      </c>
      <c r="D172" s="191">
        <v>-2.9849999999999999</v>
      </c>
      <c r="E172" s="192">
        <v>-0.40600000000000003</v>
      </c>
      <c r="F172" s="193">
        <v>-2.5000000000000001E-2</v>
      </c>
      <c r="G172" s="138">
        <v>7.56</v>
      </c>
      <c r="H172" s="77">
        <v>0</v>
      </c>
      <c r="I172" s="77">
        <v>0</v>
      </c>
      <c r="J172" s="80">
        <v>6.0999999999999999E-2</v>
      </c>
      <c r="K172" s="57"/>
    </row>
    <row r="173" spans="1:11" ht="27" customHeight="1" x14ac:dyDescent="0.2">
      <c r="A173" s="136" t="s">
        <v>813</v>
      </c>
      <c r="B173" s="74" t="s">
        <v>814</v>
      </c>
      <c r="C173" s="137" t="s">
        <v>672</v>
      </c>
      <c r="D173" s="191">
        <v>1.05</v>
      </c>
      <c r="E173" s="192">
        <v>0.16600000000000001</v>
      </c>
      <c r="F173" s="193">
        <v>0.01</v>
      </c>
      <c r="G173" s="138">
        <v>0.19</v>
      </c>
      <c r="H173" s="77">
        <v>0</v>
      </c>
      <c r="I173" s="77">
        <v>0</v>
      </c>
      <c r="J173" s="78">
        <v>0</v>
      </c>
      <c r="K173" s="57"/>
    </row>
    <row r="174" spans="1:11" ht="27" customHeight="1" x14ac:dyDescent="0.2">
      <c r="A174" s="136" t="s">
        <v>815</v>
      </c>
      <c r="B174" s="74" t="s">
        <v>816</v>
      </c>
      <c r="C174" s="137">
        <v>2</v>
      </c>
      <c r="D174" s="191">
        <v>1.05</v>
      </c>
      <c r="E174" s="192">
        <v>0.16600000000000001</v>
      </c>
      <c r="F174" s="193">
        <v>0.01</v>
      </c>
      <c r="G174" s="77">
        <v>0</v>
      </c>
      <c r="H174" s="77">
        <v>0</v>
      </c>
      <c r="I174" s="77">
        <v>0</v>
      </c>
      <c r="J174" s="78">
        <v>0</v>
      </c>
      <c r="K174" s="57"/>
    </row>
    <row r="175" spans="1:11" ht="27" customHeight="1" x14ac:dyDescent="0.2">
      <c r="A175" s="136" t="s">
        <v>650</v>
      </c>
      <c r="B175" s="74"/>
      <c r="C175" s="137" t="s">
        <v>675</v>
      </c>
      <c r="D175" s="191">
        <v>1.0069999999999999</v>
      </c>
      <c r="E175" s="192">
        <v>0.159</v>
      </c>
      <c r="F175" s="193">
        <v>8.9999999999999993E-3</v>
      </c>
      <c r="G175" s="138">
        <v>0.57999999999999996</v>
      </c>
      <c r="H175" s="77">
        <v>0</v>
      </c>
      <c r="I175" s="77">
        <v>0</v>
      </c>
      <c r="J175" s="78">
        <v>0</v>
      </c>
      <c r="K175" s="57"/>
    </row>
    <row r="176" spans="1:11" ht="27" customHeight="1" x14ac:dyDescent="0.2">
      <c r="A176" s="136" t="s">
        <v>651</v>
      </c>
      <c r="B176" s="74" t="s">
        <v>817</v>
      </c>
      <c r="C176" s="137" t="s">
        <v>675</v>
      </c>
      <c r="D176" s="191">
        <v>1.0069999999999999</v>
      </c>
      <c r="E176" s="192">
        <v>0.159</v>
      </c>
      <c r="F176" s="193">
        <v>8.9999999999999993E-3</v>
      </c>
      <c r="G176" s="138">
        <v>0</v>
      </c>
      <c r="H176" s="77">
        <v>0</v>
      </c>
      <c r="I176" s="77">
        <v>0</v>
      </c>
      <c r="J176" s="78">
        <v>0</v>
      </c>
      <c r="K176" s="57"/>
    </row>
    <row r="177" spans="1:11" ht="27" customHeight="1" x14ac:dyDescent="0.2">
      <c r="A177" s="136" t="s">
        <v>652</v>
      </c>
      <c r="B177" s="74"/>
      <c r="C177" s="137" t="s">
        <v>675</v>
      </c>
      <c r="D177" s="191">
        <v>0.98299999999999998</v>
      </c>
      <c r="E177" s="192">
        <v>0.13500000000000001</v>
      </c>
      <c r="F177" s="193">
        <v>0</v>
      </c>
      <c r="G177" s="138">
        <v>0</v>
      </c>
      <c r="H177" s="77">
        <v>0</v>
      </c>
      <c r="I177" s="77">
        <v>0</v>
      </c>
      <c r="J177" s="78">
        <v>0</v>
      </c>
      <c r="K177" s="57"/>
    </row>
    <row r="178" spans="1:11" ht="27" customHeight="1" x14ac:dyDescent="0.2">
      <c r="A178" s="136" t="s">
        <v>653</v>
      </c>
      <c r="B178" s="74"/>
      <c r="C178" s="137" t="s">
        <v>675</v>
      </c>
      <c r="D178" s="191">
        <v>0.95099999999999996</v>
      </c>
      <c r="E178" s="192">
        <v>0.104</v>
      </c>
      <c r="F178" s="193">
        <v>0</v>
      </c>
      <c r="G178" s="138">
        <v>0</v>
      </c>
      <c r="H178" s="77">
        <v>0</v>
      </c>
      <c r="I178" s="77">
        <v>0</v>
      </c>
      <c r="J178" s="78">
        <v>0</v>
      </c>
      <c r="K178" s="57"/>
    </row>
    <row r="179" spans="1:11" ht="27" customHeight="1" x14ac:dyDescent="0.2">
      <c r="A179" s="136" t="s">
        <v>654</v>
      </c>
      <c r="B179" s="74"/>
      <c r="C179" s="137" t="s">
        <v>675</v>
      </c>
      <c r="D179" s="191">
        <v>0.93100000000000005</v>
      </c>
      <c r="E179" s="192">
        <v>8.4000000000000005E-2</v>
      </c>
      <c r="F179" s="193">
        <v>0</v>
      </c>
      <c r="G179" s="138">
        <v>0</v>
      </c>
      <c r="H179" s="77">
        <v>0</v>
      </c>
      <c r="I179" s="77">
        <v>0</v>
      </c>
      <c r="J179" s="78">
        <v>0</v>
      </c>
      <c r="K179" s="57"/>
    </row>
    <row r="180" spans="1:11" ht="27" customHeight="1" x14ac:dyDescent="0.2">
      <c r="A180" s="136" t="s">
        <v>818</v>
      </c>
      <c r="B180" s="74" t="s">
        <v>819</v>
      </c>
      <c r="C180" s="137">
        <v>4</v>
      </c>
      <c r="D180" s="191">
        <v>1.0069999999999999</v>
      </c>
      <c r="E180" s="192">
        <v>0.159</v>
      </c>
      <c r="F180" s="193">
        <v>8.9999999999999993E-3</v>
      </c>
      <c r="G180" s="77">
        <v>0</v>
      </c>
      <c r="H180" s="77">
        <v>0</v>
      </c>
      <c r="I180" s="77">
        <v>0</v>
      </c>
      <c r="J180" s="78">
        <v>0</v>
      </c>
      <c r="K180" s="57"/>
    </row>
    <row r="181" spans="1:11" ht="27" customHeight="1" x14ac:dyDescent="0.2">
      <c r="A181" s="136" t="s">
        <v>655</v>
      </c>
      <c r="B181" s="74" t="s">
        <v>820</v>
      </c>
      <c r="C181" s="137">
        <v>0</v>
      </c>
      <c r="D181" s="191">
        <v>0.61</v>
      </c>
      <c r="E181" s="192">
        <v>0.09</v>
      </c>
      <c r="F181" s="193">
        <v>5.0000000000000001E-3</v>
      </c>
      <c r="G181" s="138">
        <v>2.0499999999999998</v>
      </c>
      <c r="H181" s="138">
        <v>0.45</v>
      </c>
      <c r="I181" s="139">
        <v>0.45</v>
      </c>
      <c r="J181" s="80">
        <v>1.0999999999999999E-2</v>
      </c>
      <c r="K181" s="57"/>
    </row>
    <row r="182" spans="1:11" ht="27" customHeight="1" x14ac:dyDescent="0.2">
      <c r="A182" s="136" t="s">
        <v>656</v>
      </c>
      <c r="B182" s="74" t="s">
        <v>821</v>
      </c>
      <c r="C182" s="137">
        <v>0</v>
      </c>
      <c r="D182" s="191">
        <v>0.50800000000000001</v>
      </c>
      <c r="E182" s="192">
        <v>2.8000000000000001E-2</v>
      </c>
      <c r="F182" s="193">
        <v>2E-3</v>
      </c>
      <c r="G182" s="138">
        <v>0</v>
      </c>
      <c r="H182" s="138">
        <v>0.45</v>
      </c>
      <c r="I182" s="139">
        <v>0.45</v>
      </c>
      <c r="J182" s="80">
        <v>1.0999999999999999E-2</v>
      </c>
      <c r="K182" s="57"/>
    </row>
    <row r="183" spans="1:11" ht="27" customHeight="1" x14ac:dyDescent="0.2">
      <c r="A183" s="136" t="s">
        <v>657</v>
      </c>
      <c r="B183" s="74"/>
      <c r="C183" s="137">
        <v>0</v>
      </c>
      <c r="D183" s="191">
        <v>0.47399999999999998</v>
      </c>
      <c r="E183" s="192">
        <v>2.8000000000000001E-2</v>
      </c>
      <c r="F183" s="193">
        <v>2E-3</v>
      </c>
      <c r="G183" s="138">
        <v>0</v>
      </c>
      <c r="H183" s="138">
        <v>0.45</v>
      </c>
      <c r="I183" s="139">
        <v>0.45</v>
      </c>
      <c r="J183" s="80">
        <v>1.0999999999999999E-2</v>
      </c>
      <c r="K183" s="57"/>
    </row>
    <row r="184" spans="1:11" ht="27" customHeight="1" x14ac:dyDescent="0.2">
      <c r="A184" s="136" t="s">
        <v>658</v>
      </c>
      <c r="B184" s="74"/>
      <c r="C184" s="137">
        <v>0</v>
      </c>
      <c r="D184" s="191">
        <v>0.44700000000000001</v>
      </c>
      <c r="E184" s="192">
        <v>2.8000000000000001E-2</v>
      </c>
      <c r="F184" s="193">
        <v>2E-3</v>
      </c>
      <c r="G184" s="138">
        <v>0</v>
      </c>
      <c r="H184" s="138">
        <v>0.45</v>
      </c>
      <c r="I184" s="139">
        <v>0.45</v>
      </c>
      <c r="J184" s="80">
        <v>1.0999999999999999E-2</v>
      </c>
      <c r="K184" s="57"/>
    </row>
    <row r="185" spans="1:11" ht="27" customHeight="1" x14ac:dyDescent="0.2">
      <c r="A185" s="136" t="s">
        <v>659</v>
      </c>
      <c r="B185" s="74"/>
      <c r="C185" s="137">
        <v>0</v>
      </c>
      <c r="D185" s="191">
        <v>0.42399999999999999</v>
      </c>
      <c r="E185" s="192">
        <v>2.8000000000000001E-2</v>
      </c>
      <c r="F185" s="193">
        <v>2E-3</v>
      </c>
      <c r="G185" s="138">
        <v>0</v>
      </c>
      <c r="H185" s="138">
        <v>0.45</v>
      </c>
      <c r="I185" s="139">
        <v>0.45</v>
      </c>
      <c r="J185" s="80">
        <v>1.0999999999999999E-2</v>
      </c>
      <c r="K185" s="57"/>
    </row>
    <row r="186" spans="1:11" ht="27" customHeight="1" x14ac:dyDescent="0.2">
      <c r="A186" s="136" t="s">
        <v>660</v>
      </c>
      <c r="B186" s="74" t="s">
        <v>822</v>
      </c>
      <c r="C186" s="137">
        <v>0</v>
      </c>
      <c r="D186" s="191">
        <v>0.72199999999999998</v>
      </c>
      <c r="E186" s="192">
        <v>9.8000000000000004E-2</v>
      </c>
      <c r="F186" s="193">
        <v>6.0000000000000001E-3</v>
      </c>
      <c r="G186" s="138">
        <v>10.4</v>
      </c>
      <c r="H186" s="138">
        <v>0.83</v>
      </c>
      <c r="I186" s="139">
        <v>0.83</v>
      </c>
      <c r="J186" s="80">
        <v>1.2E-2</v>
      </c>
      <c r="K186" s="57"/>
    </row>
    <row r="187" spans="1:11" ht="27" customHeight="1" x14ac:dyDescent="0.2">
      <c r="A187" s="136" t="s">
        <v>661</v>
      </c>
      <c r="B187" s="74" t="s">
        <v>823</v>
      </c>
      <c r="C187" s="137">
        <v>0</v>
      </c>
      <c r="D187" s="191">
        <v>0.56100000000000005</v>
      </c>
      <c r="E187" s="192">
        <v>0</v>
      </c>
      <c r="F187" s="193">
        <v>0</v>
      </c>
      <c r="G187" s="138">
        <v>7.18</v>
      </c>
      <c r="H187" s="138">
        <v>0.83</v>
      </c>
      <c r="I187" s="139">
        <v>0.83</v>
      </c>
      <c r="J187" s="80">
        <v>1.2E-2</v>
      </c>
      <c r="K187" s="57"/>
    </row>
    <row r="188" spans="1:11" ht="27" customHeight="1" x14ac:dyDescent="0.2">
      <c r="A188" s="136" t="s">
        <v>662</v>
      </c>
      <c r="B188" s="74"/>
      <c r="C188" s="137">
        <v>0</v>
      </c>
      <c r="D188" s="191">
        <v>0.50900000000000001</v>
      </c>
      <c r="E188" s="192">
        <v>0</v>
      </c>
      <c r="F188" s="193">
        <v>0</v>
      </c>
      <c r="G188" s="138">
        <v>7.18</v>
      </c>
      <c r="H188" s="138">
        <v>0.83</v>
      </c>
      <c r="I188" s="139">
        <v>0.83</v>
      </c>
      <c r="J188" s="80">
        <v>1.2E-2</v>
      </c>
      <c r="K188" s="57"/>
    </row>
    <row r="189" spans="1:11" ht="27" customHeight="1" x14ac:dyDescent="0.2">
      <c r="A189" s="136" t="s">
        <v>663</v>
      </c>
      <c r="B189" s="74"/>
      <c r="C189" s="137">
        <v>0</v>
      </c>
      <c r="D189" s="191">
        <v>0.46600000000000003</v>
      </c>
      <c r="E189" s="192">
        <v>0</v>
      </c>
      <c r="F189" s="193">
        <v>0</v>
      </c>
      <c r="G189" s="138">
        <v>7.18</v>
      </c>
      <c r="H189" s="138">
        <v>0.83</v>
      </c>
      <c r="I189" s="139">
        <v>0.83</v>
      </c>
      <c r="J189" s="80">
        <v>1.2E-2</v>
      </c>
      <c r="K189" s="57"/>
    </row>
    <row r="190" spans="1:11" ht="27" customHeight="1" x14ac:dyDescent="0.2">
      <c r="A190" s="136" t="s">
        <v>664</v>
      </c>
      <c r="B190" s="74"/>
      <c r="C190" s="137">
        <v>0</v>
      </c>
      <c r="D190" s="191">
        <v>0.43</v>
      </c>
      <c r="E190" s="192">
        <v>0</v>
      </c>
      <c r="F190" s="193">
        <v>0</v>
      </c>
      <c r="G190" s="138">
        <v>7.18</v>
      </c>
      <c r="H190" s="138">
        <v>0.83</v>
      </c>
      <c r="I190" s="139">
        <v>0.83</v>
      </c>
      <c r="J190" s="80">
        <v>1.2E-2</v>
      </c>
      <c r="K190" s="57"/>
    </row>
    <row r="191" spans="1:11" ht="27" customHeight="1" x14ac:dyDescent="0.2">
      <c r="A191" s="136" t="s">
        <v>665</v>
      </c>
      <c r="B191" s="74" t="s">
        <v>824</v>
      </c>
      <c r="C191" s="137">
        <v>0</v>
      </c>
      <c r="D191" s="191">
        <v>0.58499999999999996</v>
      </c>
      <c r="E191" s="192">
        <v>7.0000000000000007E-2</v>
      </c>
      <c r="F191" s="193">
        <v>5.0000000000000001E-3</v>
      </c>
      <c r="G191" s="138">
        <v>26.74</v>
      </c>
      <c r="H191" s="138">
        <v>0.93</v>
      </c>
      <c r="I191" s="139">
        <v>0.93</v>
      </c>
      <c r="J191" s="80">
        <v>8.9999999999999993E-3</v>
      </c>
      <c r="K191" s="57"/>
    </row>
    <row r="192" spans="1:11" ht="27" customHeight="1" x14ac:dyDescent="0.2">
      <c r="A192" s="136" t="s">
        <v>666</v>
      </c>
      <c r="B192" s="74" t="s">
        <v>825</v>
      </c>
      <c r="C192" s="137">
        <v>0</v>
      </c>
      <c r="D192" s="191">
        <v>0.23699999999999999</v>
      </c>
      <c r="E192" s="192">
        <v>0</v>
      </c>
      <c r="F192" s="193">
        <v>0</v>
      </c>
      <c r="G192" s="138">
        <v>0</v>
      </c>
      <c r="H192" s="138">
        <v>0.93</v>
      </c>
      <c r="I192" s="139">
        <v>0.93</v>
      </c>
      <c r="J192" s="80">
        <v>8.9999999999999993E-3</v>
      </c>
      <c r="K192" s="57"/>
    </row>
    <row r="193" spans="1:11" ht="27" customHeight="1" x14ac:dyDescent="0.2">
      <c r="A193" s="136" t="s">
        <v>667</v>
      </c>
      <c r="B193" s="74"/>
      <c r="C193" s="137">
        <v>0</v>
      </c>
      <c r="D193" s="191">
        <v>7.5999999999999998E-2</v>
      </c>
      <c r="E193" s="192">
        <v>0</v>
      </c>
      <c r="F193" s="193">
        <v>0</v>
      </c>
      <c r="G193" s="138">
        <v>0</v>
      </c>
      <c r="H193" s="138">
        <v>0.93</v>
      </c>
      <c r="I193" s="139">
        <v>0.93</v>
      </c>
      <c r="J193" s="80">
        <v>8.9999999999999993E-3</v>
      </c>
      <c r="K193" s="57"/>
    </row>
    <row r="194" spans="1:11" ht="27" customHeight="1" x14ac:dyDescent="0.2">
      <c r="A194" s="136" t="s">
        <v>668</v>
      </c>
      <c r="B194" s="74"/>
      <c r="C194" s="137">
        <v>0</v>
      </c>
      <c r="D194" s="191">
        <v>4.2999999999999997E-2</v>
      </c>
      <c r="E194" s="192">
        <v>0</v>
      </c>
      <c r="F194" s="193">
        <v>0</v>
      </c>
      <c r="G194" s="138">
        <v>0</v>
      </c>
      <c r="H194" s="138">
        <v>0.93</v>
      </c>
      <c r="I194" s="139">
        <v>0.93</v>
      </c>
      <c r="J194" s="80">
        <v>8.9999999999999993E-3</v>
      </c>
      <c r="K194" s="57"/>
    </row>
    <row r="195" spans="1:11" ht="27" customHeight="1" x14ac:dyDescent="0.2">
      <c r="A195" s="136" t="s">
        <v>669</v>
      </c>
      <c r="B195" s="74"/>
      <c r="C195" s="137">
        <v>0</v>
      </c>
      <c r="D195" s="191">
        <v>0</v>
      </c>
      <c r="E195" s="192">
        <v>0</v>
      </c>
      <c r="F195" s="193">
        <v>0</v>
      </c>
      <c r="G195" s="138">
        <v>0</v>
      </c>
      <c r="H195" s="138">
        <v>0.93</v>
      </c>
      <c r="I195" s="139">
        <v>0.93</v>
      </c>
      <c r="J195" s="80">
        <v>8.9999999999999993E-3</v>
      </c>
      <c r="K195" s="57"/>
    </row>
    <row r="196" spans="1:11" ht="27" customHeight="1" x14ac:dyDescent="0.2">
      <c r="A196" s="136" t="s">
        <v>826</v>
      </c>
      <c r="B196" s="74" t="s">
        <v>827</v>
      </c>
      <c r="C196" s="137" t="s">
        <v>522</v>
      </c>
      <c r="D196" s="194">
        <v>3.1360000000000001</v>
      </c>
      <c r="E196" s="195">
        <v>0.34399999999999997</v>
      </c>
      <c r="F196" s="193">
        <v>0.217</v>
      </c>
      <c r="G196" s="77">
        <v>0</v>
      </c>
      <c r="H196" s="77">
        <v>0</v>
      </c>
      <c r="I196" s="77">
        <v>0</v>
      </c>
      <c r="J196" s="78">
        <v>0</v>
      </c>
      <c r="K196" s="57"/>
    </row>
    <row r="197" spans="1:11" ht="27" customHeight="1" x14ac:dyDescent="0.2">
      <c r="A197" s="136" t="s">
        <v>828</v>
      </c>
      <c r="B197" s="74" t="s">
        <v>829</v>
      </c>
      <c r="C197" s="137" t="s">
        <v>685</v>
      </c>
      <c r="D197" s="191">
        <v>-1.0129999999999999</v>
      </c>
      <c r="E197" s="192">
        <v>-0.16</v>
      </c>
      <c r="F197" s="193">
        <v>-8.9999999999999993E-3</v>
      </c>
      <c r="G197" s="77">
        <v>0</v>
      </c>
      <c r="H197" s="77">
        <v>0</v>
      </c>
      <c r="I197" s="77">
        <v>0</v>
      </c>
      <c r="J197" s="78">
        <v>0</v>
      </c>
      <c r="K197" s="57"/>
    </row>
    <row r="198" spans="1:11" ht="27" customHeight="1" x14ac:dyDescent="0.2">
      <c r="A198" s="136" t="s">
        <v>830</v>
      </c>
      <c r="B198" s="74" t="s">
        <v>831</v>
      </c>
      <c r="C198" s="137" t="s">
        <v>685</v>
      </c>
      <c r="D198" s="191">
        <v>-0.93799999999999994</v>
      </c>
      <c r="E198" s="192">
        <v>-0.14099999999999999</v>
      </c>
      <c r="F198" s="193">
        <v>-8.0000000000000002E-3</v>
      </c>
      <c r="G198" s="77">
        <v>0</v>
      </c>
      <c r="H198" s="77">
        <v>0</v>
      </c>
      <c r="I198" s="77">
        <v>0</v>
      </c>
      <c r="J198" s="78">
        <v>0</v>
      </c>
      <c r="K198" s="57"/>
    </row>
    <row r="199" spans="1:11" ht="27" customHeight="1" x14ac:dyDescent="0.2">
      <c r="A199" s="136" t="s">
        <v>832</v>
      </c>
      <c r="B199" s="74" t="s">
        <v>833</v>
      </c>
      <c r="C199" s="137">
        <v>0</v>
      </c>
      <c r="D199" s="191">
        <v>-1.0129999999999999</v>
      </c>
      <c r="E199" s="192">
        <v>-0.16</v>
      </c>
      <c r="F199" s="193">
        <v>-8.9999999999999993E-3</v>
      </c>
      <c r="G199" s="77">
        <v>0</v>
      </c>
      <c r="H199" s="77">
        <v>0</v>
      </c>
      <c r="I199" s="77">
        <v>0</v>
      </c>
      <c r="J199" s="80">
        <v>1.7999999999999999E-2</v>
      </c>
      <c r="K199" s="57"/>
    </row>
    <row r="200" spans="1:11" ht="27" customHeight="1" x14ac:dyDescent="0.2">
      <c r="A200" s="136" t="s">
        <v>834</v>
      </c>
      <c r="B200" s="74" t="s">
        <v>835</v>
      </c>
      <c r="C200" s="137">
        <v>0</v>
      </c>
      <c r="D200" s="191">
        <v>-0.93799999999999994</v>
      </c>
      <c r="E200" s="192">
        <v>-0.14099999999999999</v>
      </c>
      <c r="F200" s="193">
        <v>-8.0000000000000002E-3</v>
      </c>
      <c r="G200" s="77">
        <v>0</v>
      </c>
      <c r="H200" s="77">
        <v>0</v>
      </c>
      <c r="I200" s="77">
        <v>0</v>
      </c>
      <c r="J200" s="80">
        <v>1.7999999999999999E-2</v>
      </c>
      <c r="K200" s="57"/>
    </row>
    <row r="201" spans="1:11" ht="27" customHeight="1" x14ac:dyDescent="0.2">
      <c r="A201" s="136" t="s">
        <v>836</v>
      </c>
      <c r="B201" s="74" t="s">
        <v>837</v>
      </c>
      <c r="C201" s="137">
        <v>0</v>
      </c>
      <c r="D201" s="191">
        <v>-1.07</v>
      </c>
      <c r="E201" s="192">
        <v>-0.14599999999999999</v>
      </c>
      <c r="F201" s="193">
        <v>-8.9999999999999993E-3</v>
      </c>
      <c r="G201" s="138">
        <v>2.71</v>
      </c>
      <c r="H201" s="77">
        <v>0</v>
      </c>
      <c r="I201" s="77">
        <v>0</v>
      </c>
      <c r="J201" s="80">
        <v>2.1999999999999999E-2</v>
      </c>
      <c r="K201" s="57"/>
    </row>
    <row r="209" s="57" customFormat="1" ht="27.75" customHeight="1" x14ac:dyDescent="0.2"/>
    <row r="210" s="57" customFormat="1" ht="27.75" customHeight="1" x14ac:dyDescent="0.2"/>
    <row r="211" s="57" customFormat="1" ht="27.75" customHeight="1" x14ac:dyDescent="0.2"/>
    <row r="212" s="57" customFormat="1" ht="27.75" customHeight="1" x14ac:dyDescent="0.2"/>
    <row r="213" s="57" customFormat="1" ht="27.75" customHeight="1" x14ac:dyDescent="0.2"/>
    <row r="214" s="57" customFormat="1" ht="27.75" customHeight="1" x14ac:dyDescent="0.2"/>
    <row r="215" s="57" customFormat="1" ht="27.75" customHeight="1" x14ac:dyDescent="0.2"/>
    <row r="216" s="57" customFormat="1" ht="27.75" customHeight="1" x14ac:dyDescent="0.2"/>
    <row r="217" s="57" customFormat="1" ht="27.75" customHeight="1" x14ac:dyDescent="0.2"/>
    <row r="218" s="57" customFormat="1" ht="27.75" customHeight="1" x14ac:dyDescent="0.2"/>
    <row r="219" s="57" customFormat="1" ht="27.75" customHeight="1" x14ac:dyDescent="0.2"/>
    <row r="220" s="57" customFormat="1" ht="27.75" customHeight="1" x14ac:dyDescent="0.2"/>
    <row r="221" s="57" customFormat="1" ht="27.75" customHeight="1" x14ac:dyDescent="0.2"/>
    <row r="222" s="57" customFormat="1" ht="27.75" customHeight="1" x14ac:dyDescent="0.2"/>
    <row r="223" s="57" customFormat="1" ht="27.75" customHeight="1" x14ac:dyDescent="0.2"/>
    <row r="224" s="57"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oddFooter>&amp;C_x000D_&amp;1#&amp;"Aptos"&amp;12&amp;K008000 Internal Use</oddFooter>
    <firstHeader>&amp;L&amp;"Trebuchet MS,Bold"
Annex 4&amp;"Trebuchet MS,Regular" - Charges applied to LDNOs with HV/LV end users</firstHeader>
    <firstFooter>&amp;C_x000D_&amp;1#&amp;"Aptos"&amp;12&amp;K008000 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232"/>
  <sheetViews>
    <sheetView zoomScale="90" zoomScaleNormal="90" zoomScaleSheetLayoutView="100" workbookViewId="0"/>
    <sheetView topLeftCell="A19" workbookViewId="1">
      <selection activeCell="B17" sqref="A17:B20"/>
    </sheetView>
  </sheetViews>
  <sheetFormatPr defaultColWidth="9.140625" defaultRowHeight="15" x14ac:dyDescent="0.3"/>
  <cols>
    <col min="1" max="6" width="24" style="122" customWidth="1"/>
    <col min="7" max="16384" width="9.140625" style="122"/>
  </cols>
  <sheetData>
    <row r="1" spans="1:6" ht="27.75" customHeight="1" x14ac:dyDescent="0.3">
      <c r="A1" s="141" t="s">
        <v>17</v>
      </c>
    </row>
    <row r="2" spans="1:6" ht="13.5" customHeight="1" x14ac:dyDescent="0.3">
      <c r="A2" s="260"/>
      <c r="B2" s="260"/>
      <c r="C2" s="260"/>
      <c r="D2" s="260"/>
      <c r="E2" s="260"/>
    </row>
    <row r="3" spans="1:6" ht="47.25" customHeight="1" x14ac:dyDescent="0.3">
      <c r="A3" s="217" t="str">
        <f>Overview!B4&amp; " - LLFs for year beginning "&amp;Overview!D4</f>
        <v>Electricity North West Limited - LLFs for year beginning 1 April 2026</v>
      </c>
      <c r="B3" s="217"/>
      <c r="C3" s="217"/>
      <c r="D3" s="217"/>
      <c r="E3" s="217"/>
    </row>
    <row r="4" spans="1:6" ht="21.95" customHeight="1" x14ac:dyDescent="0.3">
      <c r="A4" s="142" t="s">
        <v>12</v>
      </c>
      <c r="B4" s="143" t="s">
        <v>4</v>
      </c>
      <c r="C4" s="143" t="s">
        <v>5</v>
      </c>
      <c r="D4" s="143" t="s">
        <v>6</v>
      </c>
      <c r="E4" s="143" t="s">
        <v>7</v>
      </c>
    </row>
    <row r="5" spans="1:6" ht="45" customHeight="1" x14ac:dyDescent="0.3">
      <c r="A5" s="146" t="s">
        <v>3641</v>
      </c>
      <c r="B5" s="187"/>
      <c r="C5" s="187"/>
      <c r="D5" s="187" t="s">
        <v>3642</v>
      </c>
      <c r="E5" s="187" t="s">
        <v>3643</v>
      </c>
    </row>
    <row r="6" spans="1:6" ht="45" customHeight="1" x14ac:dyDescent="0.3">
      <c r="A6" s="146" t="s">
        <v>3644</v>
      </c>
      <c r="B6" s="187" t="s">
        <v>3645</v>
      </c>
      <c r="C6" s="187" t="s">
        <v>3646</v>
      </c>
      <c r="D6" s="280" t="s">
        <v>3642</v>
      </c>
      <c r="E6" s="187"/>
    </row>
    <row r="7" spans="1:6" ht="45" customHeight="1" x14ac:dyDescent="0.3">
      <c r="A7" s="146" t="s">
        <v>487</v>
      </c>
      <c r="B7" s="187"/>
      <c r="C7" s="187"/>
      <c r="D7" s="187" t="s">
        <v>3642</v>
      </c>
      <c r="E7" s="187" t="s">
        <v>3643</v>
      </c>
    </row>
    <row r="8" spans="1:6" ht="45" customHeight="1" x14ac:dyDescent="0.3">
      <c r="A8" s="200" t="s">
        <v>13</v>
      </c>
      <c r="B8" s="223" t="s">
        <v>478</v>
      </c>
      <c r="C8" s="224"/>
      <c r="D8" s="224"/>
      <c r="E8" s="225"/>
    </row>
    <row r="9" spans="1:6" x14ac:dyDescent="0.3">
      <c r="A9" s="144"/>
      <c r="B9" s="145"/>
      <c r="C9" s="145"/>
      <c r="D9" s="145"/>
      <c r="E9" s="145"/>
    </row>
    <row r="10" spans="1:6" ht="11.25" customHeight="1" x14ac:dyDescent="0.3">
      <c r="B10" s="145"/>
      <c r="C10" s="145"/>
      <c r="D10" s="145"/>
      <c r="E10" s="145"/>
    </row>
    <row r="11" spans="1:6" ht="21.95" customHeight="1" x14ac:dyDescent="0.3">
      <c r="A11" s="257" t="s">
        <v>265</v>
      </c>
      <c r="B11" s="258"/>
      <c r="C11" s="258"/>
      <c r="D11" s="258"/>
      <c r="E11" s="258"/>
      <c r="F11" s="259"/>
    </row>
    <row r="12" spans="1:6" ht="21.95" customHeight="1" x14ac:dyDescent="0.3">
      <c r="A12" s="257" t="s">
        <v>3</v>
      </c>
      <c r="B12" s="258"/>
      <c r="C12" s="258"/>
      <c r="D12" s="258"/>
      <c r="E12" s="258"/>
      <c r="F12" s="259"/>
    </row>
    <row r="13" spans="1:6" ht="21.95" customHeight="1" x14ac:dyDescent="0.3">
      <c r="A13" s="143" t="s">
        <v>266</v>
      </c>
      <c r="B13" s="143" t="s">
        <v>4</v>
      </c>
      <c r="C13" s="143" t="s">
        <v>5</v>
      </c>
      <c r="D13" s="143" t="s">
        <v>6</v>
      </c>
      <c r="E13" s="143" t="s">
        <v>7</v>
      </c>
      <c r="F13" s="143" t="s">
        <v>8</v>
      </c>
    </row>
    <row r="14" spans="1:6" x14ac:dyDescent="0.3">
      <c r="A14" s="146" t="s">
        <v>3647</v>
      </c>
      <c r="B14" s="147">
        <v>1.0089999999999999</v>
      </c>
      <c r="C14" s="147">
        <v>1.0089999999999999</v>
      </c>
      <c r="D14" s="147">
        <v>1.006</v>
      </c>
      <c r="E14" s="147">
        <v>1.0069999999999999</v>
      </c>
      <c r="F14" s="148" t="s">
        <v>3654</v>
      </c>
    </row>
    <row r="15" spans="1:6" x14ac:dyDescent="0.3">
      <c r="A15" s="146" t="s">
        <v>3648</v>
      </c>
      <c r="B15" s="147">
        <v>1.0149999999999999</v>
      </c>
      <c r="C15" s="147">
        <v>1.014</v>
      </c>
      <c r="D15" s="147">
        <v>1.012</v>
      </c>
      <c r="E15" s="147">
        <v>1.0129999999999999</v>
      </c>
      <c r="F15" s="148" t="s">
        <v>3655</v>
      </c>
    </row>
    <row r="16" spans="1:6" ht="90" x14ac:dyDescent="0.3">
      <c r="A16" s="146" t="s">
        <v>3649</v>
      </c>
      <c r="B16" s="147">
        <v>1.0209999999999999</v>
      </c>
      <c r="C16" s="147">
        <v>1.02</v>
      </c>
      <c r="D16" s="147">
        <v>1.0169999999999999</v>
      </c>
      <c r="E16" s="147">
        <v>1.018</v>
      </c>
      <c r="F16" s="148" t="s">
        <v>3676</v>
      </c>
    </row>
    <row r="17" spans="1:6" ht="180" x14ac:dyDescent="0.3">
      <c r="A17" s="146" t="s">
        <v>3650</v>
      </c>
      <c r="B17" s="147">
        <v>1.026</v>
      </c>
      <c r="C17" s="147">
        <v>1.0249999999999999</v>
      </c>
      <c r="D17" s="147">
        <v>1.0229999999999999</v>
      </c>
      <c r="E17" s="147">
        <v>1.024</v>
      </c>
      <c r="F17" s="148" t="s">
        <v>3656</v>
      </c>
    </row>
    <row r="18" spans="1:6" ht="120" x14ac:dyDescent="0.3">
      <c r="A18" s="146" t="s">
        <v>3651</v>
      </c>
      <c r="B18" s="147">
        <v>1.038</v>
      </c>
      <c r="C18" s="147">
        <v>1.036</v>
      </c>
      <c r="D18" s="147">
        <v>1.03</v>
      </c>
      <c r="E18" s="147">
        <v>1.0329999999999999</v>
      </c>
      <c r="F18" s="148" t="s">
        <v>3675</v>
      </c>
    </row>
    <row r="19" spans="1:6" ht="120" x14ac:dyDescent="0.3">
      <c r="A19" s="146" t="s">
        <v>3652</v>
      </c>
      <c r="B19" s="147">
        <v>1.0529999999999999</v>
      </c>
      <c r="C19" s="147">
        <v>1.0509999999999999</v>
      </c>
      <c r="D19" s="147">
        <v>1.052</v>
      </c>
      <c r="E19" s="147">
        <v>1.05</v>
      </c>
      <c r="F19" s="148" t="s">
        <v>3657</v>
      </c>
    </row>
    <row r="20" spans="1:6" ht="330" x14ac:dyDescent="0.3">
      <c r="A20" s="146" t="s">
        <v>3653</v>
      </c>
      <c r="B20" s="147">
        <v>1.1279999999999999</v>
      </c>
      <c r="C20" s="147">
        <v>1.1140000000000001</v>
      </c>
      <c r="D20" s="147">
        <v>1.0920000000000001</v>
      </c>
      <c r="E20" s="147">
        <v>1.1040000000000001</v>
      </c>
      <c r="F20" s="148" t="s">
        <v>3658</v>
      </c>
    </row>
    <row r="21" spans="1:6" ht="22.5" customHeight="1" x14ac:dyDescent="0.3">
      <c r="A21" s="149"/>
      <c r="B21" s="149"/>
      <c r="C21" s="149"/>
      <c r="D21" s="149"/>
      <c r="E21" s="149"/>
      <c r="F21" s="149"/>
    </row>
    <row r="22" spans="1:6" ht="21.95" customHeight="1" x14ac:dyDescent="0.3">
      <c r="A22" s="257" t="s">
        <v>267</v>
      </c>
      <c r="B22" s="258"/>
      <c r="C22" s="258"/>
      <c r="D22" s="258"/>
      <c r="E22" s="258"/>
      <c r="F22" s="259"/>
    </row>
    <row r="23" spans="1:6" ht="21.95" customHeight="1" x14ac:dyDescent="0.3">
      <c r="A23" s="257" t="s">
        <v>10</v>
      </c>
      <c r="B23" s="258"/>
      <c r="C23" s="258"/>
      <c r="D23" s="258"/>
      <c r="E23" s="258"/>
      <c r="F23" s="259"/>
    </row>
    <row r="24" spans="1:6" ht="21.95" customHeight="1" x14ac:dyDescent="0.3">
      <c r="A24" s="143" t="s">
        <v>9</v>
      </c>
      <c r="B24" s="143" t="s">
        <v>4</v>
      </c>
      <c r="C24" s="143" t="s">
        <v>5</v>
      </c>
      <c r="D24" s="143" t="s">
        <v>6</v>
      </c>
      <c r="E24" s="143" t="s">
        <v>7</v>
      </c>
      <c r="F24" s="143" t="s">
        <v>8</v>
      </c>
    </row>
    <row r="25" spans="1:6" ht="21.95" customHeight="1" x14ac:dyDescent="0.3">
      <c r="A25" s="146" t="s">
        <v>872</v>
      </c>
      <c r="B25" s="147">
        <v>1.0329999999999999</v>
      </c>
      <c r="C25" s="147">
        <v>1.0329999999999999</v>
      </c>
      <c r="D25" s="147">
        <v>1.0329999999999999</v>
      </c>
      <c r="E25" s="147">
        <v>1.0329999999999999</v>
      </c>
      <c r="F25" s="150">
        <v>610</v>
      </c>
    </row>
    <row r="26" spans="1:6" ht="21.95" customHeight="1" x14ac:dyDescent="0.3">
      <c r="A26" s="146" t="s">
        <v>873</v>
      </c>
      <c r="B26" s="147">
        <v>1.004</v>
      </c>
      <c r="C26" s="147">
        <v>1.004</v>
      </c>
      <c r="D26" s="147">
        <v>1.004</v>
      </c>
      <c r="E26" s="147">
        <v>1.004</v>
      </c>
      <c r="F26" s="150">
        <v>500</v>
      </c>
    </row>
    <row r="27" spans="1:6" ht="21.95" customHeight="1" x14ac:dyDescent="0.3">
      <c r="A27" s="146" t="s">
        <v>874</v>
      </c>
      <c r="B27" s="147">
        <v>0.996</v>
      </c>
      <c r="C27" s="147">
        <v>0.996</v>
      </c>
      <c r="D27" s="147">
        <v>0.996</v>
      </c>
      <c r="E27" s="147">
        <v>0.996</v>
      </c>
      <c r="F27" s="150">
        <v>650</v>
      </c>
    </row>
    <row r="28" spans="1:6" ht="21.95" customHeight="1" x14ac:dyDescent="0.3">
      <c r="A28" s="146" t="s">
        <v>875</v>
      </c>
      <c r="B28" s="147">
        <v>1.054</v>
      </c>
      <c r="C28" s="147">
        <v>1.054</v>
      </c>
      <c r="D28" s="147">
        <v>1.054</v>
      </c>
      <c r="E28" s="147">
        <v>1.054</v>
      </c>
      <c r="F28" s="150">
        <v>660</v>
      </c>
    </row>
    <row r="29" spans="1:6" ht="21.95" customHeight="1" x14ac:dyDescent="0.3">
      <c r="A29" s="146" t="s">
        <v>876</v>
      </c>
      <c r="B29" s="147">
        <v>1.0329999999999999</v>
      </c>
      <c r="C29" s="147">
        <v>1.0329999999999999</v>
      </c>
      <c r="D29" s="147">
        <v>1.0329999999999999</v>
      </c>
      <c r="E29" s="147">
        <v>1.0329999999999999</v>
      </c>
      <c r="F29" s="150">
        <v>640</v>
      </c>
    </row>
    <row r="30" spans="1:6" ht="21.95" customHeight="1" x14ac:dyDescent="0.3">
      <c r="A30" s="146" t="s">
        <v>877</v>
      </c>
      <c r="B30" s="147">
        <v>1.0129999999999999</v>
      </c>
      <c r="C30" s="147">
        <v>1.0129999999999999</v>
      </c>
      <c r="D30" s="147">
        <v>1.0129999999999999</v>
      </c>
      <c r="E30" s="147">
        <v>1.0129999999999999</v>
      </c>
      <c r="F30" s="150">
        <v>700</v>
      </c>
    </row>
    <row r="31" spans="1:6" ht="21.95" customHeight="1" x14ac:dyDescent="0.3">
      <c r="A31" s="146" t="s">
        <v>879</v>
      </c>
      <c r="B31" s="147">
        <v>1.0029999999999999</v>
      </c>
      <c r="C31" s="147">
        <v>1.0029999999999999</v>
      </c>
      <c r="D31" s="147">
        <v>1.0029999999999999</v>
      </c>
      <c r="E31" s="147">
        <v>1.0029999999999999</v>
      </c>
      <c r="F31" s="150">
        <v>670</v>
      </c>
    </row>
    <row r="32" spans="1:6" ht="21.95" customHeight="1" x14ac:dyDescent="0.3">
      <c r="A32" s="146" t="s">
        <v>880</v>
      </c>
      <c r="B32" s="147">
        <v>1.022</v>
      </c>
      <c r="C32" s="147">
        <v>1.022</v>
      </c>
      <c r="D32" s="147">
        <v>1.022</v>
      </c>
      <c r="E32" s="147">
        <v>1.022</v>
      </c>
      <c r="F32" s="150">
        <v>320</v>
      </c>
    </row>
    <row r="33" spans="1:6" ht="21.95" customHeight="1" x14ac:dyDescent="0.3">
      <c r="A33" s="146" t="s">
        <v>881</v>
      </c>
      <c r="B33" s="147">
        <v>1.0169999999999999</v>
      </c>
      <c r="C33" s="147">
        <v>1.0169999999999999</v>
      </c>
      <c r="D33" s="147">
        <v>1.0169999999999999</v>
      </c>
      <c r="E33" s="147">
        <v>1.0169999999999999</v>
      </c>
      <c r="F33" s="150">
        <v>850</v>
      </c>
    </row>
    <row r="34" spans="1:6" ht="21.95" customHeight="1" x14ac:dyDescent="0.3">
      <c r="A34" s="146" t="s">
        <v>882</v>
      </c>
      <c r="B34" s="147">
        <v>1.002</v>
      </c>
      <c r="C34" s="147">
        <v>1.002</v>
      </c>
      <c r="D34" s="147">
        <v>1.002</v>
      </c>
      <c r="E34" s="147">
        <v>1.002</v>
      </c>
      <c r="F34" s="150">
        <v>450</v>
      </c>
    </row>
    <row r="35" spans="1:6" ht="21.95" customHeight="1" x14ac:dyDescent="0.3">
      <c r="A35" s="146" t="s">
        <v>883</v>
      </c>
      <c r="B35" s="147">
        <v>1</v>
      </c>
      <c r="C35" s="147">
        <v>1</v>
      </c>
      <c r="D35" s="147">
        <v>1</v>
      </c>
      <c r="E35" s="147">
        <v>1</v>
      </c>
      <c r="F35" s="150">
        <v>460</v>
      </c>
    </row>
    <row r="36" spans="1:6" ht="21.95" customHeight="1" x14ac:dyDescent="0.3">
      <c r="A36" s="146" t="s">
        <v>884</v>
      </c>
      <c r="B36" s="147">
        <v>0.999</v>
      </c>
      <c r="C36" s="147">
        <v>0.999</v>
      </c>
      <c r="D36" s="147">
        <v>0.999</v>
      </c>
      <c r="E36" s="147">
        <v>0.999</v>
      </c>
      <c r="F36" s="150">
        <v>680</v>
      </c>
    </row>
    <row r="37" spans="1:6" ht="21.95" customHeight="1" x14ac:dyDescent="0.3">
      <c r="A37" s="146" t="s">
        <v>885</v>
      </c>
      <c r="B37" s="147">
        <v>1.004</v>
      </c>
      <c r="C37" s="147">
        <v>1.004</v>
      </c>
      <c r="D37" s="147">
        <v>1.004</v>
      </c>
      <c r="E37" s="147">
        <v>1.004</v>
      </c>
      <c r="F37" s="150">
        <v>520</v>
      </c>
    </row>
    <row r="38" spans="1:6" ht="21.95" customHeight="1" x14ac:dyDescent="0.3">
      <c r="A38" s="146" t="s">
        <v>886</v>
      </c>
      <c r="B38" s="147">
        <v>1.0149999999999999</v>
      </c>
      <c r="C38" s="147">
        <v>1.0149999999999999</v>
      </c>
      <c r="D38" s="147">
        <v>1.0149999999999999</v>
      </c>
      <c r="E38" s="147">
        <v>1.0149999999999999</v>
      </c>
      <c r="F38" s="150">
        <v>530</v>
      </c>
    </row>
    <row r="39" spans="1:6" ht="21.95" customHeight="1" x14ac:dyDescent="0.3">
      <c r="A39" s="146" t="s">
        <v>887</v>
      </c>
      <c r="B39" s="147">
        <v>1.02</v>
      </c>
      <c r="C39" s="147">
        <v>1.02</v>
      </c>
      <c r="D39" s="147">
        <v>1.02</v>
      </c>
      <c r="E39" s="147">
        <v>1.02</v>
      </c>
      <c r="F39" s="150">
        <v>540</v>
      </c>
    </row>
    <row r="40" spans="1:6" ht="21.95" customHeight="1" x14ac:dyDescent="0.3">
      <c r="A40" s="146" t="s">
        <v>888</v>
      </c>
      <c r="B40" s="147">
        <v>1.0880000000000001</v>
      </c>
      <c r="C40" s="147">
        <v>1.0880000000000001</v>
      </c>
      <c r="D40" s="147">
        <v>1.0880000000000001</v>
      </c>
      <c r="E40" s="147">
        <v>1.0880000000000001</v>
      </c>
      <c r="F40" s="150">
        <v>550</v>
      </c>
    </row>
    <row r="41" spans="1:6" ht="21.95" customHeight="1" x14ac:dyDescent="0.3">
      <c r="A41" s="146" t="s">
        <v>889</v>
      </c>
      <c r="B41" s="147">
        <v>1.0129999999999999</v>
      </c>
      <c r="C41" s="147">
        <v>1.0129999999999999</v>
      </c>
      <c r="D41" s="147">
        <v>1.0129999999999999</v>
      </c>
      <c r="E41" s="147">
        <v>1.0129999999999999</v>
      </c>
      <c r="F41" s="150">
        <v>810</v>
      </c>
    </row>
    <row r="42" spans="1:6" ht="21.95" customHeight="1" x14ac:dyDescent="0.3">
      <c r="A42" s="146" t="s">
        <v>890</v>
      </c>
      <c r="B42" s="147">
        <v>1.012</v>
      </c>
      <c r="C42" s="147">
        <v>1.012</v>
      </c>
      <c r="D42" s="147">
        <v>1.012</v>
      </c>
      <c r="E42" s="147">
        <v>1.012</v>
      </c>
      <c r="F42" s="150">
        <v>830</v>
      </c>
    </row>
    <row r="43" spans="1:6" ht="21.95" customHeight="1" x14ac:dyDescent="0.3">
      <c r="A43" s="146" t="s">
        <v>891</v>
      </c>
      <c r="B43" s="147">
        <v>1</v>
      </c>
      <c r="C43" s="147">
        <v>1</v>
      </c>
      <c r="D43" s="147">
        <v>1</v>
      </c>
      <c r="E43" s="147">
        <v>1</v>
      </c>
      <c r="F43" s="150">
        <v>960</v>
      </c>
    </row>
    <row r="44" spans="1:6" ht="21.95" customHeight="1" x14ac:dyDescent="0.3">
      <c r="A44" s="146" t="s">
        <v>892</v>
      </c>
      <c r="B44" s="147">
        <v>1</v>
      </c>
      <c r="C44" s="147">
        <v>1</v>
      </c>
      <c r="D44" s="147">
        <v>1</v>
      </c>
      <c r="E44" s="147">
        <v>1</v>
      </c>
      <c r="F44" s="150">
        <v>370</v>
      </c>
    </row>
    <row r="45" spans="1:6" ht="21.95" customHeight="1" x14ac:dyDescent="0.3">
      <c r="A45" s="146" t="s">
        <v>893</v>
      </c>
      <c r="B45" s="147">
        <v>1</v>
      </c>
      <c r="C45" s="147">
        <v>1</v>
      </c>
      <c r="D45" s="147">
        <v>1</v>
      </c>
      <c r="E45" s="147">
        <v>1</v>
      </c>
      <c r="F45" s="150">
        <v>410</v>
      </c>
    </row>
    <row r="46" spans="1:6" ht="21.95" customHeight="1" x14ac:dyDescent="0.3">
      <c r="A46" s="146" t="s">
        <v>894</v>
      </c>
      <c r="B46" s="147">
        <v>1</v>
      </c>
      <c r="C46" s="147">
        <v>1</v>
      </c>
      <c r="D46" s="147">
        <v>1</v>
      </c>
      <c r="E46" s="147">
        <v>1</v>
      </c>
      <c r="F46" s="150">
        <v>430</v>
      </c>
    </row>
    <row r="47" spans="1:6" ht="21.95" customHeight="1" x14ac:dyDescent="0.3">
      <c r="A47" s="146" t="s">
        <v>895</v>
      </c>
      <c r="B47" s="147">
        <v>1</v>
      </c>
      <c r="C47" s="147">
        <v>1</v>
      </c>
      <c r="D47" s="147">
        <v>1</v>
      </c>
      <c r="E47" s="147">
        <v>1</v>
      </c>
      <c r="F47" s="150">
        <v>340</v>
      </c>
    </row>
    <row r="48" spans="1:6" ht="21.95" customHeight="1" x14ac:dyDescent="0.3">
      <c r="A48" s="146" t="s">
        <v>896</v>
      </c>
      <c r="B48" s="147">
        <v>1</v>
      </c>
      <c r="C48" s="147">
        <v>1</v>
      </c>
      <c r="D48" s="147">
        <v>1</v>
      </c>
      <c r="E48" s="147">
        <v>1</v>
      </c>
      <c r="F48" s="150">
        <v>480</v>
      </c>
    </row>
    <row r="49" spans="1:6" ht="21.95" customHeight="1" x14ac:dyDescent="0.3">
      <c r="A49" s="146" t="s">
        <v>897</v>
      </c>
      <c r="B49" s="147">
        <v>1</v>
      </c>
      <c r="C49" s="147">
        <v>1</v>
      </c>
      <c r="D49" s="147">
        <v>1</v>
      </c>
      <c r="E49" s="147">
        <v>1</v>
      </c>
      <c r="F49" s="150">
        <v>600</v>
      </c>
    </row>
    <row r="50" spans="1:6" ht="21.95" customHeight="1" x14ac:dyDescent="0.3">
      <c r="A50" s="146" t="s">
        <v>898</v>
      </c>
      <c r="B50" s="147">
        <v>1</v>
      </c>
      <c r="C50" s="147">
        <v>1</v>
      </c>
      <c r="D50" s="147">
        <v>1</v>
      </c>
      <c r="E50" s="147">
        <v>1</v>
      </c>
      <c r="F50" s="150">
        <v>980</v>
      </c>
    </row>
    <row r="51" spans="1:6" ht="21.95" customHeight="1" x14ac:dyDescent="0.3">
      <c r="A51" s="146" t="s">
        <v>899</v>
      </c>
      <c r="B51" s="147">
        <v>1</v>
      </c>
      <c r="C51" s="147">
        <v>1</v>
      </c>
      <c r="D51" s="147">
        <v>1</v>
      </c>
      <c r="E51" s="147">
        <v>1</v>
      </c>
      <c r="F51" s="150">
        <v>280</v>
      </c>
    </row>
    <row r="52" spans="1:6" ht="21.95" customHeight="1" x14ac:dyDescent="0.3">
      <c r="A52" s="146" t="s">
        <v>900</v>
      </c>
      <c r="B52" s="147">
        <v>1</v>
      </c>
      <c r="C52" s="147">
        <v>1</v>
      </c>
      <c r="D52" s="147">
        <v>1</v>
      </c>
      <c r="E52" s="147">
        <v>1</v>
      </c>
      <c r="F52" s="150">
        <v>260</v>
      </c>
    </row>
    <row r="53" spans="1:6" ht="21.95" customHeight="1" x14ac:dyDescent="0.3">
      <c r="A53" s="146" t="s">
        <v>901</v>
      </c>
      <c r="B53" s="147">
        <v>1.0049999999999999</v>
      </c>
      <c r="C53" s="147">
        <v>1.0049999999999999</v>
      </c>
      <c r="D53" s="147">
        <v>1.0049999999999999</v>
      </c>
      <c r="E53" s="147">
        <v>1.0049999999999999</v>
      </c>
      <c r="F53" s="150">
        <v>180</v>
      </c>
    </row>
    <row r="54" spans="1:6" ht="21.95" customHeight="1" x14ac:dyDescent="0.3">
      <c r="A54" s="146" t="s">
        <v>902</v>
      </c>
      <c r="B54" s="147">
        <v>1</v>
      </c>
      <c r="C54" s="147">
        <v>1</v>
      </c>
      <c r="D54" s="147">
        <v>1</v>
      </c>
      <c r="E54" s="147">
        <v>1</v>
      </c>
      <c r="F54" s="150">
        <v>200</v>
      </c>
    </row>
    <row r="55" spans="1:6" ht="21.95" customHeight="1" x14ac:dyDescent="0.3">
      <c r="A55" s="146" t="s">
        <v>903</v>
      </c>
      <c r="B55" s="147">
        <v>1</v>
      </c>
      <c r="C55" s="147">
        <v>1</v>
      </c>
      <c r="D55" s="147">
        <v>1</v>
      </c>
      <c r="E55" s="147">
        <v>1</v>
      </c>
      <c r="F55" s="150">
        <v>140</v>
      </c>
    </row>
    <row r="56" spans="1:6" ht="21.95" customHeight="1" x14ac:dyDescent="0.3">
      <c r="A56" s="146" t="s">
        <v>904</v>
      </c>
      <c r="B56" s="147">
        <v>1</v>
      </c>
      <c r="C56" s="147">
        <v>1</v>
      </c>
      <c r="D56" s="147">
        <v>1</v>
      </c>
      <c r="E56" s="147">
        <v>1</v>
      </c>
      <c r="F56" s="150">
        <v>160</v>
      </c>
    </row>
    <row r="57" spans="1:6" ht="21.95" customHeight="1" x14ac:dyDescent="0.3">
      <c r="A57" s="146" t="s">
        <v>905</v>
      </c>
      <c r="B57" s="147">
        <v>1.008</v>
      </c>
      <c r="C57" s="147">
        <v>1.008</v>
      </c>
      <c r="D57" s="147">
        <v>1.008</v>
      </c>
      <c r="E57" s="147">
        <v>1.008</v>
      </c>
      <c r="F57" s="150">
        <v>950</v>
      </c>
    </row>
    <row r="58" spans="1:6" ht="21.95" customHeight="1" x14ac:dyDescent="0.3">
      <c r="A58" s="146" t="s">
        <v>906</v>
      </c>
      <c r="B58" s="147">
        <v>1.0029999999999999</v>
      </c>
      <c r="C58" s="147">
        <v>1.0029999999999999</v>
      </c>
      <c r="D58" s="147">
        <v>1.0029999999999999</v>
      </c>
      <c r="E58" s="147">
        <v>1.0029999999999999</v>
      </c>
      <c r="F58" s="150">
        <v>910</v>
      </c>
    </row>
    <row r="59" spans="1:6" ht="21.95" customHeight="1" x14ac:dyDescent="0.3">
      <c r="A59" s="146" t="s">
        <v>935</v>
      </c>
      <c r="B59" s="147">
        <v>1</v>
      </c>
      <c r="C59" s="147">
        <v>1</v>
      </c>
      <c r="D59" s="147">
        <v>1</v>
      </c>
      <c r="E59" s="147">
        <v>1</v>
      </c>
      <c r="F59" s="150">
        <v>110</v>
      </c>
    </row>
    <row r="60" spans="1:6" ht="21.95" customHeight="1" x14ac:dyDescent="0.3">
      <c r="A60" s="146" t="s">
        <v>936</v>
      </c>
      <c r="B60" s="147">
        <v>1</v>
      </c>
      <c r="C60" s="147">
        <v>1</v>
      </c>
      <c r="D60" s="147">
        <v>1</v>
      </c>
      <c r="E60" s="147">
        <v>1</v>
      </c>
      <c r="F60" s="150">
        <v>220</v>
      </c>
    </row>
    <row r="61" spans="1:6" ht="21.95" customHeight="1" x14ac:dyDescent="0.3">
      <c r="A61" s="146" t="s">
        <v>937</v>
      </c>
      <c r="B61" s="147">
        <v>1</v>
      </c>
      <c r="C61" s="147">
        <v>1</v>
      </c>
      <c r="D61" s="147">
        <v>1</v>
      </c>
      <c r="E61" s="147">
        <v>1</v>
      </c>
      <c r="F61" s="150">
        <v>80</v>
      </c>
    </row>
    <row r="62" spans="1:6" ht="21.95" customHeight="1" x14ac:dyDescent="0.3">
      <c r="A62" s="146" t="s">
        <v>938</v>
      </c>
      <c r="B62" s="147">
        <v>1</v>
      </c>
      <c r="C62" s="147">
        <v>1</v>
      </c>
      <c r="D62" s="147">
        <v>1</v>
      </c>
      <c r="E62" s="147">
        <v>1</v>
      </c>
      <c r="F62" s="150">
        <v>40</v>
      </c>
    </row>
    <row r="63" spans="1:6" ht="21.95" customHeight="1" x14ac:dyDescent="0.3">
      <c r="A63" s="146" t="s">
        <v>939</v>
      </c>
      <c r="B63" s="147">
        <v>1</v>
      </c>
      <c r="C63" s="147">
        <v>1</v>
      </c>
      <c r="D63" s="147">
        <v>1</v>
      </c>
      <c r="E63" s="147">
        <v>1</v>
      </c>
      <c r="F63" s="150">
        <v>60</v>
      </c>
    </row>
    <row r="64" spans="1:6" ht="21.95" customHeight="1" x14ac:dyDescent="0.3">
      <c r="A64" s="146" t="s">
        <v>940</v>
      </c>
      <c r="B64" s="147">
        <v>1</v>
      </c>
      <c r="C64" s="147">
        <v>1</v>
      </c>
      <c r="D64" s="147">
        <v>1</v>
      </c>
      <c r="E64" s="147">
        <v>1</v>
      </c>
      <c r="F64" s="150">
        <v>68</v>
      </c>
    </row>
    <row r="65" spans="1:6" ht="21.95" customHeight="1" x14ac:dyDescent="0.3">
      <c r="A65" s="146" t="s">
        <v>941</v>
      </c>
      <c r="B65" s="147">
        <v>1</v>
      </c>
      <c r="C65" s="147">
        <v>1</v>
      </c>
      <c r="D65" s="147">
        <v>1</v>
      </c>
      <c r="E65" s="147">
        <v>1</v>
      </c>
      <c r="F65" s="150">
        <v>20</v>
      </c>
    </row>
    <row r="66" spans="1:6" ht="21.95" customHeight="1" x14ac:dyDescent="0.3">
      <c r="A66" s="146" t="s">
        <v>942</v>
      </c>
      <c r="B66" s="147">
        <v>1</v>
      </c>
      <c r="C66" s="147">
        <v>1</v>
      </c>
      <c r="D66" s="147">
        <v>1</v>
      </c>
      <c r="E66" s="147">
        <v>1</v>
      </c>
      <c r="F66" s="150">
        <v>10</v>
      </c>
    </row>
    <row r="67" spans="1:6" ht="21.95" customHeight="1" x14ac:dyDescent="0.3">
      <c r="A67" s="146" t="s">
        <v>943</v>
      </c>
      <c r="B67" s="147">
        <v>1</v>
      </c>
      <c r="C67" s="147">
        <v>1</v>
      </c>
      <c r="D67" s="147">
        <v>1</v>
      </c>
      <c r="E67" s="147">
        <v>1</v>
      </c>
      <c r="F67" s="150">
        <v>88</v>
      </c>
    </row>
    <row r="68" spans="1:6" ht="21.95" customHeight="1" x14ac:dyDescent="0.3">
      <c r="A68" s="146" t="s">
        <v>944</v>
      </c>
      <c r="B68" s="147">
        <v>1</v>
      </c>
      <c r="C68" s="147">
        <v>1</v>
      </c>
      <c r="D68" s="147">
        <v>1</v>
      </c>
      <c r="E68" s="147">
        <v>1</v>
      </c>
      <c r="F68" s="150">
        <v>237</v>
      </c>
    </row>
    <row r="69" spans="1:6" ht="21.95" customHeight="1" x14ac:dyDescent="0.3">
      <c r="A69" s="146" t="s">
        <v>945</v>
      </c>
      <c r="B69" s="147">
        <v>1</v>
      </c>
      <c r="C69" s="147">
        <v>1</v>
      </c>
      <c r="D69" s="147">
        <v>1</v>
      </c>
      <c r="E69" s="147">
        <v>1</v>
      </c>
      <c r="F69" s="150">
        <v>257</v>
      </c>
    </row>
    <row r="70" spans="1:6" ht="21.95" customHeight="1" x14ac:dyDescent="0.3">
      <c r="A70" s="146" t="s">
        <v>946</v>
      </c>
      <c r="B70" s="147">
        <v>1</v>
      </c>
      <c r="C70" s="147">
        <v>1</v>
      </c>
      <c r="D70" s="147">
        <v>1</v>
      </c>
      <c r="E70" s="147">
        <v>1</v>
      </c>
      <c r="F70" s="150">
        <v>277</v>
      </c>
    </row>
    <row r="71" spans="1:6" ht="21.95" customHeight="1" x14ac:dyDescent="0.3">
      <c r="A71" s="146" t="s">
        <v>947</v>
      </c>
      <c r="B71" s="147">
        <v>1</v>
      </c>
      <c r="C71" s="147">
        <v>1</v>
      </c>
      <c r="D71" s="147">
        <v>1</v>
      </c>
      <c r="E71" s="147">
        <v>1</v>
      </c>
      <c r="F71" s="150">
        <v>297</v>
      </c>
    </row>
    <row r="72" spans="1:6" ht="21.95" customHeight="1" x14ac:dyDescent="0.3">
      <c r="A72" s="146" t="s">
        <v>948</v>
      </c>
      <c r="B72" s="147">
        <v>1</v>
      </c>
      <c r="C72" s="147">
        <v>1</v>
      </c>
      <c r="D72" s="147">
        <v>1</v>
      </c>
      <c r="E72" s="147">
        <v>1</v>
      </c>
      <c r="F72" s="150">
        <v>187</v>
      </c>
    </row>
    <row r="73" spans="1:6" ht="21.95" customHeight="1" x14ac:dyDescent="0.3">
      <c r="A73" s="146" t="s">
        <v>949</v>
      </c>
      <c r="B73" s="147">
        <v>1</v>
      </c>
      <c r="C73" s="147">
        <v>1</v>
      </c>
      <c r="D73" s="147">
        <v>1</v>
      </c>
      <c r="E73" s="147">
        <v>1</v>
      </c>
      <c r="F73" s="150">
        <v>207</v>
      </c>
    </row>
    <row r="74" spans="1:6" ht="21.95" customHeight="1" x14ac:dyDescent="0.3">
      <c r="A74" s="146" t="s">
        <v>950</v>
      </c>
      <c r="B74" s="147">
        <v>1</v>
      </c>
      <c r="C74" s="147">
        <v>1</v>
      </c>
      <c r="D74" s="147">
        <v>1</v>
      </c>
      <c r="E74" s="147">
        <v>1</v>
      </c>
      <c r="F74" s="150" t="s">
        <v>839</v>
      </c>
    </row>
    <row r="75" spans="1:6" ht="21.95" customHeight="1" x14ac:dyDescent="0.3">
      <c r="A75" s="146" t="s">
        <v>951</v>
      </c>
      <c r="B75" s="147">
        <v>1.0009999999999999</v>
      </c>
      <c r="C75" s="147">
        <v>1.0009999999999999</v>
      </c>
      <c r="D75" s="147">
        <v>1.0009999999999999</v>
      </c>
      <c r="E75" s="147">
        <v>1.0009999999999999</v>
      </c>
      <c r="F75" s="150" t="s">
        <v>840</v>
      </c>
    </row>
    <row r="76" spans="1:6" ht="21.95" customHeight="1" x14ac:dyDescent="0.3">
      <c r="A76" s="146" t="s">
        <v>956</v>
      </c>
      <c r="B76" s="147">
        <v>1.012</v>
      </c>
      <c r="C76" s="147">
        <v>1.012</v>
      </c>
      <c r="D76" s="147">
        <v>1.012</v>
      </c>
      <c r="E76" s="147">
        <v>1.012</v>
      </c>
      <c r="F76" s="150" t="s">
        <v>845</v>
      </c>
    </row>
    <row r="77" spans="1:6" ht="21.95" customHeight="1" x14ac:dyDescent="0.3">
      <c r="A77" s="146" t="s">
        <v>957</v>
      </c>
      <c r="B77" s="147">
        <v>1</v>
      </c>
      <c r="C77" s="147">
        <v>1</v>
      </c>
      <c r="D77" s="147">
        <v>1</v>
      </c>
      <c r="E77" s="147">
        <v>1</v>
      </c>
      <c r="F77" s="150" t="s">
        <v>846</v>
      </c>
    </row>
    <row r="78" spans="1:6" ht="21.95" customHeight="1" x14ac:dyDescent="0.3">
      <c r="A78" s="146" t="s">
        <v>961</v>
      </c>
      <c r="B78" s="147">
        <v>1</v>
      </c>
      <c r="C78" s="147">
        <v>1</v>
      </c>
      <c r="D78" s="147">
        <v>1</v>
      </c>
      <c r="E78" s="147">
        <v>1</v>
      </c>
      <c r="F78" s="150">
        <v>307</v>
      </c>
    </row>
    <row r="79" spans="1:6" ht="21.95" customHeight="1" x14ac:dyDescent="0.3">
      <c r="A79" s="146" t="s">
        <v>962</v>
      </c>
      <c r="B79" s="147">
        <v>1.002</v>
      </c>
      <c r="C79" s="147">
        <v>1.002</v>
      </c>
      <c r="D79" s="147">
        <v>1.002</v>
      </c>
      <c r="E79" s="147">
        <v>1.002</v>
      </c>
      <c r="F79" s="150">
        <v>327</v>
      </c>
    </row>
    <row r="80" spans="1:6" ht="21.95" customHeight="1" x14ac:dyDescent="0.3">
      <c r="A80" s="146" t="s">
        <v>963</v>
      </c>
      <c r="B80" s="147">
        <v>1</v>
      </c>
      <c r="C80" s="147">
        <v>1</v>
      </c>
      <c r="D80" s="147">
        <v>1</v>
      </c>
      <c r="E80" s="147">
        <v>1</v>
      </c>
      <c r="F80" s="150">
        <v>347</v>
      </c>
    </row>
    <row r="81" spans="1:6" ht="21.95" customHeight="1" x14ac:dyDescent="0.3">
      <c r="A81" s="146" t="s">
        <v>964</v>
      </c>
      <c r="B81" s="147">
        <v>1.0089999999999999</v>
      </c>
      <c r="C81" s="147">
        <v>1.0089999999999999</v>
      </c>
      <c r="D81" s="147">
        <v>1.0089999999999999</v>
      </c>
      <c r="E81" s="147">
        <v>1.0089999999999999</v>
      </c>
      <c r="F81" s="150">
        <v>367</v>
      </c>
    </row>
    <row r="82" spans="1:6" ht="21.95" customHeight="1" x14ac:dyDescent="0.3">
      <c r="A82" s="146" t="s">
        <v>965</v>
      </c>
      <c r="B82" s="147">
        <v>1.0089999999999999</v>
      </c>
      <c r="C82" s="147">
        <v>1.0089999999999999</v>
      </c>
      <c r="D82" s="147">
        <v>1.0089999999999999</v>
      </c>
      <c r="E82" s="147">
        <v>1.0089999999999999</v>
      </c>
      <c r="F82" s="150">
        <v>387</v>
      </c>
    </row>
    <row r="83" spans="1:6" ht="21.95" customHeight="1" x14ac:dyDescent="0.3">
      <c r="A83" s="146" t="s">
        <v>966</v>
      </c>
      <c r="B83" s="147">
        <v>1.0149999999999999</v>
      </c>
      <c r="C83" s="147">
        <v>1.0149999999999999</v>
      </c>
      <c r="D83" s="147">
        <v>1.0149999999999999</v>
      </c>
      <c r="E83" s="147">
        <v>1.0149999999999999</v>
      </c>
      <c r="F83" s="150">
        <v>437</v>
      </c>
    </row>
    <row r="84" spans="1:6" ht="21.95" customHeight="1" x14ac:dyDescent="0.3">
      <c r="A84" s="146" t="s">
        <v>967</v>
      </c>
      <c r="B84" s="147">
        <v>1.002</v>
      </c>
      <c r="C84" s="147">
        <v>1.002</v>
      </c>
      <c r="D84" s="147">
        <v>1.002</v>
      </c>
      <c r="E84" s="147">
        <v>1.002</v>
      </c>
      <c r="F84" s="150">
        <v>457</v>
      </c>
    </row>
    <row r="85" spans="1:6" ht="21.95" customHeight="1" x14ac:dyDescent="0.3">
      <c r="A85" s="146" t="s">
        <v>968</v>
      </c>
      <c r="B85" s="147">
        <v>1</v>
      </c>
      <c r="C85" s="147">
        <v>1</v>
      </c>
      <c r="D85" s="147">
        <v>1</v>
      </c>
      <c r="E85" s="147">
        <v>1</v>
      </c>
      <c r="F85" s="150">
        <v>417</v>
      </c>
    </row>
    <row r="86" spans="1:6" ht="21.95" customHeight="1" x14ac:dyDescent="0.3">
      <c r="A86" s="146" t="s">
        <v>969</v>
      </c>
      <c r="B86" s="147">
        <v>1</v>
      </c>
      <c r="C86" s="147">
        <v>1</v>
      </c>
      <c r="D86" s="147">
        <v>1</v>
      </c>
      <c r="E86" s="147">
        <v>1</v>
      </c>
      <c r="F86" s="150">
        <v>467</v>
      </c>
    </row>
    <row r="87" spans="1:6" ht="21.95" customHeight="1" x14ac:dyDescent="0.3">
      <c r="A87" s="146" t="s">
        <v>970</v>
      </c>
      <c r="B87" s="147">
        <v>1</v>
      </c>
      <c r="C87" s="147">
        <v>1</v>
      </c>
      <c r="D87" s="147">
        <v>1</v>
      </c>
      <c r="E87" s="147">
        <v>1</v>
      </c>
      <c r="F87" s="150">
        <v>108</v>
      </c>
    </row>
    <row r="88" spans="1:6" ht="21.95" customHeight="1" x14ac:dyDescent="0.3">
      <c r="A88" s="146" t="s">
        <v>973</v>
      </c>
      <c r="B88" s="147">
        <v>1</v>
      </c>
      <c r="C88" s="147">
        <v>1</v>
      </c>
      <c r="D88" s="147">
        <v>1</v>
      </c>
      <c r="E88" s="147">
        <v>1</v>
      </c>
      <c r="F88" s="150">
        <v>128</v>
      </c>
    </row>
    <row r="89" spans="1:6" ht="21.95" customHeight="1" x14ac:dyDescent="0.3">
      <c r="A89" s="146" t="s">
        <v>976</v>
      </c>
      <c r="B89" s="147">
        <v>1.0309999999999999</v>
      </c>
      <c r="C89" s="147">
        <v>1.0309999999999999</v>
      </c>
      <c r="D89" s="147">
        <v>1.0309999999999999</v>
      </c>
      <c r="E89" s="147">
        <v>1.0309999999999999</v>
      </c>
      <c r="F89" s="150">
        <v>487</v>
      </c>
    </row>
    <row r="90" spans="1:6" ht="21.95" customHeight="1" x14ac:dyDescent="0.3">
      <c r="A90" s="146" t="s">
        <v>977</v>
      </c>
      <c r="B90" s="147">
        <v>1</v>
      </c>
      <c r="C90" s="147">
        <v>1</v>
      </c>
      <c r="D90" s="147">
        <v>1</v>
      </c>
      <c r="E90" s="147">
        <v>1</v>
      </c>
      <c r="F90" s="150">
        <v>517</v>
      </c>
    </row>
    <row r="91" spans="1:6" ht="21.95" customHeight="1" x14ac:dyDescent="0.3">
      <c r="A91" s="146" t="s">
        <v>979</v>
      </c>
      <c r="B91" s="147">
        <v>0.98899999999999999</v>
      </c>
      <c r="C91" s="147">
        <v>0.98899999999999999</v>
      </c>
      <c r="D91" s="147">
        <v>0.98899999999999999</v>
      </c>
      <c r="E91" s="147">
        <v>0.98899999999999999</v>
      </c>
      <c r="F91" s="150" t="s">
        <v>850</v>
      </c>
    </row>
    <row r="92" spans="1:6" ht="21.95" customHeight="1" x14ac:dyDescent="0.3">
      <c r="A92" s="146" t="s">
        <v>980</v>
      </c>
      <c r="B92" s="147">
        <v>1.018</v>
      </c>
      <c r="C92" s="147">
        <v>1.018</v>
      </c>
      <c r="D92" s="147">
        <v>1.018</v>
      </c>
      <c r="E92" s="147">
        <v>1.018</v>
      </c>
      <c r="F92" s="150">
        <v>148</v>
      </c>
    </row>
    <row r="93" spans="1:6" ht="21.95" customHeight="1" x14ac:dyDescent="0.3">
      <c r="A93" s="146" t="s">
        <v>981</v>
      </c>
      <c r="B93" s="147">
        <v>0.998</v>
      </c>
      <c r="C93" s="147">
        <v>0.998</v>
      </c>
      <c r="D93" s="147">
        <v>0.998</v>
      </c>
      <c r="E93" s="147">
        <v>0.998</v>
      </c>
      <c r="F93" s="150" t="s">
        <v>851</v>
      </c>
    </row>
    <row r="94" spans="1:6" ht="21.95" customHeight="1" x14ac:dyDescent="0.3">
      <c r="A94" s="146" t="s">
        <v>982</v>
      </c>
      <c r="B94" s="147">
        <v>0.997</v>
      </c>
      <c r="C94" s="147">
        <v>0.997</v>
      </c>
      <c r="D94" s="147">
        <v>0.997</v>
      </c>
      <c r="E94" s="147">
        <v>0.997</v>
      </c>
      <c r="F94" s="150" t="s">
        <v>852</v>
      </c>
    </row>
    <row r="95" spans="1:6" ht="21.95" customHeight="1" x14ac:dyDescent="0.3">
      <c r="A95" s="146" t="s">
        <v>984</v>
      </c>
      <c r="B95" s="147">
        <v>1</v>
      </c>
      <c r="C95" s="147">
        <v>1</v>
      </c>
      <c r="D95" s="147">
        <v>1</v>
      </c>
      <c r="E95" s="147">
        <v>1</v>
      </c>
      <c r="F95" s="150">
        <v>308</v>
      </c>
    </row>
    <row r="96" spans="1:6" ht="21.95" customHeight="1" x14ac:dyDescent="0.3">
      <c r="A96" s="146" t="s">
        <v>985</v>
      </c>
      <c r="B96" s="147">
        <v>1.0049999999999999</v>
      </c>
      <c r="C96" s="147">
        <v>1.0049999999999999</v>
      </c>
      <c r="D96" s="147">
        <v>1.0049999999999999</v>
      </c>
      <c r="E96" s="147">
        <v>1.0049999999999999</v>
      </c>
      <c r="F96" s="150">
        <v>208</v>
      </c>
    </row>
    <row r="97" spans="1:6" ht="21.95" customHeight="1" x14ac:dyDescent="0.3">
      <c r="A97" s="146" t="s">
        <v>986</v>
      </c>
      <c r="B97" s="147">
        <v>1.006</v>
      </c>
      <c r="C97" s="147">
        <v>1.006</v>
      </c>
      <c r="D97" s="147">
        <v>1.006</v>
      </c>
      <c r="E97" s="147">
        <v>1.006</v>
      </c>
      <c r="F97" s="150">
        <v>288</v>
      </c>
    </row>
    <row r="98" spans="1:6" ht="21.95" customHeight="1" x14ac:dyDescent="0.3">
      <c r="A98" s="146" t="s">
        <v>987</v>
      </c>
      <c r="B98" s="147">
        <v>1.0009999999999999</v>
      </c>
      <c r="C98" s="147">
        <v>1.0009999999999999</v>
      </c>
      <c r="D98" s="147">
        <v>1.0009999999999999</v>
      </c>
      <c r="E98" s="147">
        <v>1.0009999999999999</v>
      </c>
      <c r="F98" s="150">
        <v>188</v>
      </c>
    </row>
    <row r="99" spans="1:6" ht="21.95" customHeight="1" x14ac:dyDescent="0.3">
      <c r="A99" s="146" t="s">
        <v>988</v>
      </c>
      <c r="B99" s="147">
        <v>1.0069999999999999</v>
      </c>
      <c r="C99" s="147">
        <v>1.0069999999999999</v>
      </c>
      <c r="D99" s="147">
        <v>1.0069999999999999</v>
      </c>
      <c r="E99" s="147">
        <v>1.0069999999999999</v>
      </c>
      <c r="F99" s="150">
        <v>248</v>
      </c>
    </row>
    <row r="100" spans="1:6" ht="21.95" customHeight="1" x14ac:dyDescent="0.3">
      <c r="A100" s="146" t="s">
        <v>989</v>
      </c>
      <c r="B100" s="147">
        <v>1</v>
      </c>
      <c r="C100" s="147">
        <v>1</v>
      </c>
      <c r="D100" s="147">
        <v>1</v>
      </c>
      <c r="E100" s="147">
        <v>1</v>
      </c>
      <c r="F100" s="150">
        <v>268</v>
      </c>
    </row>
    <row r="101" spans="1:6" ht="21.95" customHeight="1" x14ac:dyDescent="0.3">
      <c r="A101" s="146" t="s">
        <v>990</v>
      </c>
      <c r="B101" s="147">
        <v>0.98599999999999999</v>
      </c>
      <c r="C101" s="147">
        <v>0.98599999999999999</v>
      </c>
      <c r="D101" s="147">
        <v>0.98599999999999999</v>
      </c>
      <c r="E101" s="147">
        <v>0.98599999999999999</v>
      </c>
      <c r="F101" s="150" t="s">
        <v>856</v>
      </c>
    </row>
    <row r="102" spans="1:6" ht="21.95" customHeight="1" x14ac:dyDescent="0.3">
      <c r="A102" s="146" t="s">
        <v>991</v>
      </c>
      <c r="B102" s="147">
        <v>1.0009999999999999</v>
      </c>
      <c r="C102" s="147">
        <v>1.0009999999999999</v>
      </c>
      <c r="D102" s="147">
        <v>1.0009999999999999</v>
      </c>
      <c r="E102" s="147">
        <v>1.0009999999999999</v>
      </c>
      <c r="F102" s="150">
        <v>168</v>
      </c>
    </row>
    <row r="103" spans="1:6" ht="21.95" customHeight="1" x14ac:dyDescent="0.3">
      <c r="A103" s="146" t="s">
        <v>993</v>
      </c>
      <c r="B103" s="147">
        <v>1.004</v>
      </c>
      <c r="C103" s="147">
        <v>1.004</v>
      </c>
      <c r="D103" s="147">
        <v>1.004</v>
      </c>
      <c r="E103" s="147">
        <v>1.004</v>
      </c>
      <c r="F103" s="150">
        <v>328</v>
      </c>
    </row>
    <row r="104" spans="1:6" ht="21.95" customHeight="1" x14ac:dyDescent="0.3">
      <c r="A104" s="146" t="s">
        <v>994</v>
      </c>
      <c r="B104" s="147">
        <v>1</v>
      </c>
      <c r="C104" s="147">
        <v>1</v>
      </c>
      <c r="D104" s="147">
        <v>1</v>
      </c>
      <c r="E104" s="147">
        <v>1</v>
      </c>
      <c r="F104" s="150">
        <v>348</v>
      </c>
    </row>
    <row r="105" spans="1:6" ht="21.95" customHeight="1" x14ac:dyDescent="0.3">
      <c r="A105" s="146" t="s">
        <v>995</v>
      </c>
      <c r="B105" s="147">
        <v>1</v>
      </c>
      <c r="C105" s="147">
        <v>1</v>
      </c>
      <c r="D105" s="147">
        <v>1</v>
      </c>
      <c r="E105" s="147">
        <v>1</v>
      </c>
      <c r="F105" s="150">
        <v>368</v>
      </c>
    </row>
    <row r="106" spans="1:6" ht="21.95" customHeight="1" x14ac:dyDescent="0.3">
      <c r="A106" s="146" t="s">
        <v>996</v>
      </c>
      <c r="B106" s="147">
        <v>1.0049999999999999</v>
      </c>
      <c r="C106" s="147">
        <v>1.0049999999999999</v>
      </c>
      <c r="D106" s="147">
        <v>1.0049999999999999</v>
      </c>
      <c r="E106" s="147">
        <v>1.0049999999999999</v>
      </c>
      <c r="F106" s="150">
        <v>448</v>
      </c>
    </row>
    <row r="107" spans="1:6" ht="21.95" customHeight="1" x14ac:dyDescent="0.3">
      <c r="A107" s="146" t="s">
        <v>997</v>
      </c>
      <c r="B107" s="147">
        <v>1</v>
      </c>
      <c r="C107" s="147">
        <v>1</v>
      </c>
      <c r="D107" s="147">
        <v>1</v>
      </c>
      <c r="E107" s="147">
        <v>1</v>
      </c>
      <c r="F107" s="150">
        <v>388</v>
      </c>
    </row>
    <row r="108" spans="1:6" ht="21.95" customHeight="1" x14ac:dyDescent="0.3">
      <c r="A108" s="146" t="s">
        <v>1000</v>
      </c>
      <c r="B108" s="147">
        <v>1.0009999999999999</v>
      </c>
      <c r="C108" s="147">
        <v>1.0009999999999999</v>
      </c>
      <c r="D108" s="147">
        <v>1.0009999999999999</v>
      </c>
      <c r="E108" s="147">
        <v>1.0009999999999999</v>
      </c>
      <c r="F108" s="150" t="s">
        <v>858</v>
      </c>
    </row>
    <row r="109" spans="1:6" ht="21.95" customHeight="1" x14ac:dyDescent="0.3">
      <c r="A109" s="146" t="s">
        <v>1001</v>
      </c>
      <c r="B109" s="147">
        <v>1.002</v>
      </c>
      <c r="C109" s="147">
        <v>1.002</v>
      </c>
      <c r="D109" s="147">
        <v>1.002</v>
      </c>
      <c r="E109" s="147">
        <v>1.002</v>
      </c>
      <c r="F109" s="150" t="s">
        <v>860</v>
      </c>
    </row>
    <row r="110" spans="1:6" ht="21.95" customHeight="1" x14ac:dyDescent="0.3">
      <c r="A110" s="146" t="s">
        <v>1002</v>
      </c>
      <c r="B110" s="147">
        <v>1.0029999999999999</v>
      </c>
      <c r="C110" s="147">
        <v>1.0029999999999999</v>
      </c>
      <c r="D110" s="147">
        <v>1.0029999999999999</v>
      </c>
      <c r="E110" s="147">
        <v>1.0029999999999999</v>
      </c>
      <c r="F110" s="150" t="s">
        <v>862</v>
      </c>
    </row>
    <row r="111" spans="1:6" ht="21.95" customHeight="1" x14ac:dyDescent="0.3">
      <c r="A111" s="146" t="s">
        <v>1003</v>
      </c>
      <c r="B111" s="147">
        <v>1</v>
      </c>
      <c r="C111" s="147">
        <v>1</v>
      </c>
      <c r="D111" s="147">
        <v>1</v>
      </c>
      <c r="E111" s="147">
        <v>1</v>
      </c>
      <c r="F111" s="150" t="s">
        <v>864</v>
      </c>
    </row>
    <row r="112" spans="1:6" ht="21.95" customHeight="1" x14ac:dyDescent="0.3">
      <c r="A112" s="146" t="s">
        <v>1004</v>
      </c>
      <c r="B112" s="147">
        <v>1.002</v>
      </c>
      <c r="C112" s="147">
        <v>1.002</v>
      </c>
      <c r="D112" s="147">
        <v>1.002</v>
      </c>
      <c r="E112" s="147">
        <v>1.002</v>
      </c>
      <c r="F112" s="150">
        <v>508</v>
      </c>
    </row>
    <row r="113" spans="1:6" ht="21.95" customHeight="1" x14ac:dyDescent="0.3">
      <c r="A113" s="146" t="s">
        <v>1005</v>
      </c>
      <c r="B113" s="147">
        <v>1.0029999999999999</v>
      </c>
      <c r="C113" s="147">
        <v>1.0029999999999999</v>
      </c>
      <c r="D113" s="147">
        <v>1.0029999999999999</v>
      </c>
      <c r="E113" s="147">
        <v>1.0029999999999999</v>
      </c>
      <c r="F113" s="150" t="s">
        <v>866</v>
      </c>
    </row>
    <row r="114" spans="1:6" ht="21.95" customHeight="1" x14ac:dyDescent="0.3">
      <c r="A114" s="146" t="s">
        <v>1006</v>
      </c>
      <c r="B114" s="147">
        <v>1.0069999999999999</v>
      </c>
      <c r="C114" s="147">
        <v>1.0069999999999999</v>
      </c>
      <c r="D114" s="147">
        <v>1.0069999999999999</v>
      </c>
      <c r="E114" s="147">
        <v>1.0069999999999999</v>
      </c>
      <c r="F114" s="150" t="s">
        <v>868</v>
      </c>
    </row>
    <row r="115" spans="1:6" ht="21.95" customHeight="1" x14ac:dyDescent="0.3">
      <c r="A115" s="146" t="s">
        <v>1007</v>
      </c>
      <c r="B115" s="147">
        <v>1.006</v>
      </c>
      <c r="C115" s="147">
        <v>1.006</v>
      </c>
      <c r="D115" s="147">
        <v>1.006</v>
      </c>
      <c r="E115" s="147">
        <v>1.006</v>
      </c>
      <c r="F115" s="150" t="s">
        <v>870</v>
      </c>
    </row>
    <row r="116" spans="1:6" ht="21.95" customHeight="1" x14ac:dyDescent="0.3">
      <c r="A116" s="146" t="s">
        <v>878</v>
      </c>
      <c r="B116" s="147">
        <v>1.004</v>
      </c>
      <c r="C116" s="147">
        <v>1.004</v>
      </c>
      <c r="D116" s="147">
        <v>1.004</v>
      </c>
      <c r="E116" s="147">
        <v>1.004</v>
      </c>
      <c r="F116" s="150">
        <v>428</v>
      </c>
    </row>
    <row r="117" spans="1:6" ht="21.95" customHeight="1" x14ac:dyDescent="0.3">
      <c r="A117" s="146" t="s">
        <v>838</v>
      </c>
      <c r="B117" s="147">
        <v>1</v>
      </c>
      <c r="C117" s="147">
        <v>1</v>
      </c>
      <c r="D117" s="147">
        <v>1</v>
      </c>
      <c r="E117" s="147">
        <v>1</v>
      </c>
      <c r="F117" s="150">
        <v>468</v>
      </c>
    </row>
    <row r="118" spans="1:6" ht="21.95" customHeight="1" x14ac:dyDescent="0.3">
      <c r="A118" s="146" t="s">
        <v>838</v>
      </c>
      <c r="B118" s="147">
        <v>1</v>
      </c>
      <c r="C118" s="147">
        <v>1</v>
      </c>
      <c r="D118" s="147">
        <v>1</v>
      </c>
      <c r="E118" s="147">
        <v>1</v>
      </c>
      <c r="F118" s="150">
        <v>488</v>
      </c>
    </row>
    <row r="119" spans="1:6" ht="21.95" customHeight="1" x14ac:dyDescent="0.3">
      <c r="A119" s="146" t="s">
        <v>838</v>
      </c>
      <c r="B119" s="147">
        <v>1.0009999999999999</v>
      </c>
      <c r="C119" s="147">
        <v>1.0009999999999999</v>
      </c>
      <c r="D119" s="147">
        <v>1.0009999999999999</v>
      </c>
      <c r="E119" s="147">
        <v>1.0009999999999999</v>
      </c>
      <c r="F119" s="150">
        <v>528</v>
      </c>
    </row>
    <row r="120" spans="1:6" ht="21.95" customHeight="1" x14ac:dyDescent="0.3">
      <c r="A120" s="146" t="s">
        <v>838</v>
      </c>
      <c r="B120" s="147">
        <v>1</v>
      </c>
      <c r="C120" s="147">
        <v>1</v>
      </c>
      <c r="D120" s="147">
        <v>1</v>
      </c>
      <c r="E120" s="147">
        <v>1</v>
      </c>
      <c r="F120" s="150">
        <v>900</v>
      </c>
    </row>
    <row r="121" spans="1:6" ht="21.95" customHeight="1" x14ac:dyDescent="0.3">
      <c r="A121" s="146" t="s">
        <v>838</v>
      </c>
      <c r="B121" s="147">
        <v>0.998</v>
      </c>
      <c r="C121" s="147">
        <v>0.998</v>
      </c>
      <c r="D121" s="147">
        <v>0.998</v>
      </c>
      <c r="E121" s="147">
        <v>0.998</v>
      </c>
      <c r="F121" s="150" t="s">
        <v>3660</v>
      </c>
    </row>
    <row r="122" spans="1:6" ht="21.95" customHeight="1" x14ac:dyDescent="0.3">
      <c r="A122" s="146" t="s">
        <v>838</v>
      </c>
      <c r="B122" s="147">
        <v>1.0069999999999999</v>
      </c>
      <c r="C122" s="147">
        <v>1.0069999999999999</v>
      </c>
      <c r="D122" s="147">
        <v>1.0069999999999999</v>
      </c>
      <c r="E122" s="147">
        <v>1.0069999999999999</v>
      </c>
      <c r="F122" s="150" t="s">
        <v>3662</v>
      </c>
    </row>
    <row r="123" spans="1:6" ht="21.95" customHeight="1" x14ac:dyDescent="0.3">
      <c r="A123" s="146" t="s">
        <v>838</v>
      </c>
      <c r="B123" s="147">
        <v>1.0029999999999999</v>
      </c>
      <c r="C123" s="147">
        <v>1.0029999999999999</v>
      </c>
      <c r="D123" s="147">
        <v>1.0029999999999999</v>
      </c>
      <c r="E123" s="147">
        <v>1.0029999999999999</v>
      </c>
      <c r="F123" s="150" t="s">
        <v>3664</v>
      </c>
    </row>
    <row r="124" spans="1:6" ht="21.95" customHeight="1" x14ac:dyDescent="0.3">
      <c r="A124" s="146" t="s">
        <v>838</v>
      </c>
      <c r="B124" s="147">
        <v>1.0069999999999999</v>
      </c>
      <c r="C124" s="147">
        <v>1.0069999999999999</v>
      </c>
      <c r="D124" s="147">
        <v>1.0069999999999999</v>
      </c>
      <c r="E124" s="147">
        <v>1.0069999999999999</v>
      </c>
      <c r="F124" s="150" t="s">
        <v>3666</v>
      </c>
    </row>
    <row r="125" spans="1:6" ht="21.95" customHeight="1" x14ac:dyDescent="0.3">
      <c r="A125" s="146" t="s">
        <v>838</v>
      </c>
      <c r="B125" s="147">
        <v>1.004</v>
      </c>
      <c r="C125" s="147">
        <v>1.004</v>
      </c>
      <c r="D125" s="147">
        <v>1.004</v>
      </c>
      <c r="E125" s="147">
        <v>1.004</v>
      </c>
      <c r="F125" s="150" t="s">
        <v>3668</v>
      </c>
    </row>
    <row r="126" spans="1:6" ht="21.95" customHeight="1" x14ac:dyDescent="0.3">
      <c r="A126" s="146" t="s">
        <v>838</v>
      </c>
      <c r="B126" s="147">
        <v>1.0029999999999999</v>
      </c>
      <c r="C126" s="147">
        <v>1.0029999999999999</v>
      </c>
      <c r="D126" s="147">
        <v>1.0029999999999999</v>
      </c>
      <c r="E126" s="147">
        <v>1.0029999999999999</v>
      </c>
      <c r="F126" s="150" t="s">
        <v>3670</v>
      </c>
    </row>
    <row r="127" spans="1:6" ht="21.95" customHeight="1" x14ac:dyDescent="0.3">
      <c r="A127" s="146" t="s">
        <v>838</v>
      </c>
      <c r="B127" s="147">
        <v>1.0049999999999999</v>
      </c>
      <c r="C127" s="147">
        <v>1.0049999999999999</v>
      </c>
      <c r="D127" s="147">
        <v>1.0049999999999999</v>
      </c>
      <c r="E127" s="147">
        <v>1.0049999999999999</v>
      </c>
      <c r="F127" s="150" t="s">
        <v>3659</v>
      </c>
    </row>
    <row r="128" spans="1:6" ht="21.95" customHeight="1" x14ac:dyDescent="0.3">
      <c r="A128" s="146" t="s">
        <v>838</v>
      </c>
      <c r="B128" s="147">
        <v>0.997</v>
      </c>
      <c r="C128" s="147">
        <v>0.997</v>
      </c>
      <c r="D128" s="147">
        <v>0.997</v>
      </c>
      <c r="E128" s="147">
        <v>0.997</v>
      </c>
      <c r="F128" s="150" t="s">
        <v>857</v>
      </c>
    </row>
    <row r="129" spans="1:6" ht="21.95" customHeight="1" x14ac:dyDescent="0.3">
      <c r="A129" s="146" t="s">
        <v>838</v>
      </c>
      <c r="B129" s="147">
        <v>0.96199999999999997</v>
      </c>
      <c r="C129" s="147">
        <v>0.96199999999999997</v>
      </c>
      <c r="D129" s="147">
        <v>0.96199999999999997</v>
      </c>
      <c r="E129" s="147">
        <v>0.96199999999999997</v>
      </c>
      <c r="F129" s="150" t="s">
        <v>855</v>
      </c>
    </row>
    <row r="130" spans="1:6" ht="21.95" customHeight="1" x14ac:dyDescent="0.3">
      <c r="A130" s="146" t="s">
        <v>838</v>
      </c>
      <c r="B130" s="147">
        <v>0.997</v>
      </c>
      <c r="C130" s="147">
        <v>0.997</v>
      </c>
      <c r="D130" s="147">
        <v>0.997</v>
      </c>
      <c r="E130" s="147">
        <v>0.997</v>
      </c>
      <c r="F130" s="150" t="s">
        <v>3673</v>
      </c>
    </row>
    <row r="131" spans="1:6" ht="21.95" customHeight="1" x14ac:dyDescent="0.3">
      <c r="A131" s="146" t="s">
        <v>838</v>
      </c>
      <c r="B131" s="147">
        <v>0.995</v>
      </c>
      <c r="C131" s="147">
        <v>0.995</v>
      </c>
      <c r="D131" s="147">
        <v>0.995</v>
      </c>
      <c r="E131" s="147">
        <v>0.995</v>
      </c>
      <c r="F131" s="150" t="s">
        <v>3672</v>
      </c>
    </row>
    <row r="132" spans="1:6" ht="21.95" customHeight="1" x14ac:dyDescent="0.3">
      <c r="A132" s="146" t="s">
        <v>838</v>
      </c>
      <c r="B132" s="147">
        <v>0.998</v>
      </c>
      <c r="C132" s="147">
        <v>0.998</v>
      </c>
      <c r="D132" s="147">
        <v>0.998</v>
      </c>
      <c r="E132" s="147">
        <v>0.998</v>
      </c>
      <c r="F132" s="150" t="s">
        <v>3674</v>
      </c>
    </row>
    <row r="133" spans="1:6" x14ac:dyDescent="0.3">
      <c r="A133" s="149"/>
      <c r="B133" s="149"/>
      <c r="C133" s="149"/>
      <c r="D133" s="149"/>
      <c r="E133" s="149"/>
      <c r="F133" s="149"/>
    </row>
    <row r="134" spans="1:6" ht="21.95" customHeight="1" x14ac:dyDescent="0.3">
      <c r="A134" s="257" t="s">
        <v>267</v>
      </c>
      <c r="B134" s="258"/>
      <c r="C134" s="258"/>
      <c r="D134" s="258"/>
      <c r="E134" s="258"/>
      <c r="F134" s="259"/>
    </row>
    <row r="135" spans="1:6" ht="21.95" customHeight="1" x14ac:dyDescent="0.3">
      <c r="A135" s="257" t="s">
        <v>11</v>
      </c>
      <c r="B135" s="258"/>
      <c r="C135" s="258"/>
      <c r="D135" s="258"/>
      <c r="E135" s="258"/>
      <c r="F135" s="259"/>
    </row>
    <row r="136" spans="1:6" ht="21.95" customHeight="1" x14ac:dyDescent="0.3">
      <c r="A136" s="143" t="s">
        <v>9</v>
      </c>
      <c r="B136" s="143" t="s">
        <v>4</v>
      </c>
      <c r="C136" s="143" t="s">
        <v>5</v>
      </c>
      <c r="D136" s="143" t="s">
        <v>6</v>
      </c>
      <c r="E136" s="143" t="s">
        <v>7</v>
      </c>
      <c r="F136" s="143" t="s">
        <v>8</v>
      </c>
    </row>
    <row r="137" spans="1:6" ht="21.95" customHeight="1" x14ac:dyDescent="0.3">
      <c r="A137" s="146" t="s">
        <v>873</v>
      </c>
      <c r="B137" s="147">
        <v>1</v>
      </c>
      <c r="C137" s="147">
        <v>1</v>
      </c>
      <c r="D137" s="147">
        <v>1</v>
      </c>
      <c r="E137" s="147">
        <v>1</v>
      </c>
      <c r="F137" s="150">
        <v>507</v>
      </c>
    </row>
    <row r="138" spans="1:6" ht="21.95" customHeight="1" x14ac:dyDescent="0.3">
      <c r="A138" s="146" t="s">
        <v>879</v>
      </c>
      <c r="B138" s="147">
        <v>1</v>
      </c>
      <c r="C138" s="147">
        <v>1</v>
      </c>
      <c r="D138" s="147">
        <v>1</v>
      </c>
      <c r="E138" s="147">
        <v>1</v>
      </c>
      <c r="F138" s="150">
        <v>217</v>
      </c>
    </row>
    <row r="139" spans="1:6" ht="21.95" customHeight="1" x14ac:dyDescent="0.3">
      <c r="A139" s="146" t="s">
        <v>880</v>
      </c>
      <c r="B139" s="147">
        <v>1</v>
      </c>
      <c r="C139" s="147">
        <v>1</v>
      </c>
      <c r="D139" s="147">
        <v>1</v>
      </c>
      <c r="E139" s="147">
        <v>1</v>
      </c>
      <c r="F139" s="150">
        <v>498</v>
      </c>
    </row>
    <row r="140" spans="1:6" ht="21.95" customHeight="1" x14ac:dyDescent="0.3">
      <c r="A140" s="146" t="s">
        <v>883</v>
      </c>
      <c r="B140" s="147">
        <v>1</v>
      </c>
      <c r="C140" s="147">
        <v>1</v>
      </c>
      <c r="D140" s="147">
        <v>1</v>
      </c>
      <c r="E140" s="147">
        <v>1</v>
      </c>
      <c r="F140" s="150">
        <v>470</v>
      </c>
    </row>
    <row r="141" spans="1:6" ht="21.95" customHeight="1" x14ac:dyDescent="0.3">
      <c r="A141" s="146" t="s">
        <v>884</v>
      </c>
      <c r="B141" s="147">
        <v>0.99</v>
      </c>
      <c r="C141" s="147">
        <v>0.99</v>
      </c>
      <c r="D141" s="147">
        <v>0.99</v>
      </c>
      <c r="E141" s="147">
        <v>0.99</v>
      </c>
      <c r="F141" s="150">
        <v>690</v>
      </c>
    </row>
    <row r="142" spans="1:6" ht="21.95" customHeight="1" x14ac:dyDescent="0.3">
      <c r="A142" s="146" t="s">
        <v>885</v>
      </c>
      <c r="B142" s="147">
        <v>1</v>
      </c>
      <c r="C142" s="147">
        <v>1</v>
      </c>
      <c r="D142" s="147">
        <v>1</v>
      </c>
      <c r="E142" s="147">
        <v>1</v>
      </c>
      <c r="F142" s="150">
        <v>730</v>
      </c>
    </row>
    <row r="143" spans="1:6" ht="21.95" customHeight="1" x14ac:dyDescent="0.3">
      <c r="A143" s="146" t="s">
        <v>886</v>
      </c>
      <c r="B143" s="147">
        <v>0.999</v>
      </c>
      <c r="C143" s="147">
        <v>0.999</v>
      </c>
      <c r="D143" s="147">
        <v>0.999</v>
      </c>
      <c r="E143" s="147">
        <v>0.999</v>
      </c>
      <c r="F143" s="150">
        <v>770</v>
      </c>
    </row>
    <row r="144" spans="1:6" ht="21.95" customHeight="1" x14ac:dyDescent="0.3">
      <c r="A144" s="146" t="s">
        <v>887</v>
      </c>
      <c r="B144" s="147">
        <v>1.002</v>
      </c>
      <c r="C144" s="147">
        <v>1.002</v>
      </c>
      <c r="D144" s="147">
        <v>1.002</v>
      </c>
      <c r="E144" s="147">
        <v>1.002</v>
      </c>
      <c r="F144" s="150">
        <v>740</v>
      </c>
    </row>
    <row r="145" spans="1:6" ht="21.95" customHeight="1" x14ac:dyDescent="0.3">
      <c r="A145" s="146" t="s">
        <v>888</v>
      </c>
      <c r="B145" s="147">
        <v>1.0009999999999999</v>
      </c>
      <c r="C145" s="147">
        <v>1.0009999999999999</v>
      </c>
      <c r="D145" s="147">
        <v>1.0009999999999999</v>
      </c>
      <c r="E145" s="147">
        <v>1.0009999999999999</v>
      </c>
      <c r="F145" s="150">
        <v>750</v>
      </c>
    </row>
    <row r="146" spans="1:6" ht="21.95" customHeight="1" x14ac:dyDescent="0.3">
      <c r="A146" s="146" t="s">
        <v>889</v>
      </c>
      <c r="B146" s="147">
        <v>1.002</v>
      </c>
      <c r="C146" s="147">
        <v>1.002</v>
      </c>
      <c r="D146" s="147">
        <v>1.002</v>
      </c>
      <c r="E146" s="147">
        <v>1.002</v>
      </c>
      <c r="F146" s="150">
        <v>820</v>
      </c>
    </row>
    <row r="147" spans="1:6" ht="21.95" customHeight="1" x14ac:dyDescent="0.3">
      <c r="A147" s="146" t="s">
        <v>890</v>
      </c>
      <c r="B147" s="147">
        <v>0.99</v>
      </c>
      <c r="C147" s="147">
        <v>0.99</v>
      </c>
      <c r="D147" s="147">
        <v>0.99</v>
      </c>
      <c r="E147" s="147">
        <v>0.99</v>
      </c>
      <c r="F147" s="150">
        <v>840</v>
      </c>
    </row>
    <row r="148" spans="1:6" ht="21.95" customHeight="1" x14ac:dyDescent="0.3">
      <c r="A148" s="146" t="s">
        <v>891</v>
      </c>
      <c r="B148" s="147">
        <v>0.99299999999999999</v>
      </c>
      <c r="C148" s="147">
        <v>0.99299999999999999</v>
      </c>
      <c r="D148" s="147">
        <v>0.99299999999999999</v>
      </c>
      <c r="E148" s="147">
        <v>0.99299999999999999</v>
      </c>
      <c r="F148" s="150">
        <v>970</v>
      </c>
    </row>
    <row r="149" spans="1:6" ht="21.95" customHeight="1" x14ac:dyDescent="0.3">
      <c r="A149" s="146" t="s">
        <v>892</v>
      </c>
      <c r="B149" s="147">
        <v>0.99299999999999999</v>
      </c>
      <c r="C149" s="147">
        <v>0.99299999999999999</v>
      </c>
      <c r="D149" s="147">
        <v>0.99299999999999999</v>
      </c>
      <c r="E149" s="147">
        <v>0.99299999999999999</v>
      </c>
      <c r="F149" s="150">
        <v>360</v>
      </c>
    </row>
    <row r="150" spans="1:6" ht="21.95" customHeight="1" x14ac:dyDescent="0.3">
      <c r="A150" s="146" t="s">
        <v>893</v>
      </c>
      <c r="B150" s="147">
        <v>0.99299999999999999</v>
      </c>
      <c r="C150" s="147">
        <v>0.99299999999999999</v>
      </c>
      <c r="D150" s="147">
        <v>0.99299999999999999</v>
      </c>
      <c r="E150" s="147">
        <v>0.99299999999999999</v>
      </c>
      <c r="F150" s="150">
        <v>420</v>
      </c>
    </row>
    <row r="151" spans="1:6" ht="21.95" customHeight="1" x14ac:dyDescent="0.3">
      <c r="A151" s="146" t="s">
        <v>894</v>
      </c>
      <c r="B151" s="147">
        <v>0.99099999999999999</v>
      </c>
      <c r="C151" s="147">
        <v>0.99099999999999999</v>
      </c>
      <c r="D151" s="147">
        <v>0.99099999999999999</v>
      </c>
      <c r="E151" s="147">
        <v>0.99099999999999999</v>
      </c>
      <c r="F151" s="150">
        <v>440</v>
      </c>
    </row>
    <row r="152" spans="1:6" ht="21.95" customHeight="1" x14ac:dyDescent="0.3">
      <c r="A152" s="146" t="s">
        <v>895</v>
      </c>
      <c r="B152" s="147">
        <v>0.97699999999999998</v>
      </c>
      <c r="C152" s="147">
        <v>0.97699999999999998</v>
      </c>
      <c r="D152" s="147">
        <v>0.97699999999999998</v>
      </c>
      <c r="E152" s="147">
        <v>0.97699999999999998</v>
      </c>
      <c r="F152" s="150">
        <v>350</v>
      </c>
    </row>
    <row r="153" spans="1:6" ht="21.95" customHeight="1" x14ac:dyDescent="0.3">
      <c r="A153" s="146" t="s">
        <v>896</v>
      </c>
      <c r="B153" s="147">
        <v>0.996</v>
      </c>
      <c r="C153" s="147">
        <v>0.996</v>
      </c>
      <c r="D153" s="147">
        <v>0.996</v>
      </c>
      <c r="E153" s="147">
        <v>0.996</v>
      </c>
      <c r="F153" s="150">
        <v>490</v>
      </c>
    </row>
    <row r="154" spans="1:6" ht="21.95" customHeight="1" x14ac:dyDescent="0.3">
      <c r="A154" s="146" t="s">
        <v>897</v>
      </c>
      <c r="B154" s="147">
        <v>0.999</v>
      </c>
      <c r="C154" s="147">
        <v>0.999</v>
      </c>
      <c r="D154" s="147">
        <v>0.999</v>
      </c>
      <c r="E154" s="147">
        <v>0.999</v>
      </c>
      <c r="F154" s="150">
        <v>590</v>
      </c>
    </row>
    <row r="155" spans="1:6" ht="21.95" customHeight="1" x14ac:dyDescent="0.3">
      <c r="A155" s="146" t="s">
        <v>898</v>
      </c>
      <c r="B155" s="147">
        <v>0.998</v>
      </c>
      <c r="C155" s="147">
        <v>0.998</v>
      </c>
      <c r="D155" s="147">
        <v>0.998</v>
      </c>
      <c r="E155" s="147">
        <v>0.998</v>
      </c>
      <c r="F155" s="150">
        <v>990</v>
      </c>
    </row>
    <row r="156" spans="1:6" ht="21.95" customHeight="1" x14ac:dyDescent="0.3">
      <c r="A156" s="146" t="s">
        <v>899</v>
      </c>
      <c r="B156" s="147">
        <v>0.99</v>
      </c>
      <c r="C156" s="147">
        <v>0.99</v>
      </c>
      <c r="D156" s="147">
        <v>0.99</v>
      </c>
      <c r="E156" s="147">
        <v>0.99</v>
      </c>
      <c r="F156" s="150">
        <v>290</v>
      </c>
    </row>
    <row r="157" spans="1:6" ht="21.95" customHeight="1" x14ac:dyDescent="0.3">
      <c r="A157" s="146" t="s">
        <v>900</v>
      </c>
      <c r="B157" s="147">
        <v>0.99199999999999999</v>
      </c>
      <c r="C157" s="147">
        <v>0.99199999999999999</v>
      </c>
      <c r="D157" s="147">
        <v>0.99199999999999999</v>
      </c>
      <c r="E157" s="147">
        <v>0.99199999999999999</v>
      </c>
      <c r="F157" s="150">
        <v>270</v>
      </c>
    </row>
    <row r="158" spans="1:6" ht="21.95" customHeight="1" x14ac:dyDescent="0.3">
      <c r="A158" s="146" t="s">
        <v>901</v>
      </c>
      <c r="B158" s="147">
        <v>0.998</v>
      </c>
      <c r="C158" s="147">
        <v>0.998</v>
      </c>
      <c r="D158" s="147">
        <v>0.998</v>
      </c>
      <c r="E158" s="147">
        <v>0.998</v>
      </c>
      <c r="F158" s="150">
        <v>190</v>
      </c>
    </row>
    <row r="159" spans="1:6" ht="21.95" customHeight="1" x14ac:dyDescent="0.3">
      <c r="A159" s="146" t="s">
        <v>902</v>
      </c>
      <c r="B159" s="147">
        <v>1</v>
      </c>
      <c r="C159" s="147">
        <v>1</v>
      </c>
      <c r="D159" s="147">
        <v>1</v>
      </c>
      <c r="E159" s="147">
        <v>1</v>
      </c>
      <c r="F159" s="150">
        <v>210</v>
      </c>
    </row>
    <row r="160" spans="1:6" ht="21.95" customHeight="1" x14ac:dyDescent="0.3">
      <c r="A160" s="146" t="s">
        <v>903</v>
      </c>
      <c r="B160" s="147">
        <v>0.99</v>
      </c>
      <c r="C160" s="147">
        <v>0.99</v>
      </c>
      <c r="D160" s="147">
        <v>0.99</v>
      </c>
      <c r="E160" s="147">
        <v>0.99</v>
      </c>
      <c r="F160" s="150">
        <v>150</v>
      </c>
    </row>
    <row r="161" spans="1:6" ht="21.95" customHeight="1" x14ac:dyDescent="0.3">
      <c r="A161" s="146" t="s">
        <v>904</v>
      </c>
      <c r="B161" s="147">
        <v>1.012</v>
      </c>
      <c r="C161" s="147">
        <v>1.012</v>
      </c>
      <c r="D161" s="147">
        <v>1.012</v>
      </c>
      <c r="E161" s="147">
        <v>1.012</v>
      </c>
      <c r="F161" s="150">
        <v>170</v>
      </c>
    </row>
    <row r="162" spans="1:6" ht="21.95" customHeight="1" x14ac:dyDescent="0.3">
      <c r="A162" s="146" t="s">
        <v>935</v>
      </c>
      <c r="B162" s="147">
        <v>1</v>
      </c>
      <c r="C162" s="147">
        <v>1</v>
      </c>
      <c r="D162" s="147">
        <v>1</v>
      </c>
      <c r="E162" s="147">
        <v>1</v>
      </c>
      <c r="F162" s="150">
        <v>120</v>
      </c>
    </row>
    <row r="163" spans="1:6" ht="21.95" customHeight="1" x14ac:dyDescent="0.3">
      <c r="A163" s="146" t="s">
        <v>936</v>
      </c>
      <c r="B163" s="147">
        <v>1.012</v>
      </c>
      <c r="C163" s="147">
        <v>1.012</v>
      </c>
      <c r="D163" s="147">
        <v>1.012</v>
      </c>
      <c r="E163" s="147">
        <v>1.012</v>
      </c>
      <c r="F163" s="150">
        <v>230</v>
      </c>
    </row>
    <row r="164" spans="1:6" ht="21.95" customHeight="1" x14ac:dyDescent="0.3">
      <c r="A164" s="146" t="s">
        <v>937</v>
      </c>
      <c r="B164" s="147">
        <v>0.98199999999999998</v>
      </c>
      <c r="C164" s="147">
        <v>0.98199999999999998</v>
      </c>
      <c r="D164" s="147">
        <v>0.98199999999999998</v>
      </c>
      <c r="E164" s="147">
        <v>0.98199999999999998</v>
      </c>
      <c r="F164" s="150">
        <v>90</v>
      </c>
    </row>
    <row r="165" spans="1:6" ht="21.95" customHeight="1" x14ac:dyDescent="0.3">
      <c r="A165" s="146" t="s">
        <v>938</v>
      </c>
      <c r="B165" s="147">
        <v>1.0109999999999999</v>
      </c>
      <c r="C165" s="147">
        <v>1.0109999999999999</v>
      </c>
      <c r="D165" s="147">
        <v>1.0109999999999999</v>
      </c>
      <c r="E165" s="147">
        <v>1.0109999999999999</v>
      </c>
      <c r="F165" s="150">
        <v>50</v>
      </c>
    </row>
    <row r="166" spans="1:6" ht="21.95" customHeight="1" x14ac:dyDescent="0.3">
      <c r="A166" s="146" t="s">
        <v>939</v>
      </c>
      <c r="B166" s="147">
        <v>0.996</v>
      </c>
      <c r="C166" s="147">
        <v>0.996</v>
      </c>
      <c r="D166" s="147">
        <v>0.996</v>
      </c>
      <c r="E166" s="147">
        <v>0.996</v>
      </c>
      <c r="F166" s="150">
        <v>70</v>
      </c>
    </row>
    <row r="167" spans="1:6" ht="21.95" customHeight="1" x14ac:dyDescent="0.3">
      <c r="A167" s="146" t="s">
        <v>940</v>
      </c>
      <c r="B167" s="147">
        <v>0.996</v>
      </c>
      <c r="C167" s="147">
        <v>0.996</v>
      </c>
      <c r="D167" s="147">
        <v>0.996</v>
      </c>
      <c r="E167" s="147">
        <v>0.996</v>
      </c>
      <c r="F167" s="150">
        <v>78</v>
      </c>
    </row>
    <row r="168" spans="1:6" ht="21.95" customHeight="1" x14ac:dyDescent="0.3">
      <c r="A168" s="146" t="s">
        <v>941</v>
      </c>
      <c r="B168" s="147">
        <v>0.99199999999999999</v>
      </c>
      <c r="C168" s="147">
        <v>0.99199999999999999</v>
      </c>
      <c r="D168" s="147">
        <v>0.99199999999999999</v>
      </c>
      <c r="E168" s="147">
        <v>0.99199999999999999</v>
      </c>
      <c r="F168" s="150">
        <v>30</v>
      </c>
    </row>
    <row r="169" spans="1:6" ht="21.95" customHeight="1" x14ac:dyDescent="0.3">
      <c r="A169" s="146" t="s">
        <v>942</v>
      </c>
      <c r="B169" s="147">
        <v>0.999</v>
      </c>
      <c r="C169" s="147">
        <v>0.999</v>
      </c>
      <c r="D169" s="147">
        <v>0.999</v>
      </c>
      <c r="E169" s="147">
        <v>0.999</v>
      </c>
      <c r="F169" s="150">
        <v>100</v>
      </c>
    </row>
    <row r="170" spans="1:6" ht="21.95" customHeight="1" x14ac:dyDescent="0.3">
      <c r="A170" s="146" t="s">
        <v>943</v>
      </c>
      <c r="B170" s="147">
        <v>0.98299999999999998</v>
      </c>
      <c r="C170" s="147">
        <v>0.98299999999999998</v>
      </c>
      <c r="D170" s="147">
        <v>0.98299999999999998</v>
      </c>
      <c r="E170" s="147">
        <v>0.98299999999999998</v>
      </c>
      <c r="F170" s="150">
        <v>98</v>
      </c>
    </row>
    <row r="171" spans="1:6" ht="21.95" customHeight="1" x14ac:dyDescent="0.3">
      <c r="A171" s="146" t="s">
        <v>944</v>
      </c>
      <c r="B171" s="147">
        <v>0.995</v>
      </c>
      <c r="C171" s="147">
        <v>0.995</v>
      </c>
      <c r="D171" s="147">
        <v>0.995</v>
      </c>
      <c r="E171" s="147">
        <v>0.995</v>
      </c>
      <c r="F171" s="150">
        <v>227</v>
      </c>
    </row>
    <row r="172" spans="1:6" ht="21.95" customHeight="1" x14ac:dyDescent="0.3">
      <c r="A172" s="146" t="s">
        <v>945</v>
      </c>
      <c r="B172" s="147">
        <v>0.996</v>
      </c>
      <c r="C172" s="147">
        <v>0.996</v>
      </c>
      <c r="D172" s="147">
        <v>0.996</v>
      </c>
      <c r="E172" s="147">
        <v>0.996</v>
      </c>
      <c r="F172" s="150">
        <v>247</v>
      </c>
    </row>
    <row r="173" spans="1:6" ht="21.95" customHeight="1" x14ac:dyDescent="0.3">
      <c r="A173" s="146" t="s">
        <v>946</v>
      </c>
      <c r="B173" s="147">
        <v>0.98899999999999999</v>
      </c>
      <c r="C173" s="147">
        <v>0.98899999999999999</v>
      </c>
      <c r="D173" s="147">
        <v>0.98899999999999999</v>
      </c>
      <c r="E173" s="147">
        <v>0.98899999999999999</v>
      </c>
      <c r="F173" s="150">
        <v>267</v>
      </c>
    </row>
    <row r="174" spans="1:6" ht="21.95" customHeight="1" x14ac:dyDescent="0.3">
      <c r="A174" s="146" t="s">
        <v>947</v>
      </c>
      <c r="B174" s="147">
        <v>0.996</v>
      </c>
      <c r="C174" s="147">
        <v>0.996</v>
      </c>
      <c r="D174" s="147">
        <v>0.996</v>
      </c>
      <c r="E174" s="147">
        <v>0.996</v>
      </c>
      <c r="F174" s="150">
        <v>287</v>
      </c>
    </row>
    <row r="175" spans="1:6" ht="21.95" customHeight="1" x14ac:dyDescent="0.3">
      <c r="A175" s="146" t="s">
        <v>948</v>
      </c>
      <c r="B175" s="147">
        <v>0.99399999999999999</v>
      </c>
      <c r="C175" s="147">
        <v>0.99399999999999999</v>
      </c>
      <c r="D175" s="147">
        <v>0.99399999999999999</v>
      </c>
      <c r="E175" s="147">
        <v>0.99399999999999999</v>
      </c>
      <c r="F175" s="150">
        <v>177</v>
      </c>
    </row>
    <row r="176" spans="1:6" ht="21.95" customHeight="1" x14ac:dyDescent="0.3">
      <c r="A176" s="146" t="s">
        <v>949</v>
      </c>
      <c r="B176" s="147">
        <v>0.99</v>
      </c>
      <c r="C176" s="147">
        <v>0.99</v>
      </c>
      <c r="D176" s="147">
        <v>0.99</v>
      </c>
      <c r="E176" s="147">
        <v>0.99</v>
      </c>
      <c r="F176" s="150">
        <v>197</v>
      </c>
    </row>
    <row r="177" spans="1:6" ht="21.95" customHeight="1" x14ac:dyDescent="0.3">
      <c r="A177" s="146" t="s">
        <v>950</v>
      </c>
      <c r="B177" s="147">
        <v>1</v>
      </c>
      <c r="C177" s="147">
        <v>1</v>
      </c>
      <c r="D177" s="147">
        <v>1</v>
      </c>
      <c r="E177" s="147">
        <v>1</v>
      </c>
      <c r="F177" s="150" t="s">
        <v>839</v>
      </c>
    </row>
    <row r="178" spans="1:6" ht="21.95" customHeight="1" x14ac:dyDescent="0.3">
      <c r="A178" s="146" t="s">
        <v>951</v>
      </c>
      <c r="B178" s="147">
        <v>1.0009999999999999</v>
      </c>
      <c r="C178" s="147">
        <v>1.0009999999999999</v>
      </c>
      <c r="D178" s="147">
        <v>1.0009999999999999</v>
      </c>
      <c r="E178" s="147">
        <v>1.0009999999999999</v>
      </c>
      <c r="F178" s="150" t="s">
        <v>840</v>
      </c>
    </row>
    <row r="179" spans="1:6" ht="21.95" customHeight="1" x14ac:dyDescent="0.3">
      <c r="A179" s="146" t="s">
        <v>956</v>
      </c>
      <c r="B179" s="147">
        <v>1.012</v>
      </c>
      <c r="C179" s="147">
        <v>1.012</v>
      </c>
      <c r="D179" s="147">
        <v>1.012</v>
      </c>
      <c r="E179" s="147">
        <v>1.012</v>
      </c>
      <c r="F179" s="150" t="s">
        <v>845</v>
      </c>
    </row>
    <row r="180" spans="1:6" ht="21.95" customHeight="1" x14ac:dyDescent="0.3">
      <c r="A180" s="146" t="s">
        <v>957</v>
      </c>
      <c r="B180" s="147">
        <v>1</v>
      </c>
      <c r="C180" s="147">
        <v>1</v>
      </c>
      <c r="D180" s="147">
        <v>1</v>
      </c>
      <c r="E180" s="147">
        <v>1</v>
      </c>
      <c r="F180" s="150" t="s">
        <v>846</v>
      </c>
    </row>
    <row r="181" spans="1:6" ht="21.95" customHeight="1" x14ac:dyDescent="0.3">
      <c r="A181" s="146" t="s">
        <v>961</v>
      </c>
      <c r="B181" s="147">
        <v>0.98199999999999998</v>
      </c>
      <c r="C181" s="147">
        <v>0.98199999999999998</v>
      </c>
      <c r="D181" s="147">
        <v>0.98199999999999998</v>
      </c>
      <c r="E181" s="147">
        <v>0.98199999999999998</v>
      </c>
      <c r="F181" s="150">
        <v>317</v>
      </c>
    </row>
    <row r="182" spans="1:6" ht="21.95" customHeight="1" x14ac:dyDescent="0.3">
      <c r="A182" s="146" t="s">
        <v>962</v>
      </c>
      <c r="B182" s="147">
        <v>0.98699999999999999</v>
      </c>
      <c r="C182" s="147">
        <v>0.98699999999999999</v>
      </c>
      <c r="D182" s="147">
        <v>0.98699999999999999</v>
      </c>
      <c r="E182" s="147">
        <v>0.98699999999999999</v>
      </c>
      <c r="F182" s="150">
        <v>337</v>
      </c>
    </row>
    <row r="183" spans="1:6" ht="21.95" customHeight="1" x14ac:dyDescent="0.3">
      <c r="A183" s="146" t="s">
        <v>963</v>
      </c>
      <c r="B183" s="147">
        <v>0.99399999999999999</v>
      </c>
      <c r="C183" s="147">
        <v>0.99399999999999999</v>
      </c>
      <c r="D183" s="147">
        <v>0.99399999999999999</v>
      </c>
      <c r="E183" s="147">
        <v>0.99399999999999999</v>
      </c>
      <c r="F183" s="150">
        <v>357</v>
      </c>
    </row>
    <row r="184" spans="1:6" ht="21.95" customHeight="1" x14ac:dyDescent="0.3">
      <c r="A184" s="146" t="s">
        <v>964</v>
      </c>
      <c r="B184" s="147">
        <v>0.998</v>
      </c>
      <c r="C184" s="147">
        <v>0.998</v>
      </c>
      <c r="D184" s="147">
        <v>0.998</v>
      </c>
      <c r="E184" s="147">
        <v>0.998</v>
      </c>
      <c r="F184" s="150">
        <v>377</v>
      </c>
    </row>
    <row r="185" spans="1:6" ht="21.95" customHeight="1" x14ac:dyDescent="0.3">
      <c r="A185" s="146" t="s">
        <v>965</v>
      </c>
      <c r="B185" s="147">
        <v>0.996</v>
      </c>
      <c r="C185" s="147">
        <v>0.996</v>
      </c>
      <c r="D185" s="147">
        <v>0.996</v>
      </c>
      <c r="E185" s="147">
        <v>0.996</v>
      </c>
      <c r="F185" s="150">
        <v>397</v>
      </c>
    </row>
    <row r="186" spans="1:6" ht="21.95" customHeight="1" x14ac:dyDescent="0.3">
      <c r="A186" s="146" t="s">
        <v>966</v>
      </c>
      <c r="B186" s="147">
        <v>0.98699999999999999</v>
      </c>
      <c r="C186" s="147">
        <v>0.98699999999999999</v>
      </c>
      <c r="D186" s="147">
        <v>0.98699999999999999</v>
      </c>
      <c r="E186" s="147">
        <v>0.98699999999999999</v>
      </c>
      <c r="F186" s="150">
        <v>427</v>
      </c>
    </row>
    <row r="187" spans="1:6" ht="21.95" customHeight="1" x14ac:dyDescent="0.3">
      <c r="A187" s="146" t="s">
        <v>968</v>
      </c>
      <c r="B187" s="147">
        <v>0.99399999999999999</v>
      </c>
      <c r="C187" s="147">
        <v>0.99399999999999999</v>
      </c>
      <c r="D187" s="147">
        <v>0.99399999999999999</v>
      </c>
      <c r="E187" s="147">
        <v>0.99399999999999999</v>
      </c>
      <c r="F187" s="150">
        <v>407</v>
      </c>
    </row>
    <row r="188" spans="1:6" ht="21.95" customHeight="1" x14ac:dyDescent="0.3">
      <c r="A188" s="146" t="s">
        <v>969</v>
      </c>
      <c r="B188" s="147">
        <v>0.97899999999999998</v>
      </c>
      <c r="C188" s="147">
        <v>0.97899999999999998</v>
      </c>
      <c r="D188" s="147">
        <v>0.97899999999999998</v>
      </c>
      <c r="E188" s="147">
        <v>0.97899999999999998</v>
      </c>
      <c r="F188" s="150">
        <v>477</v>
      </c>
    </row>
    <row r="189" spans="1:6" ht="21.95" customHeight="1" x14ac:dyDescent="0.3">
      <c r="A189" s="146" t="s">
        <v>970</v>
      </c>
      <c r="B189" s="147">
        <v>0.97599999999999998</v>
      </c>
      <c r="C189" s="147">
        <v>0.97599999999999998</v>
      </c>
      <c r="D189" s="147">
        <v>0.97599999999999998</v>
      </c>
      <c r="E189" s="147">
        <v>0.97599999999999998</v>
      </c>
      <c r="F189" s="150">
        <v>118</v>
      </c>
    </row>
    <row r="190" spans="1:6" ht="21.95" customHeight="1" x14ac:dyDescent="0.3">
      <c r="A190" s="146" t="s">
        <v>973</v>
      </c>
      <c r="B190" s="147">
        <v>0.99</v>
      </c>
      <c r="C190" s="147">
        <v>0.99</v>
      </c>
      <c r="D190" s="147">
        <v>0.99</v>
      </c>
      <c r="E190" s="147">
        <v>0.99</v>
      </c>
      <c r="F190" s="150">
        <v>138</v>
      </c>
    </row>
    <row r="191" spans="1:6" ht="21.95" customHeight="1" x14ac:dyDescent="0.3">
      <c r="A191" s="146" t="s">
        <v>976</v>
      </c>
      <c r="B191" s="147">
        <v>0.96599999999999997</v>
      </c>
      <c r="C191" s="147">
        <v>0.96599999999999997</v>
      </c>
      <c r="D191" s="147">
        <v>0.96599999999999997</v>
      </c>
      <c r="E191" s="147">
        <v>0.96599999999999997</v>
      </c>
      <c r="F191" s="150">
        <v>497</v>
      </c>
    </row>
    <row r="192" spans="1:6" ht="21.95" customHeight="1" x14ac:dyDescent="0.3">
      <c r="A192" s="146" t="s">
        <v>977</v>
      </c>
      <c r="B192" s="147">
        <v>0.99299999999999999</v>
      </c>
      <c r="C192" s="147">
        <v>0.99299999999999999</v>
      </c>
      <c r="D192" s="147">
        <v>0.99299999999999999</v>
      </c>
      <c r="E192" s="147">
        <v>0.99299999999999999</v>
      </c>
      <c r="F192" s="150">
        <v>527</v>
      </c>
    </row>
    <row r="193" spans="1:6" ht="21.95" customHeight="1" x14ac:dyDescent="0.3">
      <c r="A193" s="146" t="s">
        <v>979</v>
      </c>
      <c r="B193" s="147">
        <v>0.98899999999999999</v>
      </c>
      <c r="C193" s="147">
        <v>0.98899999999999999</v>
      </c>
      <c r="D193" s="147">
        <v>0.98899999999999999</v>
      </c>
      <c r="E193" s="147">
        <v>0.98899999999999999</v>
      </c>
      <c r="F193" s="150" t="s">
        <v>850</v>
      </c>
    </row>
    <row r="194" spans="1:6" ht="21.95" customHeight="1" x14ac:dyDescent="0.3">
      <c r="A194" s="146" t="s">
        <v>980</v>
      </c>
      <c r="B194" s="147">
        <v>0.997</v>
      </c>
      <c r="C194" s="147">
        <v>0.997</v>
      </c>
      <c r="D194" s="147">
        <v>0.997</v>
      </c>
      <c r="E194" s="147">
        <v>0.997</v>
      </c>
      <c r="F194" s="150">
        <v>158</v>
      </c>
    </row>
    <row r="195" spans="1:6" ht="21.95" customHeight="1" x14ac:dyDescent="0.3">
      <c r="A195" s="146" t="s">
        <v>981</v>
      </c>
      <c r="B195" s="147">
        <v>0.998</v>
      </c>
      <c r="C195" s="147">
        <v>0.998</v>
      </c>
      <c r="D195" s="147">
        <v>0.998</v>
      </c>
      <c r="E195" s="147">
        <v>0.998</v>
      </c>
      <c r="F195" s="150" t="s">
        <v>851</v>
      </c>
    </row>
    <row r="196" spans="1:6" ht="21.95" customHeight="1" x14ac:dyDescent="0.3">
      <c r="A196" s="146" t="s">
        <v>982</v>
      </c>
      <c r="B196" s="147">
        <v>0.997</v>
      </c>
      <c r="C196" s="147">
        <v>0.997</v>
      </c>
      <c r="D196" s="147">
        <v>0.997</v>
      </c>
      <c r="E196" s="147">
        <v>0.997</v>
      </c>
      <c r="F196" s="150" t="s">
        <v>852</v>
      </c>
    </row>
    <row r="197" spans="1:6" ht="21.95" customHeight="1" x14ac:dyDescent="0.3">
      <c r="A197" s="146" t="s">
        <v>984</v>
      </c>
      <c r="B197" s="147">
        <v>0.995</v>
      </c>
      <c r="C197" s="147">
        <v>0.995</v>
      </c>
      <c r="D197" s="147">
        <v>0.995</v>
      </c>
      <c r="E197" s="147">
        <v>0.995</v>
      </c>
      <c r="F197" s="150">
        <v>318</v>
      </c>
    </row>
    <row r="198" spans="1:6" ht="21.95" customHeight="1" x14ac:dyDescent="0.3">
      <c r="A198" s="146" t="s">
        <v>986</v>
      </c>
      <c r="B198" s="147">
        <v>0.998</v>
      </c>
      <c r="C198" s="147">
        <v>0.998</v>
      </c>
      <c r="D198" s="147">
        <v>0.998</v>
      </c>
      <c r="E198" s="147">
        <v>0.998</v>
      </c>
      <c r="F198" s="150">
        <v>298</v>
      </c>
    </row>
    <row r="199" spans="1:6" ht="21.95" customHeight="1" x14ac:dyDescent="0.3">
      <c r="A199" s="146" t="s">
        <v>987</v>
      </c>
      <c r="B199" s="147">
        <v>0.999</v>
      </c>
      <c r="C199" s="147">
        <v>0.999</v>
      </c>
      <c r="D199" s="147">
        <v>0.999</v>
      </c>
      <c r="E199" s="147">
        <v>0.999</v>
      </c>
      <c r="F199" s="150">
        <v>198</v>
      </c>
    </row>
    <row r="200" spans="1:6" ht="21.95" customHeight="1" x14ac:dyDescent="0.3">
      <c r="A200" s="146" t="s">
        <v>988</v>
      </c>
      <c r="B200" s="147">
        <v>0.996</v>
      </c>
      <c r="C200" s="147">
        <v>0.996</v>
      </c>
      <c r="D200" s="147">
        <v>0.996</v>
      </c>
      <c r="E200" s="147">
        <v>0.996</v>
      </c>
      <c r="F200" s="150">
        <v>258</v>
      </c>
    </row>
    <row r="201" spans="1:6" ht="21.95" customHeight="1" x14ac:dyDescent="0.3">
      <c r="A201" s="146" t="s">
        <v>989</v>
      </c>
      <c r="B201" s="147">
        <v>0.996</v>
      </c>
      <c r="C201" s="147">
        <v>0.996</v>
      </c>
      <c r="D201" s="147">
        <v>0.996</v>
      </c>
      <c r="E201" s="147">
        <v>0.996</v>
      </c>
      <c r="F201" s="150">
        <v>278</v>
      </c>
    </row>
    <row r="202" spans="1:6" ht="21.95" customHeight="1" x14ac:dyDescent="0.3">
      <c r="A202" s="146" t="s">
        <v>990</v>
      </c>
      <c r="B202" s="147">
        <v>0.98599999999999999</v>
      </c>
      <c r="C202" s="147">
        <v>0.98599999999999999</v>
      </c>
      <c r="D202" s="147">
        <v>0.98599999999999999</v>
      </c>
      <c r="E202" s="147">
        <v>0.98599999999999999</v>
      </c>
      <c r="F202" s="150" t="s">
        <v>856</v>
      </c>
    </row>
    <row r="203" spans="1:6" ht="21.95" customHeight="1" x14ac:dyDescent="0.3">
      <c r="A203" s="146" t="s">
        <v>991</v>
      </c>
      <c r="B203" s="147">
        <v>0.98099999999999998</v>
      </c>
      <c r="C203" s="147">
        <v>0.98099999999999998</v>
      </c>
      <c r="D203" s="147">
        <v>0.98099999999999998</v>
      </c>
      <c r="E203" s="147">
        <v>0.98099999999999998</v>
      </c>
      <c r="F203" s="150">
        <v>178</v>
      </c>
    </row>
    <row r="204" spans="1:6" ht="21.95" customHeight="1" x14ac:dyDescent="0.3">
      <c r="A204" s="146" t="s">
        <v>993</v>
      </c>
      <c r="B204" s="147">
        <v>0.998</v>
      </c>
      <c r="C204" s="147">
        <v>0.998</v>
      </c>
      <c r="D204" s="147">
        <v>0.998</v>
      </c>
      <c r="E204" s="147">
        <v>0.998</v>
      </c>
      <c r="F204" s="150">
        <v>338</v>
      </c>
    </row>
    <row r="205" spans="1:6" ht="21.95" customHeight="1" x14ac:dyDescent="0.3">
      <c r="A205" s="146" t="s">
        <v>994</v>
      </c>
      <c r="B205" s="147">
        <v>0.99399999999999999</v>
      </c>
      <c r="C205" s="147">
        <v>0.99399999999999999</v>
      </c>
      <c r="D205" s="147">
        <v>0.99399999999999999</v>
      </c>
      <c r="E205" s="147">
        <v>0.99399999999999999</v>
      </c>
      <c r="F205" s="150">
        <v>358</v>
      </c>
    </row>
    <row r="206" spans="1:6" ht="21.95" customHeight="1" x14ac:dyDescent="0.3">
      <c r="A206" s="146" t="s">
        <v>997</v>
      </c>
      <c r="B206" s="147">
        <v>0.996</v>
      </c>
      <c r="C206" s="147">
        <v>0.996</v>
      </c>
      <c r="D206" s="147">
        <v>0.996</v>
      </c>
      <c r="E206" s="147">
        <v>0.996</v>
      </c>
      <c r="F206" s="150">
        <v>398</v>
      </c>
    </row>
    <row r="207" spans="1:6" ht="21.95" customHeight="1" x14ac:dyDescent="0.3">
      <c r="A207" s="146" t="s">
        <v>1000</v>
      </c>
      <c r="B207" s="147">
        <v>0.99199999999999999</v>
      </c>
      <c r="C207" s="147">
        <v>0.99199999999999999</v>
      </c>
      <c r="D207" s="147">
        <v>0.99199999999999999</v>
      </c>
      <c r="E207" s="147">
        <v>0.99199999999999999</v>
      </c>
      <c r="F207" s="150" t="s">
        <v>859</v>
      </c>
    </row>
    <row r="208" spans="1:6" ht="21.95" customHeight="1" x14ac:dyDescent="0.3">
      <c r="A208" s="146" t="s">
        <v>1001</v>
      </c>
      <c r="B208" s="147">
        <v>0.99399999999999999</v>
      </c>
      <c r="C208" s="147">
        <v>0.99399999999999999</v>
      </c>
      <c r="D208" s="147">
        <v>0.99399999999999999</v>
      </c>
      <c r="E208" s="147">
        <v>0.99399999999999999</v>
      </c>
      <c r="F208" s="150" t="s">
        <v>861</v>
      </c>
    </row>
    <row r="209" spans="1:6" ht="21.95" customHeight="1" x14ac:dyDescent="0.3">
      <c r="A209" s="146" t="s">
        <v>1002</v>
      </c>
      <c r="B209" s="147">
        <v>0.99399999999999999</v>
      </c>
      <c r="C209" s="147">
        <v>0.99399999999999999</v>
      </c>
      <c r="D209" s="147">
        <v>0.99399999999999999</v>
      </c>
      <c r="E209" s="147">
        <v>0.99399999999999999</v>
      </c>
      <c r="F209" s="150" t="s">
        <v>863</v>
      </c>
    </row>
    <row r="210" spans="1:6" ht="21.95" customHeight="1" x14ac:dyDescent="0.3">
      <c r="A210" s="146" t="s">
        <v>1003</v>
      </c>
      <c r="B210" s="147">
        <v>0.998</v>
      </c>
      <c r="C210" s="147">
        <v>0.998</v>
      </c>
      <c r="D210" s="147">
        <v>0.998</v>
      </c>
      <c r="E210" s="147">
        <v>0.998</v>
      </c>
      <c r="F210" s="150" t="s">
        <v>865</v>
      </c>
    </row>
    <row r="211" spans="1:6" ht="21.95" customHeight="1" x14ac:dyDescent="0.3">
      <c r="A211" s="146" t="s">
        <v>1004</v>
      </c>
      <c r="B211" s="147">
        <v>0.998</v>
      </c>
      <c r="C211" s="147">
        <v>0.998</v>
      </c>
      <c r="D211" s="147">
        <v>0.998</v>
      </c>
      <c r="E211" s="147">
        <v>0.998</v>
      </c>
      <c r="F211" s="150">
        <v>518</v>
      </c>
    </row>
    <row r="212" spans="1:6" ht="21.95" customHeight="1" x14ac:dyDescent="0.3">
      <c r="A212" s="146" t="s">
        <v>1005</v>
      </c>
      <c r="B212" s="147">
        <v>0.998</v>
      </c>
      <c r="C212" s="147">
        <v>0.998</v>
      </c>
      <c r="D212" s="147">
        <v>0.998</v>
      </c>
      <c r="E212" s="147">
        <v>0.998</v>
      </c>
      <c r="F212" s="150" t="s">
        <v>867</v>
      </c>
    </row>
    <row r="213" spans="1:6" ht="21.95" customHeight="1" x14ac:dyDescent="0.3">
      <c r="A213" s="146" t="s">
        <v>1006</v>
      </c>
      <c r="B213" s="147">
        <v>0.997</v>
      </c>
      <c r="C213" s="147">
        <v>0.997</v>
      </c>
      <c r="D213" s="147">
        <v>0.997</v>
      </c>
      <c r="E213" s="147">
        <v>0.997</v>
      </c>
      <c r="F213" s="150" t="s">
        <v>869</v>
      </c>
    </row>
    <row r="214" spans="1:6" ht="21.95" customHeight="1" x14ac:dyDescent="0.3">
      <c r="A214" s="146" t="s">
        <v>1007</v>
      </c>
      <c r="B214" s="147">
        <v>0.996</v>
      </c>
      <c r="C214" s="147">
        <v>0.996</v>
      </c>
      <c r="D214" s="147">
        <v>0.996</v>
      </c>
      <c r="E214" s="147">
        <v>0.996</v>
      </c>
      <c r="F214" s="150" t="s">
        <v>871</v>
      </c>
    </row>
    <row r="215" spans="1:6" ht="21.95" customHeight="1" x14ac:dyDescent="0.3">
      <c r="A215" s="146" t="s">
        <v>878</v>
      </c>
      <c r="B215" s="147">
        <v>0.998</v>
      </c>
      <c r="C215" s="147">
        <v>0.998</v>
      </c>
      <c r="D215" s="147">
        <v>0.998</v>
      </c>
      <c r="E215" s="147">
        <v>0.998</v>
      </c>
      <c r="F215" s="150">
        <v>438</v>
      </c>
    </row>
    <row r="216" spans="1:6" ht="21.95" customHeight="1" x14ac:dyDescent="0.3">
      <c r="A216" s="146" t="s">
        <v>838</v>
      </c>
      <c r="B216" s="147">
        <v>0.96199999999999997</v>
      </c>
      <c r="C216" s="147">
        <v>0.96199999999999997</v>
      </c>
      <c r="D216" s="147">
        <v>0.96199999999999997</v>
      </c>
      <c r="E216" s="147">
        <v>0.96199999999999997</v>
      </c>
      <c r="F216" s="150">
        <v>218</v>
      </c>
    </row>
    <row r="217" spans="1:6" ht="21.95" customHeight="1" x14ac:dyDescent="0.3">
      <c r="A217" s="146" t="s">
        <v>838</v>
      </c>
      <c r="B217" s="147">
        <v>0.997</v>
      </c>
      <c r="C217" s="147">
        <v>0.997</v>
      </c>
      <c r="D217" s="147">
        <v>0.997</v>
      </c>
      <c r="E217" s="147">
        <v>0.997</v>
      </c>
      <c r="F217" s="150">
        <v>378</v>
      </c>
    </row>
    <row r="218" spans="1:6" ht="21.95" customHeight="1" x14ac:dyDescent="0.3">
      <c r="A218" s="146" t="s">
        <v>838</v>
      </c>
      <c r="B218" s="147">
        <v>1</v>
      </c>
      <c r="C218" s="147">
        <v>1</v>
      </c>
      <c r="D218" s="147">
        <v>1</v>
      </c>
      <c r="E218" s="147">
        <v>1</v>
      </c>
      <c r="F218" s="150">
        <v>458</v>
      </c>
    </row>
    <row r="219" spans="1:6" ht="21.95" customHeight="1" x14ac:dyDescent="0.3">
      <c r="A219" s="146" t="s">
        <v>838</v>
      </c>
      <c r="B219" s="147">
        <v>1</v>
      </c>
      <c r="C219" s="147">
        <v>1</v>
      </c>
      <c r="D219" s="147">
        <v>1</v>
      </c>
      <c r="E219" s="147">
        <v>1</v>
      </c>
      <c r="F219" s="150">
        <v>478</v>
      </c>
    </row>
    <row r="220" spans="1:6" ht="21.95" customHeight="1" x14ac:dyDescent="0.3">
      <c r="A220" s="146" t="s">
        <v>838</v>
      </c>
      <c r="B220" s="147">
        <v>0.997</v>
      </c>
      <c r="C220" s="147">
        <v>0.997</v>
      </c>
      <c r="D220" s="147">
        <v>0.997</v>
      </c>
      <c r="E220" s="147">
        <v>0.997</v>
      </c>
      <c r="F220" s="150">
        <v>538</v>
      </c>
    </row>
    <row r="221" spans="1:6" ht="21.95" customHeight="1" x14ac:dyDescent="0.3">
      <c r="A221" s="146" t="s">
        <v>838</v>
      </c>
      <c r="B221" s="147">
        <v>0.998</v>
      </c>
      <c r="C221" s="147">
        <v>0.998</v>
      </c>
      <c r="D221" s="147">
        <v>0.998</v>
      </c>
      <c r="E221" s="147">
        <v>0.998</v>
      </c>
      <c r="F221" s="150" t="s">
        <v>3661</v>
      </c>
    </row>
    <row r="222" spans="1:6" ht="21.95" customHeight="1" x14ac:dyDescent="0.3">
      <c r="A222" s="146" t="s">
        <v>838</v>
      </c>
      <c r="B222" s="147">
        <v>0.999</v>
      </c>
      <c r="C222" s="147">
        <v>0.999</v>
      </c>
      <c r="D222" s="147">
        <v>0.999</v>
      </c>
      <c r="E222" s="147">
        <v>0.999</v>
      </c>
      <c r="F222" s="150" t="s">
        <v>3663</v>
      </c>
    </row>
    <row r="223" spans="1:6" ht="21.95" customHeight="1" x14ac:dyDescent="0.3">
      <c r="A223" s="146" t="s">
        <v>838</v>
      </c>
      <c r="B223" s="147">
        <v>0.998</v>
      </c>
      <c r="C223" s="147">
        <v>0.998</v>
      </c>
      <c r="D223" s="147">
        <v>0.998</v>
      </c>
      <c r="E223" s="147">
        <v>0.998</v>
      </c>
      <c r="F223" s="150" t="s">
        <v>3665</v>
      </c>
    </row>
    <row r="224" spans="1:6" ht="21.95" customHeight="1" x14ac:dyDescent="0.3">
      <c r="A224" s="146" t="s">
        <v>838</v>
      </c>
      <c r="B224" s="147">
        <v>0.998</v>
      </c>
      <c r="C224" s="147">
        <v>0.998</v>
      </c>
      <c r="D224" s="147">
        <v>0.998</v>
      </c>
      <c r="E224" s="147">
        <v>0.998</v>
      </c>
      <c r="F224" s="150" t="s">
        <v>3667</v>
      </c>
    </row>
    <row r="225" spans="1:6" ht="21.95" customHeight="1" x14ac:dyDescent="0.3">
      <c r="A225" s="146" t="s">
        <v>838</v>
      </c>
      <c r="B225" s="147">
        <v>0.998</v>
      </c>
      <c r="C225" s="147">
        <v>0.998</v>
      </c>
      <c r="D225" s="147">
        <v>0.998</v>
      </c>
      <c r="E225" s="147">
        <v>0.998</v>
      </c>
      <c r="F225" s="150" t="s">
        <v>3669</v>
      </c>
    </row>
    <row r="226" spans="1:6" ht="21.95" customHeight="1" x14ac:dyDescent="0.3">
      <c r="A226" s="146" t="s">
        <v>838</v>
      </c>
      <c r="B226" s="147">
        <v>0.999</v>
      </c>
      <c r="C226" s="147">
        <v>0.999</v>
      </c>
      <c r="D226" s="147">
        <v>0.999</v>
      </c>
      <c r="E226" s="147">
        <v>0.999</v>
      </c>
      <c r="F226" s="150" t="s">
        <v>3671</v>
      </c>
    </row>
    <row r="227" spans="1:6" ht="21.95" customHeight="1" x14ac:dyDescent="0.3">
      <c r="A227" s="146" t="s">
        <v>838</v>
      </c>
      <c r="B227" s="147">
        <v>1.0049999999999999</v>
      </c>
      <c r="C227" s="147">
        <v>1.0049999999999999</v>
      </c>
      <c r="D227" s="147">
        <v>1.0049999999999999</v>
      </c>
      <c r="E227" s="147">
        <v>1.0049999999999999</v>
      </c>
      <c r="F227" s="150" t="s">
        <v>3659</v>
      </c>
    </row>
    <row r="228" spans="1:6" ht="21.95" customHeight="1" x14ac:dyDescent="0.3">
      <c r="A228" s="146" t="s">
        <v>838</v>
      </c>
      <c r="B228" s="147">
        <v>0.997</v>
      </c>
      <c r="C228" s="147">
        <v>0.997</v>
      </c>
      <c r="D228" s="147">
        <v>0.997</v>
      </c>
      <c r="E228" s="147">
        <v>0.997</v>
      </c>
      <c r="F228" s="150" t="s">
        <v>857</v>
      </c>
    </row>
    <row r="229" spans="1:6" ht="21.95" customHeight="1" x14ac:dyDescent="0.3">
      <c r="A229" s="146" t="s">
        <v>838</v>
      </c>
      <c r="B229" s="147">
        <v>0.96199999999999997</v>
      </c>
      <c r="C229" s="147">
        <v>0.96199999999999997</v>
      </c>
      <c r="D229" s="147">
        <v>0.96199999999999997</v>
      </c>
      <c r="E229" s="147">
        <v>0.96199999999999997</v>
      </c>
      <c r="F229" s="150" t="s">
        <v>855</v>
      </c>
    </row>
    <row r="230" spans="1:6" ht="21.95" customHeight="1" x14ac:dyDescent="0.3">
      <c r="A230" s="146" t="s">
        <v>838</v>
      </c>
      <c r="B230" s="147">
        <v>0.997</v>
      </c>
      <c r="C230" s="147">
        <v>0.997</v>
      </c>
      <c r="D230" s="147">
        <v>0.997</v>
      </c>
      <c r="E230" s="147">
        <v>0.997</v>
      </c>
      <c r="F230" s="150" t="s">
        <v>3673</v>
      </c>
    </row>
    <row r="231" spans="1:6" ht="21.95" customHeight="1" x14ac:dyDescent="0.3">
      <c r="A231" s="146" t="s">
        <v>838</v>
      </c>
      <c r="B231" s="147">
        <v>0.995</v>
      </c>
      <c r="C231" s="147">
        <v>0.995</v>
      </c>
      <c r="D231" s="147">
        <v>0.995</v>
      </c>
      <c r="E231" s="147">
        <v>0.995</v>
      </c>
      <c r="F231" s="150" t="s">
        <v>3672</v>
      </c>
    </row>
    <row r="232" spans="1:6" ht="21.95" customHeight="1" x14ac:dyDescent="0.3">
      <c r="A232" s="146" t="s">
        <v>838</v>
      </c>
      <c r="B232" s="147">
        <v>0.998</v>
      </c>
      <c r="C232" s="147">
        <v>0.998</v>
      </c>
      <c r="D232" s="147">
        <v>0.998</v>
      </c>
      <c r="E232" s="147">
        <v>0.998</v>
      </c>
      <c r="F232" s="150" t="s">
        <v>3674</v>
      </c>
    </row>
  </sheetData>
  <sortState xmlns:xlrd2="http://schemas.microsoft.com/office/spreadsheetml/2017/richdata2" ref="A137:H232">
    <sortCondition ref="H137:H232"/>
    <sortCondition ref="A137:A232"/>
    <sortCondition ref="F137:F232"/>
  </sortState>
  <mergeCells count="9">
    <mergeCell ref="A23:F23"/>
    <mergeCell ref="A134:F134"/>
    <mergeCell ref="A135:F135"/>
    <mergeCell ref="A2:E2"/>
    <mergeCell ref="A3:E3"/>
    <mergeCell ref="A11:F11"/>
    <mergeCell ref="A12:F12"/>
    <mergeCell ref="A22:F22"/>
    <mergeCell ref="B8:E8"/>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&amp;C_x000D_&amp;1#&amp;"Aptos"&amp;12&amp;K008000 Internal Use</oddFooter>
    <firstHeader>&amp;L&amp;"Trebuchet MS,Regular"
&amp;"Trebuchet MS,Bold"Annex 5&amp;"Trebuchet MS,Regular" – Schedule of Line Loss Factors</firstHeader>
    <firstFooter>&amp;C_x000D_&amp;1#&amp;"Aptos"&amp;12&amp;K008000 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90" zoomScaleNormal="90" zoomScaleSheetLayoutView="100" workbookViewId="0"/>
    <sheetView workbookViewId="1"/>
  </sheetViews>
  <sheetFormatPr defaultColWidth="9.140625" defaultRowHeight="27.75" customHeight="1" x14ac:dyDescent="0.3"/>
  <cols>
    <col min="1" max="2" width="16" style="86" customWidth="1"/>
    <col min="3" max="3" width="6.28515625" style="86" bestFit="1" customWidth="1"/>
    <col min="4" max="4" width="20.7109375" style="86" customWidth="1"/>
    <col min="5" max="5" width="16.42578125" style="102" customWidth="1"/>
    <col min="6" max="6" width="6.28515625" style="102" bestFit="1" customWidth="1"/>
    <col min="7" max="7" width="20.7109375" style="86" customWidth="1"/>
    <col min="8" max="8" width="50.5703125" style="102" customWidth="1"/>
    <col min="9" max="10" width="15.5703125" style="102" customWidth="1"/>
    <col min="11" max="11" width="15.5703125" style="103" customWidth="1"/>
    <col min="12" max="13" width="15.5703125" style="104" customWidth="1"/>
    <col min="14" max="16" width="15.5703125" style="86" customWidth="1"/>
    <col min="17" max="18" width="13.7109375" style="86" customWidth="1"/>
    <col min="19" max="19" width="15.5703125" style="86" customWidth="1"/>
    <col min="20" max="16384" width="9.140625" style="86"/>
  </cols>
  <sheetData>
    <row r="1" spans="1:16" ht="42.75" customHeight="1" x14ac:dyDescent="0.2">
      <c r="A1" s="85" t="s">
        <v>17</v>
      </c>
      <c r="B1" s="85"/>
      <c r="C1" s="210" t="s">
        <v>359</v>
      </c>
      <c r="D1" s="210"/>
      <c r="E1" s="210"/>
      <c r="F1" s="210"/>
      <c r="G1" s="210"/>
      <c r="H1" s="210"/>
      <c r="I1" s="210"/>
      <c r="J1" s="210"/>
      <c r="K1" s="210"/>
      <c r="L1" s="210"/>
      <c r="M1" s="210"/>
      <c r="N1" s="210"/>
      <c r="O1" s="210"/>
      <c r="P1" s="210"/>
    </row>
    <row r="2" spans="1:16" ht="27.75" customHeight="1" x14ac:dyDescent="0.2">
      <c r="A2" s="233" t="s">
        <v>358</v>
      </c>
      <c r="B2" s="234"/>
      <c r="C2" s="234"/>
      <c r="D2" s="234"/>
      <c r="E2" s="234"/>
      <c r="F2" s="234"/>
      <c r="G2" s="234"/>
      <c r="H2" s="234"/>
      <c r="I2" s="234"/>
      <c r="J2" s="234"/>
      <c r="K2" s="234"/>
      <c r="L2" s="234"/>
      <c r="M2" s="234"/>
      <c r="N2" s="234"/>
      <c r="O2" s="234"/>
      <c r="P2" s="235"/>
    </row>
    <row r="3" spans="1:16" ht="17.25" customHeight="1" x14ac:dyDescent="0.3">
      <c r="A3" s="85"/>
      <c r="B3" s="85"/>
      <c r="C3" s="85"/>
      <c r="D3" s="85"/>
    </row>
    <row r="4" spans="1:16" s="87" customFormat="1" ht="25.5" customHeight="1" x14ac:dyDescent="0.2">
      <c r="A4" s="233" t="str">
        <f>Overview!B4&amp; " - Effective from "&amp;Overview!D4&amp;" - "&amp;Overview!E4&amp;" new Designated EHV charges"</f>
        <v>Electricity North West Limited - Effective from 1 April 2026 - Final new Designated EHV charges</v>
      </c>
      <c r="B4" s="234"/>
      <c r="C4" s="234"/>
      <c r="D4" s="234"/>
      <c r="E4" s="234"/>
      <c r="F4" s="234"/>
      <c r="G4" s="234"/>
      <c r="H4" s="234"/>
      <c r="I4" s="234"/>
      <c r="J4" s="234"/>
      <c r="K4" s="234"/>
      <c r="L4" s="234"/>
      <c r="M4" s="234"/>
      <c r="N4" s="234"/>
      <c r="O4" s="234"/>
      <c r="P4" s="235"/>
    </row>
    <row r="5" spans="1:16" ht="69.75" customHeight="1" x14ac:dyDescent="0.2">
      <c r="A5" s="72" t="s">
        <v>362</v>
      </c>
      <c r="B5" s="72" t="s">
        <v>269</v>
      </c>
      <c r="C5" s="72" t="s">
        <v>259</v>
      </c>
      <c r="D5" s="72" t="s">
        <v>260</v>
      </c>
      <c r="E5" s="72" t="s">
        <v>270</v>
      </c>
      <c r="F5" s="72" t="s">
        <v>259</v>
      </c>
      <c r="G5" s="72" t="s">
        <v>261</v>
      </c>
      <c r="H5" s="90" t="s">
        <v>28</v>
      </c>
      <c r="I5" s="90" t="str">
        <f>'Annex 2 Designated EHV charges'!I9</f>
        <v>Import
Super Red
unit charge
(p/kWh)</v>
      </c>
      <c r="J5" s="90" t="str">
        <f>'Annex 2 Designated EHV charges'!J9</f>
        <v>Import
fixed charge
(p/day)</v>
      </c>
      <c r="K5" s="90" t="str">
        <f>'Annex 2 Designated EHV charges'!K9</f>
        <v>Import
capacity charge
(p/kVA/day)</v>
      </c>
      <c r="L5" s="90" t="str">
        <f>'Annex 2 Designated EHV charges'!L9</f>
        <v>Import
exceeded capacity charge
(p/kVA/day)</v>
      </c>
      <c r="M5" s="90" t="str">
        <f>'Annex 2 Designated EHV charges'!M9</f>
        <v>Export
Super Red
unit charge
(p/kWh)</v>
      </c>
      <c r="N5" s="90" t="str">
        <f>'Annex 2 Designated EHV charges'!N9</f>
        <v>Export
fixed charge
(p/day)</v>
      </c>
      <c r="O5" s="90" t="str">
        <f>'Annex 2 Designated EHV charges'!O9</f>
        <v>Export
capacity charge
(p/kVA/day)</v>
      </c>
      <c r="P5" s="90" t="str">
        <f>'Annex 2 Designated EHV charges'!P9</f>
        <v>Export
exceeded capacity charge
(p/kVA/day)</v>
      </c>
    </row>
    <row r="6" spans="1:16" ht="22.5" customHeight="1" x14ac:dyDescent="0.2">
      <c r="A6" s="151"/>
      <c r="B6" s="151"/>
      <c r="C6" s="151"/>
      <c r="D6" s="151"/>
      <c r="E6" s="152"/>
      <c r="F6" s="152"/>
      <c r="G6" s="152"/>
      <c r="H6" s="152"/>
      <c r="I6" s="153"/>
      <c r="J6" s="154"/>
      <c r="K6" s="154"/>
      <c r="L6" s="154"/>
      <c r="M6" s="155"/>
      <c r="N6" s="156"/>
      <c r="O6" s="156"/>
      <c r="P6" s="156"/>
    </row>
    <row r="7" spans="1:16" ht="22.5" customHeight="1" x14ac:dyDescent="0.2">
      <c r="A7" s="151"/>
      <c r="B7" s="151"/>
      <c r="C7" s="151"/>
      <c r="D7" s="151"/>
      <c r="E7" s="152"/>
      <c r="F7" s="152"/>
      <c r="G7" s="152"/>
      <c r="H7" s="152"/>
      <c r="I7" s="153"/>
      <c r="J7" s="154"/>
      <c r="K7" s="154"/>
      <c r="L7" s="154"/>
      <c r="M7" s="155"/>
      <c r="N7" s="156"/>
      <c r="O7" s="156"/>
      <c r="P7" s="156"/>
    </row>
    <row r="8" spans="1:16" ht="22.5" customHeight="1" x14ac:dyDescent="0.2">
      <c r="A8" s="151"/>
      <c r="B8" s="151"/>
      <c r="C8" s="151"/>
      <c r="D8" s="151"/>
      <c r="E8" s="152"/>
      <c r="F8" s="152"/>
      <c r="G8" s="152"/>
      <c r="H8" s="152"/>
      <c r="I8" s="153"/>
      <c r="J8" s="154"/>
      <c r="K8" s="154"/>
      <c r="L8" s="154"/>
      <c r="M8" s="155"/>
      <c r="N8" s="156"/>
      <c r="O8" s="156"/>
      <c r="P8" s="156"/>
    </row>
    <row r="9" spans="1:16" ht="22.5" customHeight="1" x14ac:dyDescent="0.2">
      <c r="A9" s="151"/>
      <c r="B9" s="151"/>
      <c r="C9" s="151"/>
      <c r="D9" s="151"/>
      <c r="E9" s="152"/>
      <c r="F9" s="152"/>
      <c r="G9" s="152"/>
      <c r="H9" s="152"/>
      <c r="I9" s="153"/>
      <c r="J9" s="154"/>
      <c r="K9" s="154"/>
      <c r="L9" s="154"/>
      <c r="M9" s="155"/>
      <c r="N9" s="156"/>
      <c r="O9" s="156"/>
      <c r="P9" s="156"/>
    </row>
    <row r="10" spans="1:16" ht="22.5" customHeight="1" x14ac:dyDescent="0.2">
      <c r="A10" s="151"/>
      <c r="B10" s="151"/>
      <c r="C10" s="151"/>
      <c r="D10" s="151"/>
      <c r="E10" s="152"/>
      <c r="F10" s="152"/>
      <c r="G10" s="152"/>
      <c r="H10" s="152"/>
      <c r="I10" s="153"/>
      <c r="J10" s="154"/>
      <c r="K10" s="154"/>
      <c r="L10" s="154"/>
      <c r="M10" s="155"/>
      <c r="N10" s="156"/>
      <c r="O10" s="156"/>
      <c r="P10" s="156"/>
    </row>
    <row r="11" spans="1:16" ht="22.5" customHeight="1" x14ac:dyDescent="0.2">
      <c r="A11" s="151"/>
      <c r="B11" s="151"/>
      <c r="C11" s="151"/>
      <c r="D11" s="151"/>
      <c r="E11" s="152"/>
      <c r="F11" s="152"/>
      <c r="G11" s="152"/>
      <c r="H11" s="152"/>
      <c r="I11" s="153"/>
      <c r="J11" s="154"/>
      <c r="K11" s="154"/>
      <c r="L11" s="154"/>
      <c r="M11" s="155"/>
      <c r="N11" s="156"/>
      <c r="O11" s="156"/>
      <c r="P11" s="156"/>
    </row>
    <row r="12" spans="1:16" ht="22.5" customHeight="1" x14ac:dyDescent="0.2">
      <c r="A12" s="151"/>
      <c r="B12" s="151"/>
      <c r="C12" s="151"/>
      <c r="D12" s="151"/>
      <c r="E12" s="152"/>
      <c r="F12" s="152"/>
      <c r="G12" s="152"/>
      <c r="H12" s="152"/>
      <c r="I12" s="153"/>
      <c r="J12" s="154"/>
      <c r="K12" s="154"/>
      <c r="L12" s="154"/>
      <c r="M12" s="155"/>
      <c r="N12" s="156"/>
      <c r="O12" s="156"/>
      <c r="P12" s="156"/>
    </row>
    <row r="13" spans="1:16" ht="22.5" customHeight="1" x14ac:dyDescent="0.2">
      <c r="A13" s="151"/>
      <c r="B13" s="151"/>
      <c r="C13" s="151"/>
      <c r="D13" s="151"/>
      <c r="E13" s="152"/>
      <c r="F13" s="152"/>
      <c r="G13" s="152"/>
      <c r="H13" s="152"/>
      <c r="I13" s="153"/>
      <c r="J13" s="154"/>
      <c r="K13" s="154"/>
      <c r="L13" s="154"/>
      <c r="M13" s="155"/>
      <c r="N13" s="156"/>
      <c r="O13" s="156"/>
      <c r="P13" s="156"/>
    </row>
    <row r="14" spans="1:16" ht="22.5" customHeight="1" x14ac:dyDescent="0.2">
      <c r="A14" s="151"/>
      <c r="B14" s="151"/>
      <c r="C14" s="151"/>
      <c r="D14" s="151"/>
      <c r="E14" s="152"/>
      <c r="F14" s="152"/>
      <c r="G14" s="152"/>
      <c r="H14" s="152"/>
      <c r="I14" s="153"/>
      <c r="J14" s="154"/>
      <c r="K14" s="154"/>
      <c r="L14" s="154"/>
      <c r="M14" s="155"/>
      <c r="N14" s="156"/>
      <c r="O14" s="156"/>
      <c r="P14" s="156"/>
    </row>
    <row r="15" spans="1:16" ht="22.5" customHeight="1" x14ac:dyDescent="0.2">
      <c r="A15" s="151"/>
      <c r="B15" s="151"/>
      <c r="C15" s="151"/>
      <c r="D15" s="151"/>
      <c r="E15" s="152"/>
      <c r="F15" s="152"/>
      <c r="G15" s="152"/>
      <c r="H15" s="152"/>
      <c r="I15" s="153"/>
      <c r="J15" s="154"/>
      <c r="K15" s="154"/>
      <c r="L15" s="154"/>
      <c r="M15" s="155"/>
      <c r="N15" s="156"/>
      <c r="O15" s="156"/>
      <c r="P15" s="156"/>
    </row>
    <row r="17" spans="1:18" ht="27.75" customHeight="1" x14ac:dyDescent="0.2">
      <c r="A17" s="233" t="str">
        <f>Overview!B4&amp; " - Effective from "&amp;Overview!D4&amp;" - "&amp;Overview!E4&amp;" new Designated EHV line loss factors"</f>
        <v>Electricity North West Limited - Effective from 1 April 2026 - Final new Designated EHV line loss factors</v>
      </c>
      <c r="B17" s="234"/>
      <c r="C17" s="234"/>
      <c r="D17" s="234"/>
      <c r="E17" s="234"/>
      <c r="F17" s="234"/>
      <c r="G17" s="234"/>
      <c r="H17" s="234"/>
      <c r="I17" s="234"/>
      <c r="J17" s="234"/>
      <c r="K17" s="234"/>
      <c r="L17" s="234"/>
      <c r="M17" s="234"/>
      <c r="N17" s="234"/>
      <c r="O17" s="234"/>
      <c r="P17" s="234"/>
      <c r="Q17" s="234"/>
      <c r="R17" s="235"/>
    </row>
    <row r="18" spans="1:18" ht="62.25" customHeight="1" x14ac:dyDescent="0.2">
      <c r="A18" s="72" t="s">
        <v>362</v>
      </c>
      <c r="B18" s="72" t="s">
        <v>269</v>
      </c>
      <c r="C18" s="72" t="s">
        <v>259</v>
      </c>
      <c r="D18" s="72" t="s">
        <v>260</v>
      </c>
      <c r="E18" s="72" t="s">
        <v>270</v>
      </c>
      <c r="F18" s="72" t="s">
        <v>259</v>
      </c>
      <c r="G18" s="72" t="s">
        <v>261</v>
      </c>
      <c r="H18" s="90" t="s">
        <v>28</v>
      </c>
      <c r="I18" s="157" t="s">
        <v>333</v>
      </c>
      <c r="J18" s="157" t="s">
        <v>332</v>
      </c>
      <c r="K18" s="157" t="s">
        <v>334</v>
      </c>
      <c r="L18" s="157" t="s">
        <v>335</v>
      </c>
      <c r="M18" s="157" t="s">
        <v>336</v>
      </c>
      <c r="N18" s="158" t="s">
        <v>337</v>
      </c>
      <c r="O18" s="158" t="s">
        <v>338</v>
      </c>
      <c r="P18" s="158" t="s">
        <v>339</v>
      </c>
      <c r="Q18" s="158" t="s">
        <v>340</v>
      </c>
      <c r="R18" s="158" t="s">
        <v>341</v>
      </c>
    </row>
    <row r="19" spans="1:18" ht="22.5" customHeight="1" x14ac:dyDescent="0.2">
      <c r="A19" s="151"/>
      <c r="B19" s="151"/>
      <c r="C19" s="151"/>
      <c r="D19" s="151"/>
      <c r="E19" s="152"/>
      <c r="F19" s="159"/>
      <c r="G19" s="159"/>
      <c r="H19" s="159"/>
      <c r="I19" s="160"/>
      <c r="J19" s="160"/>
      <c r="K19" s="161"/>
      <c r="L19" s="162"/>
      <c r="M19" s="162"/>
      <c r="N19" s="163"/>
      <c r="O19" s="163"/>
      <c r="P19" s="163"/>
      <c r="Q19" s="163"/>
      <c r="R19" s="163"/>
    </row>
    <row r="20" spans="1:18" ht="22.5" customHeight="1" x14ac:dyDescent="0.2">
      <c r="A20" s="151"/>
      <c r="B20" s="151"/>
      <c r="C20" s="151"/>
      <c r="D20" s="151"/>
      <c r="E20" s="152"/>
      <c r="F20" s="159"/>
      <c r="G20" s="159"/>
      <c r="H20" s="159"/>
      <c r="I20" s="160"/>
      <c r="J20" s="160"/>
      <c r="K20" s="161"/>
      <c r="L20" s="162"/>
      <c r="M20" s="162"/>
      <c r="N20" s="163"/>
      <c r="O20" s="163"/>
      <c r="P20" s="163"/>
      <c r="Q20" s="163"/>
      <c r="R20" s="163"/>
    </row>
    <row r="21" spans="1:18" ht="22.5" customHeight="1" x14ac:dyDescent="0.2">
      <c r="A21" s="151"/>
      <c r="B21" s="151"/>
      <c r="C21" s="151"/>
      <c r="D21" s="151"/>
      <c r="E21" s="152"/>
      <c r="F21" s="159"/>
      <c r="G21" s="159"/>
      <c r="H21" s="159"/>
      <c r="I21" s="160"/>
      <c r="J21" s="160"/>
      <c r="K21" s="161"/>
      <c r="L21" s="162"/>
      <c r="M21" s="162"/>
      <c r="N21" s="163"/>
      <c r="O21" s="163"/>
      <c r="P21" s="163"/>
      <c r="Q21" s="163"/>
      <c r="R21" s="163"/>
    </row>
    <row r="22" spans="1:18" ht="22.5" customHeight="1" x14ac:dyDescent="0.2">
      <c r="A22" s="151"/>
      <c r="B22" s="151"/>
      <c r="C22" s="151"/>
      <c r="D22" s="151"/>
      <c r="E22" s="152"/>
      <c r="F22" s="159"/>
      <c r="G22" s="159"/>
      <c r="H22" s="159"/>
      <c r="I22" s="160"/>
      <c r="J22" s="160"/>
      <c r="K22" s="161"/>
      <c r="L22" s="162"/>
      <c r="M22" s="162"/>
      <c r="N22" s="163"/>
      <c r="O22" s="163"/>
      <c r="P22" s="163"/>
      <c r="Q22" s="163"/>
      <c r="R22" s="163"/>
    </row>
    <row r="23" spans="1:18" ht="22.5" customHeight="1" x14ac:dyDescent="0.2">
      <c r="A23" s="151"/>
      <c r="B23" s="151"/>
      <c r="C23" s="151"/>
      <c r="D23" s="151"/>
      <c r="E23" s="152"/>
      <c r="F23" s="159"/>
      <c r="G23" s="159"/>
      <c r="H23" s="159"/>
      <c r="I23" s="160"/>
      <c r="J23" s="160"/>
      <c r="K23" s="161"/>
      <c r="L23" s="162"/>
      <c r="M23" s="162"/>
      <c r="N23" s="163"/>
      <c r="O23" s="163"/>
      <c r="P23" s="163"/>
      <c r="Q23" s="163"/>
      <c r="R23" s="163"/>
    </row>
    <row r="24" spans="1:18" ht="22.5" customHeight="1" x14ac:dyDescent="0.2">
      <c r="A24" s="151"/>
      <c r="B24" s="151"/>
      <c r="C24" s="151"/>
      <c r="D24" s="151"/>
      <c r="E24" s="152"/>
      <c r="F24" s="159"/>
      <c r="G24" s="159"/>
      <c r="H24" s="159"/>
      <c r="I24" s="160"/>
      <c r="J24" s="160"/>
      <c r="K24" s="161"/>
      <c r="L24" s="162"/>
      <c r="M24" s="162"/>
      <c r="N24" s="163"/>
      <c r="O24" s="163"/>
      <c r="P24" s="163"/>
      <c r="Q24" s="163"/>
      <c r="R24" s="163"/>
    </row>
    <row r="25" spans="1:18" ht="22.5" customHeight="1" x14ac:dyDescent="0.2">
      <c r="A25" s="151"/>
      <c r="B25" s="151"/>
      <c r="C25" s="151"/>
      <c r="D25" s="151"/>
      <c r="E25" s="152"/>
      <c r="F25" s="159"/>
      <c r="G25" s="159"/>
      <c r="H25" s="159"/>
      <c r="I25" s="160"/>
      <c r="J25" s="160"/>
      <c r="K25" s="161"/>
      <c r="L25" s="162"/>
      <c r="M25" s="162"/>
      <c r="N25" s="163"/>
      <c r="O25" s="163"/>
      <c r="P25" s="163"/>
      <c r="Q25" s="163"/>
      <c r="R25" s="163"/>
    </row>
    <row r="26" spans="1:18" ht="22.5" customHeight="1" x14ac:dyDescent="0.2">
      <c r="A26" s="151"/>
      <c r="B26" s="151"/>
      <c r="C26" s="151"/>
      <c r="D26" s="151"/>
      <c r="E26" s="152"/>
      <c r="F26" s="159"/>
      <c r="G26" s="159"/>
      <c r="H26" s="159"/>
      <c r="I26" s="160"/>
      <c r="J26" s="160"/>
      <c r="K26" s="161"/>
      <c r="L26" s="162"/>
      <c r="M26" s="162"/>
      <c r="N26" s="163"/>
      <c r="O26" s="163"/>
      <c r="P26" s="163"/>
      <c r="Q26" s="163"/>
      <c r="R26" s="163"/>
    </row>
    <row r="27" spans="1:18" ht="22.5" customHeight="1" x14ac:dyDescent="0.2">
      <c r="A27" s="151"/>
      <c r="B27" s="151"/>
      <c r="C27" s="151"/>
      <c r="D27" s="151"/>
      <c r="E27" s="152"/>
      <c r="F27" s="159"/>
      <c r="G27" s="159"/>
      <c r="H27" s="159"/>
      <c r="I27" s="160"/>
      <c r="J27" s="160"/>
      <c r="K27" s="161"/>
      <c r="L27" s="162"/>
      <c r="M27" s="162"/>
      <c r="N27" s="163"/>
      <c r="O27" s="163"/>
      <c r="P27" s="163"/>
      <c r="Q27" s="163"/>
      <c r="R27" s="163"/>
    </row>
    <row r="28" spans="1:18" ht="22.5" customHeight="1" x14ac:dyDescent="0.2">
      <c r="A28" s="151"/>
      <c r="B28" s="151"/>
      <c r="C28" s="151"/>
      <c r="D28" s="151"/>
      <c r="E28" s="152"/>
      <c r="F28" s="159"/>
      <c r="G28" s="159"/>
      <c r="H28" s="159"/>
      <c r="I28" s="160"/>
      <c r="J28" s="160"/>
      <c r="K28" s="161"/>
      <c r="L28" s="162"/>
      <c r="M28" s="162"/>
      <c r="N28" s="163"/>
      <c r="O28" s="163"/>
      <c r="P28" s="163"/>
      <c r="Q28" s="163"/>
      <c r="R28" s="163"/>
    </row>
    <row r="30" spans="1:18" ht="12.75" customHeight="1" x14ac:dyDescent="0.3"/>
    <row r="31" spans="1:18" ht="12.75" customHeight="1" x14ac:dyDescent="0.3"/>
    <row r="32" spans="1:18" ht="27.75" customHeight="1" x14ac:dyDescent="0.35">
      <c r="A32" s="261" t="s">
        <v>434</v>
      </c>
      <c r="B32" s="261"/>
      <c r="C32" s="261"/>
      <c r="D32" s="261"/>
      <c r="E32" s="261"/>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&amp;C_x000D_&amp;1#&amp;"Aptos"&amp;12&amp;K008000 Internal Use</oddFooter>
    <firstHeader>&amp;L&amp;"Trebuchet MS,Bold"
Annex 6&amp;"Trebuchet MS,Regular" – Charges for new or amended Designated EHV Properties</firstHeader>
  </headerFooter>
</worksheet>
</file>

<file path=docMetadata/LabelInfo.xml><?xml version="1.0" encoding="utf-8"?>
<clbl:labelList xmlns:clbl="http://schemas.microsoft.com/office/2020/mipLabelMetadata">
  <clbl:label id="{d7a6e363-f46d-4bdb-b69e-4ac38526e6c1}" enabled="1" method="Standard" siteId="{38901ed9-ed9f-4b79-83a5-787e5ae6e876}"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2023-12-21T13:16:03Z</cp:lastPrinted>
  <dcterms:created xsi:type="dcterms:W3CDTF">2009-11-12T11:38:00Z</dcterms:created>
  <dcterms:modified xsi:type="dcterms:W3CDTF">2026-03-12T13:54:46Z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