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120" yWindow="330" windowWidth="15180" windowHeight="11865" tabRatio="916"/>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charges'!$C$10:$O$120</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charges'!$A$2:$O$261</definedName>
    <definedName name="_xlnm.Print_Area" localSheetId="3">'Annex 2a Import'!$A$2:$H$255</definedName>
    <definedName name="_xlnm.Print_Area" localSheetId="4">'Annex 2b Export'!$A$2:$H$151</definedName>
    <definedName name="_xlnm.Print_Area" localSheetId="5">'Annex 3 Preserved charges'!$A$2:$J$21</definedName>
    <definedName name="_xlnm.Print_Area" localSheetId="6">'Annex 4 LDNO charges'!$A$2:$J$191</definedName>
    <definedName name="_xlnm.Print_Area" localSheetId="7">'Annex 5 LLFs'!$A$2:$F$117</definedName>
    <definedName name="_xlnm.Print_Area" localSheetId="8">'Annex 6 New Designated EHV Prop'!$A$4:$Q$28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LLFs'!$A$3:$F$117</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25725"/>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I14" i="15"/>
  <c r="H14"/>
  <c r="B2" l="1"/>
  <c r="A2" i="7"/>
  <c r="A17" i="8"/>
  <c r="A4"/>
  <c r="A2" i="5"/>
  <c r="A2" i="4" l="1"/>
  <c r="A2" i="14"/>
  <c r="A2" i="13"/>
  <c r="A2" i="12" l="1"/>
  <c r="A2" i="2" l="1"/>
  <c r="I10" i="15" l="1"/>
  <c r="H10"/>
  <c r="B13" i="1"/>
  <c r="B11"/>
  <c r="B9"/>
  <c r="H17" i="15" l="1"/>
  <c r="H18"/>
  <c r="R9"/>
  <c r="S9"/>
  <c r="T9"/>
  <c r="Q9"/>
  <c r="N9"/>
  <c r="O9"/>
  <c r="P9"/>
  <c r="M9"/>
  <c r="D9"/>
  <c r="E9"/>
  <c r="F9"/>
  <c r="G9"/>
  <c r="I9"/>
  <c r="H9"/>
  <c r="C9"/>
  <c r="O5" i="8" l="1"/>
  <c r="I5"/>
  <c r="J5"/>
  <c r="K5"/>
  <c r="L5"/>
  <c r="M5"/>
  <c r="N5"/>
  <c r="H5"/>
  <c r="F4" i="14"/>
  <c r="G4"/>
  <c r="H4"/>
  <c r="E4"/>
  <c r="F4" i="13"/>
  <c r="G4"/>
  <c r="H4"/>
  <c r="E4"/>
  <c r="H13" i="5"/>
  <c r="J13"/>
  <c r="I13"/>
  <c r="G13"/>
  <c r="F13"/>
  <c r="E13"/>
  <c r="D13"/>
  <c r="N10" i="15" l="1"/>
  <c r="C14" l="1"/>
  <c r="A5" i="14" a="1"/>
  <c r="A5" s="1"/>
  <c r="G5" s="1"/>
  <c r="A5" i="13" a="1"/>
  <c r="A5" s="1"/>
  <c r="D5" i="14" l="1"/>
  <c r="A6" a="1"/>
  <c r="A6" s="1"/>
  <c r="F5"/>
  <c r="B5"/>
  <c r="E5"/>
  <c r="H5"/>
  <c r="C5"/>
  <c r="D5" i="13"/>
  <c r="C5"/>
  <c r="B5"/>
  <c r="A6" a="1"/>
  <c r="A6" s="1"/>
  <c r="A7" i="14" l="1" a="1"/>
  <c r="A7" s="1"/>
  <c r="F6"/>
  <c r="E6"/>
  <c r="D6"/>
  <c r="G6"/>
  <c r="B6"/>
  <c r="C6"/>
  <c r="H6"/>
  <c r="B6" i="13"/>
  <c r="C6"/>
  <c r="D6"/>
  <c r="A7" a="1"/>
  <c r="A7" s="1"/>
  <c r="R13" i="15"/>
  <c r="R14" s="1"/>
  <c r="N14"/>
  <c r="O14"/>
  <c r="P14"/>
  <c r="Q14"/>
  <c r="S14"/>
  <c r="T14"/>
  <c r="M14"/>
  <c r="T10"/>
  <c r="S10"/>
  <c r="R10"/>
  <c r="Q10"/>
  <c r="Q17" s="1"/>
  <c r="P10"/>
  <c r="P17" s="1"/>
  <c r="O10"/>
  <c r="O17" s="1"/>
  <c r="N17"/>
  <c r="M10"/>
  <c r="M17" s="1"/>
  <c r="D14"/>
  <c r="E14"/>
  <c r="F14"/>
  <c r="G14"/>
  <c r="C7" i="14" l="1"/>
  <c r="G7"/>
  <c r="D7"/>
  <c r="H7"/>
  <c r="E7"/>
  <c r="F7"/>
  <c r="B7"/>
  <c r="A8" a="1"/>
  <c r="A8" s="1"/>
  <c r="C7" i="13"/>
  <c r="D7"/>
  <c r="A8" a="1"/>
  <c r="A8" s="1"/>
  <c r="B7"/>
  <c r="S17" i="15"/>
  <c r="T18"/>
  <c r="R17"/>
  <c r="P18"/>
  <c r="M21"/>
  <c r="T17"/>
  <c r="M18"/>
  <c r="Q18"/>
  <c r="N18"/>
  <c r="S18"/>
  <c r="O18"/>
  <c r="R18"/>
  <c r="H7" i="13"/>
  <c r="G7" l="1"/>
  <c r="G5"/>
  <c r="F5"/>
  <c r="E5"/>
  <c r="H5"/>
  <c r="G6"/>
  <c r="E6"/>
  <c r="H6"/>
  <c r="F6"/>
  <c r="E7"/>
  <c r="F7"/>
  <c r="D8" i="14"/>
  <c r="H8"/>
  <c r="E8"/>
  <c r="F8"/>
  <c r="G8"/>
  <c r="B8"/>
  <c r="C8"/>
  <c r="A9" a="1"/>
  <c r="A9" s="1"/>
  <c r="B8" i="13"/>
  <c r="E8"/>
  <c r="D8"/>
  <c r="C8"/>
  <c r="H8"/>
  <c r="G8"/>
  <c r="F8"/>
  <c r="A9" a="1"/>
  <c r="A9" s="1"/>
  <c r="N21" i="15"/>
  <c r="M22"/>
  <c r="N22"/>
  <c r="E10"/>
  <c r="G10"/>
  <c r="C10"/>
  <c r="C17" s="1"/>
  <c r="F10"/>
  <c r="D10"/>
  <c r="E9" i="14" l="1"/>
  <c r="B9"/>
  <c r="F9"/>
  <c r="G9"/>
  <c r="H9"/>
  <c r="C9"/>
  <c r="D9"/>
  <c r="A10" a="1"/>
  <c r="A10" s="1"/>
  <c r="B9" i="13"/>
  <c r="D9"/>
  <c r="H9"/>
  <c r="C9"/>
  <c r="E9"/>
  <c r="G9"/>
  <c r="F9"/>
  <c r="A10" a="1"/>
  <c r="A10" s="1"/>
  <c r="B10" s="1"/>
  <c r="C18" i="15"/>
  <c r="G17"/>
  <c r="G18"/>
  <c r="D17"/>
  <c r="D18"/>
  <c r="E18"/>
  <c r="E17"/>
  <c r="F17"/>
  <c r="F18"/>
  <c r="I17"/>
  <c r="I18"/>
  <c r="C21" l="1"/>
  <c r="C22"/>
  <c r="B10" i="14"/>
  <c r="F10"/>
  <c r="C10"/>
  <c r="G10"/>
  <c r="H10"/>
  <c r="D10"/>
  <c r="E10"/>
  <c r="A11" a="1"/>
  <c r="A11" s="1"/>
  <c r="A12" s="1" a="1"/>
  <c r="A12" s="1"/>
  <c r="A11" i="13" a="1"/>
  <c r="A11" s="1"/>
  <c r="A12" s="1" a="1"/>
  <c r="A12" s="1"/>
  <c r="C10"/>
  <c r="G10"/>
  <c r="E10"/>
  <c r="D10"/>
  <c r="F10"/>
  <c r="H10"/>
  <c r="D12" i="14" l="1"/>
  <c r="H12"/>
  <c r="E12"/>
  <c r="B12"/>
  <c r="C12"/>
  <c r="F12"/>
  <c r="G12"/>
  <c r="A13" a="1"/>
  <c r="A13" s="1"/>
  <c r="C11"/>
  <c r="G11"/>
  <c r="D11"/>
  <c r="H11"/>
  <c r="B11"/>
  <c r="E11"/>
  <c r="F11"/>
  <c r="E12" i="13"/>
  <c r="D12"/>
  <c r="H12"/>
  <c r="C12"/>
  <c r="G12"/>
  <c r="F12"/>
  <c r="B11"/>
  <c r="C11"/>
  <c r="F11"/>
  <c r="D11"/>
  <c r="G11"/>
  <c r="E11"/>
  <c r="H11"/>
  <c r="B12"/>
  <c r="A13" a="1"/>
  <c r="A13" s="1"/>
  <c r="E13" i="14" l="1"/>
  <c r="B13"/>
  <c r="F13"/>
  <c r="C13"/>
  <c r="D13"/>
  <c r="G13"/>
  <c r="H13"/>
  <c r="A14" a="1"/>
  <c r="A14" s="1"/>
  <c r="D13" i="13"/>
  <c r="H13"/>
  <c r="E13"/>
  <c r="C13"/>
  <c r="G13"/>
  <c r="F13"/>
  <c r="B13"/>
  <c r="A14" a="1"/>
  <c r="A14" s="1"/>
  <c r="A15" i="14" l="1" a="1"/>
  <c r="A15" s="1"/>
  <c r="B14"/>
  <c r="F14"/>
  <c r="C14"/>
  <c r="G14"/>
  <c r="D14"/>
  <c r="E14"/>
  <c r="H14"/>
  <c r="C14" i="13"/>
  <c r="G14"/>
  <c r="E14"/>
  <c r="F14"/>
  <c r="D14"/>
  <c r="H14"/>
  <c r="A15" a="1"/>
  <c r="A15" s="1"/>
  <c r="B14"/>
  <c r="A16" i="14" l="1" a="1"/>
  <c r="A16" s="1"/>
  <c r="C15"/>
  <c r="G15"/>
  <c r="D15"/>
  <c r="H15"/>
  <c r="E15"/>
  <c r="F15"/>
  <c r="B15"/>
  <c r="C15" i="13"/>
  <c r="F15"/>
  <c r="E15"/>
  <c r="H15"/>
  <c r="G15"/>
  <c r="D15"/>
  <c r="A16" a="1"/>
  <c r="A16" s="1"/>
  <c r="B15"/>
  <c r="A17" i="14" l="1" a="1"/>
  <c r="A17" s="1"/>
  <c r="D16"/>
  <c r="H16"/>
  <c r="E16"/>
  <c r="F16"/>
  <c r="G16"/>
  <c r="B16"/>
  <c r="C16"/>
  <c r="B16" i="13"/>
  <c r="E16"/>
  <c r="C16"/>
  <c r="F16"/>
  <c r="H16"/>
  <c r="D16"/>
  <c r="G16"/>
  <c r="A17" a="1"/>
  <c r="A17" s="1"/>
  <c r="A18" i="14" l="1" a="1"/>
  <c r="A18" s="1"/>
  <c r="E17"/>
  <c r="B17"/>
  <c r="F17"/>
  <c r="G17"/>
  <c r="H17"/>
  <c r="C17"/>
  <c r="D17"/>
  <c r="B17" i="13"/>
  <c r="D17"/>
  <c r="H17"/>
  <c r="C17"/>
  <c r="F17"/>
  <c r="E17"/>
  <c r="G17"/>
  <c r="A18" a="1"/>
  <c r="A18" s="1"/>
  <c r="A19" i="14" l="1" a="1"/>
  <c r="A19" s="1"/>
  <c r="B18"/>
  <c r="F18"/>
  <c r="C18"/>
  <c r="G18"/>
  <c r="H18"/>
  <c r="D18"/>
  <c r="E18"/>
  <c r="B18" i="13"/>
  <c r="C18"/>
  <c r="G18"/>
  <c r="F18"/>
  <c r="H18"/>
  <c r="E18"/>
  <c r="D18"/>
  <c r="A19" a="1"/>
  <c r="A19" s="1"/>
  <c r="A20" i="14" l="1" a="1"/>
  <c r="A20" s="1"/>
  <c r="C19"/>
  <c r="G19"/>
  <c r="D19"/>
  <c r="H19"/>
  <c r="B19"/>
  <c r="E19"/>
  <c r="F19"/>
  <c r="B19" i="13"/>
  <c r="C19"/>
  <c r="F19"/>
  <c r="G19"/>
  <c r="H19"/>
  <c r="E19"/>
  <c r="D19"/>
  <c r="A20" a="1"/>
  <c r="A20" s="1"/>
  <c r="A21" i="14" l="1" a="1"/>
  <c r="A21" s="1"/>
  <c r="D20"/>
  <c r="H20"/>
  <c r="E20"/>
  <c r="B20"/>
  <c r="C20"/>
  <c r="F20"/>
  <c r="G20"/>
  <c r="E20" i="13"/>
  <c r="G20"/>
  <c r="D20"/>
  <c r="H20"/>
  <c r="C20"/>
  <c r="F20"/>
  <c r="B20"/>
  <c r="A21" a="1"/>
  <c r="A21" s="1"/>
  <c r="A22" i="14" l="1" a="1"/>
  <c r="A22" s="1"/>
  <c r="E21"/>
  <c r="B21"/>
  <c r="F21"/>
  <c r="C21"/>
  <c r="D21"/>
  <c r="G21"/>
  <c r="H21"/>
  <c r="B21" i="13"/>
  <c r="D21"/>
  <c r="H21"/>
  <c r="G21"/>
  <c r="F21"/>
  <c r="E21"/>
  <c r="C21"/>
  <c r="A22" a="1"/>
  <c r="A22" s="1"/>
  <c r="A23" i="14" l="1" a="1"/>
  <c r="A23" s="1"/>
  <c r="B22"/>
  <c r="F22"/>
  <c r="C22"/>
  <c r="G22"/>
  <c r="D22"/>
  <c r="E22"/>
  <c r="H22"/>
  <c r="C22" i="13"/>
  <c r="G22"/>
  <c r="H22"/>
  <c r="F22"/>
  <c r="D22"/>
  <c r="E22"/>
  <c r="B22"/>
  <c r="A23" a="1"/>
  <c r="A23" s="1"/>
  <c r="A24" i="14" l="1" a="1"/>
  <c r="A24" s="1"/>
  <c r="C23"/>
  <c r="G23"/>
  <c r="D23"/>
  <c r="H23"/>
  <c r="E23"/>
  <c r="F23"/>
  <c r="B23"/>
  <c r="B23" i="13"/>
  <c r="C23"/>
  <c r="F23"/>
  <c r="H23"/>
  <c r="D23"/>
  <c r="G23"/>
  <c r="E23"/>
  <c r="A24" a="1"/>
  <c r="A24" s="1"/>
  <c r="A25" s="1" a="1"/>
  <c r="A25" s="1"/>
  <c r="A25" i="14" l="1" a="1"/>
  <c r="A25" s="1"/>
  <c r="D24"/>
  <c r="H24"/>
  <c r="E24"/>
  <c r="F24"/>
  <c r="G24"/>
  <c r="B24"/>
  <c r="C24"/>
  <c r="A26" i="13" a="1"/>
  <c r="A26" s="1"/>
  <c r="E26" s="1"/>
  <c r="C25"/>
  <c r="F25"/>
  <c r="E25"/>
  <c r="D25"/>
  <c r="H25"/>
  <c r="G25"/>
  <c r="B25"/>
  <c r="C24"/>
  <c r="G24"/>
  <c r="E24"/>
  <c r="D24"/>
  <c r="H24"/>
  <c r="F24"/>
  <c r="B24"/>
  <c r="G26" l="1"/>
  <c r="D26"/>
  <c r="C26"/>
  <c r="A26" i="14" a="1"/>
  <c r="A26" s="1"/>
  <c r="E25"/>
  <c r="B25"/>
  <c r="F25"/>
  <c r="G25"/>
  <c r="H25"/>
  <c r="C25"/>
  <c r="D25"/>
  <c r="A27" i="13" a="1"/>
  <c r="A27" s="1"/>
  <c r="F27" s="1"/>
  <c r="B26"/>
  <c r="F26"/>
  <c r="H26"/>
  <c r="C27" l="1"/>
  <c r="A27" i="14" a="1"/>
  <c r="A27" s="1"/>
  <c r="B26"/>
  <c r="F26"/>
  <c r="C26"/>
  <c r="G26"/>
  <c r="H26"/>
  <c r="D26"/>
  <c r="E26"/>
  <c r="E27" i="13"/>
  <c r="A28" a="1"/>
  <c r="A28" s="1"/>
  <c r="B27"/>
  <c r="G27"/>
  <c r="D27"/>
  <c r="H27"/>
  <c r="A28" i="14" l="1" a="1"/>
  <c r="A28" s="1"/>
  <c r="C27"/>
  <c r="G27"/>
  <c r="D27"/>
  <c r="H27"/>
  <c r="B27"/>
  <c r="E27"/>
  <c r="F27"/>
  <c r="G28" i="13"/>
  <c r="D28"/>
  <c r="B28"/>
  <c r="E28"/>
  <c r="F28"/>
  <c r="H28"/>
  <c r="C28"/>
  <c r="A29" a="1"/>
  <c r="A29" s="1"/>
  <c r="A29" i="14" l="1" a="1"/>
  <c r="A29" s="1"/>
  <c r="D28"/>
  <c r="H28"/>
  <c r="E28"/>
  <c r="B28"/>
  <c r="C28"/>
  <c r="F28"/>
  <c r="G28"/>
  <c r="E29" i="13"/>
  <c r="B29"/>
  <c r="F29"/>
  <c r="H29"/>
  <c r="C29"/>
  <c r="D29"/>
  <c r="G29"/>
  <c r="A30" a="1"/>
  <c r="A30" s="1"/>
  <c r="A30" i="14" l="1" a="1"/>
  <c r="A30" s="1"/>
  <c r="E29"/>
  <c r="B29"/>
  <c r="F29"/>
  <c r="C29"/>
  <c r="D29"/>
  <c r="G29"/>
  <c r="H29"/>
  <c r="C30" i="13"/>
  <c r="D30"/>
  <c r="E30"/>
  <c r="H30"/>
  <c r="G30"/>
  <c r="F30"/>
  <c r="B30"/>
  <c r="A31" a="1"/>
  <c r="A31" s="1"/>
  <c r="B30" i="14" l="1"/>
  <c r="F30"/>
  <c r="C30"/>
  <c r="G30"/>
  <c r="D30"/>
  <c r="E30"/>
  <c r="H30"/>
  <c r="A31" a="1"/>
  <c r="A31" s="1"/>
  <c r="H31" i="13"/>
  <c r="G31"/>
  <c r="B31"/>
  <c r="C31"/>
  <c r="F31"/>
  <c r="D31"/>
  <c r="E31"/>
  <c r="A32" a="1"/>
  <c r="A32" s="1"/>
  <c r="A32" i="14" l="1" a="1"/>
  <c r="A32" s="1"/>
  <c r="C31"/>
  <c r="G31"/>
  <c r="D31"/>
  <c r="H31"/>
  <c r="E31"/>
  <c r="F31"/>
  <c r="B31"/>
  <c r="C32" i="13"/>
  <c r="E32"/>
  <c r="G32"/>
  <c r="D32"/>
  <c r="H32"/>
  <c r="F32"/>
  <c r="B32"/>
  <c r="A33" a="1"/>
  <c r="A33" s="1"/>
  <c r="A33" i="14" l="1" a="1"/>
  <c r="A33" s="1"/>
  <c r="D32"/>
  <c r="H32"/>
  <c r="E32"/>
  <c r="F32"/>
  <c r="G32"/>
  <c r="B32"/>
  <c r="C32"/>
  <c r="H33" i="13"/>
  <c r="G33"/>
  <c r="B33"/>
  <c r="C33"/>
  <c r="E33"/>
  <c r="F33"/>
  <c r="D33"/>
  <c r="A34" a="1"/>
  <c r="A34" s="1"/>
  <c r="A34" i="14" l="1" a="1"/>
  <c r="A34" s="1"/>
  <c r="E33"/>
  <c r="B33"/>
  <c r="F33"/>
  <c r="G33"/>
  <c r="H33"/>
  <c r="C33"/>
  <c r="D33"/>
  <c r="C34" i="13"/>
  <c r="F34"/>
  <c r="E34"/>
  <c r="D34"/>
  <c r="H34"/>
  <c r="G34"/>
  <c r="B34"/>
  <c r="A35" a="1"/>
  <c r="A35" s="1"/>
  <c r="A35" i="14" l="1" a="1"/>
  <c r="A35" s="1"/>
  <c r="B34"/>
  <c r="F34"/>
  <c r="C34"/>
  <c r="G34"/>
  <c r="H34"/>
  <c r="D34"/>
  <c r="E34"/>
  <c r="H35" i="13"/>
  <c r="G35"/>
  <c r="B35"/>
  <c r="C35"/>
  <c r="E35"/>
  <c r="D35"/>
  <c r="F35"/>
  <c r="A36" a="1"/>
  <c r="A36" s="1"/>
  <c r="A36" i="14" l="1" a="1"/>
  <c r="A36" s="1"/>
  <c r="C35"/>
  <c r="G35"/>
  <c r="D35"/>
  <c r="H35"/>
  <c r="B35"/>
  <c r="E35"/>
  <c r="F35"/>
  <c r="G36" i="13"/>
  <c r="E36"/>
  <c r="D36"/>
  <c r="C36"/>
  <c r="H36"/>
  <c r="F36"/>
  <c r="B36"/>
  <c r="A37" a="1"/>
  <c r="A37" s="1"/>
  <c r="A38" s="1" a="1"/>
  <c r="A38" s="1"/>
  <c r="A37" i="14" l="1" a="1"/>
  <c r="A37" s="1"/>
  <c r="D36"/>
  <c r="H36"/>
  <c r="E36"/>
  <c r="B36"/>
  <c r="C36"/>
  <c r="F36"/>
  <c r="G36"/>
  <c r="H38" i="13"/>
  <c r="B38"/>
  <c r="C38"/>
  <c r="G38"/>
  <c r="D38"/>
  <c r="A39" a="1"/>
  <c r="A39" s="1"/>
  <c r="D39" s="1"/>
  <c r="E38"/>
  <c r="F38"/>
  <c r="C37"/>
  <c r="B37"/>
  <c r="F37"/>
  <c r="G37"/>
  <c r="D37"/>
  <c r="E37"/>
  <c r="H37"/>
  <c r="B39" l="1"/>
  <c r="F39"/>
  <c r="E39"/>
  <c r="C39"/>
  <c r="A38" i="14" a="1"/>
  <c r="A38" s="1"/>
  <c r="E37"/>
  <c r="B37"/>
  <c r="F37"/>
  <c r="C37"/>
  <c r="D37"/>
  <c r="G37"/>
  <c r="H37"/>
  <c r="A40" i="13" a="1"/>
  <c r="A40" s="1"/>
  <c r="G40" s="1"/>
  <c r="H39"/>
  <c r="G39"/>
  <c r="D40" l="1"/>
  <c r="B40"/>
  <c r="A39" i="14" a="1"/>
  <c r="A39" s="1"/>
  <c r="B38"/>
  <c r="F38"/>
  <c r="C38"/>
  <c r="G38"/>
  <c r="D38"/>
  <c r="E38"/>
  <c r="H38"/>
  <c r="H40" i="13"/>
  <c r="C40"/>
  <c r="A41" a="1"/>
  <c r="A41" s="1"/>
  <c r="D41" s="1"/>
  <c r="E40"/>
  <c r="F40"/>
  <c r="A40" i="14" l="1" a="1"/>
  <c r="A40" s="1"/>
  <c r="C39"/>
  <c r="G39"/>
  <c r="D39"/>
  <c r="H39"/>
  <c r="E39"/>
  <c r="F39"/>
  <c r="B39"/>
  <c r="G41" i="13"/>
  <c r="F41"/>
  <c r="A42" a="1"/>
  <c r="A42" s="1"/>
  <c r="E42" s="1"/>
  <c r="E41"/>
  <c r="H41"/>
  <c r="C41"/>
  <c r="B41"/>
  <c r="A41" i="14" l="1" a="1"/>
  <c r="A41" s="1"/>
  <c r="D40"/>
  <c r="H40"/>
  <c r="E40"/>
  <c r="F40"/>
  <c r="G40"/>
  <c r="B40"/>
  <c r="C40"/>
  <c r="H42" i="13"/>
  <c r="C42"/>
  <c r="B42"/>
  <c r="D42"/>
  <c r="A43" a="1"/>
  <c r="A43" s="1"/>
  <c r="H43" s="1"/>
  <c r="F42"/>
  <c r="G42"/>
  <c r="A42" i="14" l="1" a="1"/>
  <c r="A42" s="1"/>
  <c r="E41"/>
  <c r="B41"/>
  <c r="F41"/>
  <c r="G41"/>
  <c r="H41"/>
  <c r="C41"/>
  <c r="D41"/>
  <c r="G43" i="13"/>
  <c r="D43"/>
  <c r="E43"/>
  <c r="C43"/>
  <c r="B43"/>
  <c r="F43"/>
  <c r="A44" a="1"/>
  <c r="A44" s="1"/>
  <c r="F44" s="1"/>
  <c r="A43" i="14" l="1" a="1"/>
  <c r="A43" s="1"/>
  <c r="C42"/>
  <c r="G42"/>
  <c r="E42"/>
  <c r="F42"/>
  <c r="H42"/>
  <c r="B42"/>
  <c r="D42"/>
  <c r="H44" i="13"/>
  <c r="G44"/>
  <c r="B44"/>
  <c r="E44"/>
  <c r="A45" a="1"/>
  <c r="A45" s="1"/>
  <c r="C45" s="1"/>
  <c r="C44"/>
  <c r="D44"/>
  <c r="E45" l="1"/>
  <c r="B45"/>
  <c r="A44" i="14" a="1"/>
  <c r="A44" s="1"/>
  <c r="D43"/>
  <c r="H43"/>
  <c r="C43"/>
  <c r="E43"/>
  <c r="B43"/>
  <c r="F43"/>
  <c r="G43"/>
  <c r="D45" i="13"/>
  <c r="F45"/>
  <c r="A46" a="1"/>
  <c r="A46" s="1"/>
  <c r="F46" s="1"/>
  <c r="G45"/>
  <c r="H45"/>
  <c r="A45" i="14" l="1" a="1"/>
  <c r="A45" s="1"/>
  <c r="E44"/>
  <c r="B44"/>
  <c r="G44"/>
  <c r="C44"/>
  <c r="H44"/>
  <c r="D44"/>
  <c r="F44"/>
  <c r="H46" i="13"/>
  <c r="C46"/>
  <c r="A47" a="1"/>
  <c r="A47" s="1"/>
  <c r="D47" s="1"/>
  <c r="G46"/>
  <c r="D46"/>
  <c r="E46"/>
  <c r="B46"/>
  <c r="A46" i="14" l="1" a="1"/>
  <c r="A46" s="1"/>
  <c r="B45"/>
  <c r="F45"/>
  <c r="E45"/>
  <c r="G45"/>
  <c r="H45"/>
  <c r="C45"/>
  <c r="D45"/>
  <c r="B47" i="13"/>
  <c r="G47"/>
  <c r="A48" a="1"/>
  <c r="A48" s="1"/>
  <c r="G48" s="1"/>
  <c r="H47"/>
  <c r="F47"/>
  <c r="C47"/>
  <c r="E47"/>
  <c r="C48" l="1"/>
  <c r="D48"/>
  <c r="A47" i="14" a="1"/>
  <c r="A47" s="1"/>
  <c r="C46"/>
  <c r="G46"/>
  <c r="D46"/>
  <c r="E46"/>
  <c r="B46"/>
  <c r="F46"/>
  <c r="H46"/>
  <c r="B48" i="13"/>
  <c r="F48"/>
  <c r="A49" a="1"/>
  <c r="A49" s="1"/>
  <c r="G49" s="1"/>
  <c r="H48"/>
  <c r="E48"/>
  <c r="A48" i="14" l="1" a="1"/>
  <c r="A48" s="1"/>
  <c r="D47"/>
  <c r="H47"/>
  <c r="B47"/>
  <c r="G47"/>
  <c r="C47"/>
  <c r="E47"/>
  <c r="F47"/>
  <c r="D49" i="13"/>
  <c r="F49"/>
  <c r="A50" a="1"/>
  <c r="A50" s="1"/>
  <c r="E50" s="1"/>
  <c r="H49"/>
  <c r="E49"/>
  <c r="C49"/>
  <c r="B49"/>
  <c r="C50" l="1"/>
  <c r="B50"/>
  <c r="F50"/>
  <c r="A49" i="14" a="1"/>
  <c r="A49" s="1"/>
  <c r="E48"/>
  <c r="F48"/>
  <c r="B48"/>
  <c r="G48"/>
  <c r="H48"/>
  <c r="C48"/>
  <c r="D48"/>
  <c r="G50" i="13"/>
  <c r="A51" a="1"/>
  <c r="A51" s="1"/>
  <c r="C51" s="1"/>
  <c r="H50"/>
  <c r="D50"/>
  <c r="A50" i="14" l="1" a="1"/>
  <c r="A50" s="1"/>
  <c r="B49"/>
  <c r="F49"/>
  <c r="D49"/>
  <c r="E49"/>
  <c r="C49"/>
  <c r="G49"/>
  <c r="H49"/>
  <c r="A52" i="13" a="1"/>
  <c r="A52" s="1"/>
  <c r="H52" s="1"/>
  <c r="H51"/>
  <c r="E51"/>
  <c r="D51"/>
  <c r="B51"/>
  <c r="G51"/>
  <c r="F51"/>
  <c r="F52" l="1"/>
  <c r="G52"/>
  <c r="E52"/>
  <c r="C52"/>
  <c r="B52"/>
  <c r="D52"/>
  <c r="A51" i="14" a="1"/>
  <c r="A51" s="1"/>
  <c r="C50"/>
  <c r="G50"/>
  <c r="B50"/>
  <c r="H50"/>
  <c r="D50"/>
  <c r="E50"/>
  <c r="F50"/>
  <c r="A53" i="13" a="1"/>
  <c r="A53" s="1"/>
  <c r="F53" s="1"/>
  <c r="C53" l="1"/>
  <c r="A52" i="14" a="1"/>
  <c r="A52" s="1"/>
  <c r="D51"/>
  <c r="H51"/>
  <c r="F51"/>
  <c r="B51"/>
  <c r="G51"/>
  <c r="C51"/>
  <c r="E51"/>
  <c r="B53" i="13"/>
  <c r="A54" a="1"/>
  <c r="A54" s="1"/>
  <c r="C54" s="1"/>
  <c r="H53"/>
  <c r="E53"/>
  <c r="D53"/>
  <c r="G53"/>
  <c r="H54" l="1"/>
  <c r="A53" i="14" a="1"/>
  <c r="A53" s="1"/>
  <c r="E52"/>
  <c r="D52"/>
  <c r="F52"/>
  <c r="B52"/>
  <c r="C52"/>
  <c r="G52"/>
  <c r="H52"/>
  <c r="B54" i="13"/>
  <c r="A55" a="1"/>
  <c r="A55" s="1"/>
  <c r="C55" s="1"/>
  <c r="D54"/>
  <c r="F54"/>
  <c r="E54"/>
  <c r="G54"/>
  <c r="E55" l="1"/>
  <c r="A54" i="14" a="1"/>
  <c r="A54" s="1"/>
  <c r="B53"/>
  <c r="F53"/>
  <c r="C53"/>
  <c r="H53"/>
  <c r="D53"/>
  <c r="E53"/>
  <c r="G53"/>
  <c r="B55" i="13"/>
  <c r="A56" a="1"/>
  <c r="A56" s="1"/>
  <c r="C56" s="1"/>
  <c r="H55"/>
  <c r="F55"/>
  <c r="D55"/>
  <c r="G55"/>
  <c r="D56" l="1"/>
  <c r="A55" i="14" a="1"/>
  <c r="A55" s="1"/>
  <c r="C54"/>
  <c r="F54"/>
  <c r="B54"/>
  <c r="G54"/>
  <c r="H54"/>
  <c r="D54"/>
  <c r="E54"/>
  <c r="B56" i="13"/>
  <c r="A57" a="1"/>
  <c r="A57" s="1"/>
  <c r="C57" s="1"/>
  <c r="E56"/>
  <c r="H56"/>
  <c r="G56"/>
  <c r="F56"/>
  <c r="D57" l="1"/>
  <c r="A56" i="14" a="1"/>
  <c r="A56" s="1"/>
  <c r="C55"/>
  <c r="G55"/>
  <c r="D55"/>
  <c r="H55"/>
  <c r="B55"/>
  <c r="E55"/>
  <c r="F55"/>
  <c r="B57" i="13"/>
  <c r="A58" a="1"/>
  <c r="A58" s="1"/>
  <c r="C58" s="1"/>
  <c r="E57"/>
  <c r="G57"/>
  <c r="F57"/>
  <c r="H57"/>
  <c r="D58" l="1"/>
  <c r="A57" i="14" a="1"/>
  <c r="A57" s="1"/>
  <c r="D56"/>
  <c r="H56"/>
  <c r="E56"/>
  <c r="B56"/>
  <c r="C56"/>
  <c r="F56"/>
  <c r="G56"/>
  <c r="B58" i="13"/>
  <c r="A59" a="1"/>
  <c r="A59" s="1"/>
  <c r="D59" s="1"/>
  <c r="F58"/>
  <c r="G58"/>
  <c r="E58"/>
  <c r="H58"/>
  <c r="C59" l="1"/>
  <c r="A58" i="14" a="1"/>
  <c r="A58" s="1"/>
  <c r="E57"/>
  <c r="B57"/>
  <c r="F57"/>
  <c r="C57"/>
  <c r="D57"/>
  <c r="G57"/>
  <c r="H57"/>
  <c r="B59" i="13"/>
  <c r="A60" a="1"/>
  <c r="A60" s="1"/>
  <c r="G60" s="1"/>
  <c r="F59"/>
  <c r="G59"/>
  <c r="H59"/>
  <c r="E59"/>
  <c r="E60" l="1"/>
  <c r="A59" i="14" a="1"/>
  <c r="A59" s="1"/>
  <c r="B58"/>
  <c r="F58"/>
  <c r="C58"/>
  <c r="G58"/>
  <c r="D58"/>
  <c r="E58"/>
  <c r="H58"/>
  <c r="B60" i="13"/>
  <c r="A61" a="1"/>
  <c r="A61" s="1"/>
  <c r="C61" s="1"/>
  <c r="F60"/>
  <c r="H60"/>
  <c r="C60"/>
  <c r="D60"/>
  <c r="E61" l="1"/>
  <c r="A60" i="14" a="1"/>
  <c r="A60" s="1"/>
  <c r="C59"/>
  <c r="G59"/>
  <c r="D59"/>
  <c r="H59"/>
  <c r="E59"/>
  <c r="F59"/>
  <c r="B59"/>
  <c r="B61" i="13"/>
  <c r="A62" a="1"/>
  <c r="A62" s="1"/>
  <c r="C62" s="1"/>
  <c r="G61"/>
  <c r="D61"/>
  <c r="F61"/>
  <c r="H61"/>
  <c r="F62" l="1"/>
  <c r="A61" i="14" a="1"/>
  <c r="A61" s="1"/>
  <c r="D60"/>
  <c r="H60"/>
  <c r="E60"/>
  <c r="F60"/>
  <c r="G60"/>
  <c r="B60"/>
  <c r="C60"/>
  <c r="B62" i="13"/>
  <c r="A63" a="1"/>
  <c r="A63" s="1"/>
  <c r="C63" s="1"/>
  <c r="G62"/>
  <c r="H62"/>
  <c r="E62"/>
  <c r="D62"/>
  <c r="B63" l="1"/>
  <c r="G63"/>
  <c r="A62" i="14" a="1"/>
  <c r="A62" s="1"/>
  <c r="E61"/>
  <c r="B61"/>
  <c r="F61"/>
  <c r="G61"/>
  <c r="H61"/>
  <c r="C61"/>
  <c r="D61"/>
  <c r="A64" i="13" a="1"/>
  <c r="A64" s="1"/>
  <c r="G64" s="1"/>
  <c r="H63"/>
  <c r="E63"/>
  <c r="D63"/>
  <c r="F63"/>
  <c r="A63" i="14" l="1" a="1"/>
  <c r="A63" s="1"/>
  <c r="B62"/>
  <c r="F62"/>
  <c r="C62"/>
  <c r="G62"/>
  <c r="H62"/>
  <c r="D62"/>
  <c r="E62"/>
  <c r="E64" i="13"/>
  <c r="B64"/>
  <c r="A65" a="1"/>
  <c r="A65" s="1"/>
  <c r="F65" s="1"/>
  <c r="F64"/>
  <c r="C64"/>
  <c r="H64"/>
  <c r="D64"/>
  <c r="B65" l="1"/>
  <c r="D65"/>
  <c r="A64" i="14" a="1"/>
  <c r="A64" s="1"/>
  <c r="C63"/>
  <c r="G63"/>
  <c r="D63"/>
  <c r="H63"/>
  <c r="B63"/>
  <c r="E63"/>
  <c r="F63"/>
  <c r="A66" i="13" a="1"/>
  <c r="A66" s="1"/>
  <c r="C66" s="1"/>
  <c r="G65"/>
  <c r="E65"/>
  <c r="H65"/>
  <c r="C65"/>
  <c r="A65" i="14" l="1" a="1"/>
  <c r="A65" s="1"/>
  <c r="D64"/>
  <c r="H64"/>
  <c r="E64"/>
  <c r="B64"/>
  <c r="C64"/>
  <c r="F64"/>
  <c r="G64"/>
  <c r="B66" i="13"/>
  <c r="G66"/>
  <c r="A67" a="1"/>
  <c r="A67" s="1"/>
  <c r="C67" s="1"/>
  <c r="H66"/>
  <c r="D66"/>
  <c r="E66"/>
  <c r="F66"/>
  <c r="B67" l="1"/>
  <c r="G67"/>
  <c r="A66" i="14" a="1"/>
  <c r="A66" s="1"/>
  <c r="E65"/>
  <c r="B65"/>
  <c r="F65"/>
  <c r="C65"/>
  <c r="D65"/>
  <c r="G65"/>
  <c r="H65"/>
  <c r="A68" i="13" a="1"/>
  <c r="A68" s="1"/>
  <c r="C68" s="1"/>
  <c r="H67"/>
  <c r="F67"/>
  <c r="D67"/>
  <c r="E67"/>
  <c r="A67" i="14" l="1" a="1"/>
  <c r="A67" s="1"/>
  <c r="B66"/>
  <c r="F66"/>
  <c r="C66"/>
  <c r="G66"/>
  <c r="D66"/>
  <c r="E66"/>
  <c r="H66"/>
  <c r="H68" i="13"/>
  <c r="B68"/>
  <c r="A69" a="1"/>
  <c r="A69" s="1"/>
  <c r="F69" s="1"/>
  <c r="D68"/>
  <c r="E68"/>
  <c r="G68"/>
  <c r="F68"/>
  <c r="B69" l="1"/>
  <c r="H69"/>
  <c r="A68" i="14" a="1"/>
  <c r="A68" s="1"/>
  <c r="C67"/>
  <c r="G67"/>
  <c r="D67"/>
  <c r="H67"/>
  <c r="E67"/>
  <c r="F67"/>
  <c r="B67"/>
  <c r="A70" i="13" a="1"/>
  <c r="A70" s="1"/>
  <c r="C70" s="1"/>
  <c r="C69"/>
  <c r="G69"/>
  <c r="D69"/>
  <c r="E69"/>
  <c r="A69" i="14" l="1" a="1"/>
  <c r="A69" s="1"/>
  <c r="D68"/>
  <c r="H68"/>
  <c r="E68"/>
  <c r="F68"/>
  <c r="G68"/>
  <c r="B68"/>
  <c r="C68"/>
  <c r="H70" i="13"/>
  <c r="B70"/>
  <c r="A71" a="1"/>
  <c r="A71" s="1"/>
  <c r="D71" s="1"/>
  <c r="D70"/>
  <c r="F70"/>
  <c r="E70"/>
  <c r="G70"/>
  <c r="B71" l="1"/>
  <c r="E71"/>
  <c r="A70" i="14" a="1"/>
  <c r="A70" s="1"/>
  <c r="E69"/>
  <c r="B69"/>
  <c r="F69"/>
  <c r="G69"/>
  <c r="H69"/>
  <c r="C69"/>
  <c r="D69"/>
  <c r="A72" i="13" a="1"/>
  <c r="A72" s="1"/>
  <c r="C72" s="1"/>
  <c r="C71"/>
  <c r="F71"/>
  <c r="H71"/>
  <c r="G71"/>
  <c r="A71" i="14" l="1" a="1"/>
  <c r="A71" s="1"/>
  <c r="B70"/>
  <c r="F70"/>
  <c r="C70"/>
  <c r="G70"/>
  <c r="H70"/>
  <c r="D70"/>
  <c r="E70"/>
  <c r="D72" i="13"/>
  <c r="B72"/>
  <c r="A73" a="1"/>
  <c r="A73" s="1"/>
  <c r="C73" s="1"/>
  <c r="E72"/>
  <c r="F72"/>
  <c r="G72"/>
  <c r="H72"/>
  <c r="B73" l="1"/>
  <c r="D73"/>
  <c r="A72" i="14" a="1"/>
  <c r="A72" s="1"/>
  <c r="C71"/>
  <c r="G71"/>
  <c r="D71"/>
  <c r="H71"/>
  <c r="B71"/>
  <c r="E71"/>
  <c r="F71"/>
  <c r="A74" i="13" a="1"/>
  <c r="A74" s="1"/>
  <c r="C74" s="1"/>
  <c r="E73"/>
  <c r="H73"/>
  <c r="F73"/>
  <c r="G73"/>
  <c r="A73" i="14" l="1" a="1"/>
  <c r="A73" s="1"/>
  <c r="D72"/>
  <c r="H72"/>
  <c r="E72"/>
  <c r="B72"/>
  <c r="C72"/>
  <c r="F72"/>
  <c r="G72"/>
  <c r="D74" i="13"/>
  <c r="B74"/>
  <c r="A75" a="1"/>
  <c r="A75" s="1"/>
  <c r="D75" s="1"/>
  <c r="F74"/>
  <c r="G74"/>
  <c r="E74"/>
  <c r="H74"/>
  <c r="B75" l="1"/>
  <c r="E75"/>
  <c r="A74" i="14" a="1"/>
  <c r="A74" s="1"/>
  <c r="E73"/>
  <c r="B73"/>
  <c r="F73"/>
  <c r="C73"/>
  <c r="D73"/>
  <c r="G73"/>
  <c r="H73"/>
  <c r="A76" i="13" a="1"/>
  <c r="A76" s="1"/>
  <c r="G76" s="1"/>
  <c r="F75"/>
  <c r="G75"/>
  <c r="H75"/>
  <c r="C75"/>
  <c r="A75" i="14" l="1" a="1"/>
  <c r="A75" s="1"/>
  <c r="B74"/>
  <c r="F74"/>
  <c r="C74"/>
  <c r="G74"/>
  <c r="D74"/>
  <c r="E74"/>
  <c r="H74"/>
  <c r="C76" i="13"/>
  <c r="B76"/>
  <c r="A77" a="1"/>
  <c r="A77" s="1"/>
  <c r="C77" s="1"/>
  <c r="E76"/>
  <c r="D76"/>
  <c r="F76"/>
  <c r="H76"/>
  <c r="B77" l="1"/>
  <c r="E77"/>
  <c r="A76" i="14" a="1"/>
  <c r="A76" s="1"/>
  <c r="C75"/>
  <c r="D75"/>
  <c r="H75"/>
  <c r="E75"/>
  <c r="F75"/>
  <c r="G75"/>
  <c r="B75"/>
  <c r="A78" i="13" a="1"/>
  <c r="A78" s="1"/>
  <c r="C78" s="1"/>
  <c r="G77"/>
  <c r="H77"/>
  <c r="F77"/>
  <c r="D77"/>
  <c r="B78" l="1"/>
  <c r="F78"/>
  <c r="A77" i="14" a="1"/>
  <c r="A77" s="1"/>
  <c r="E76"/>
  <c r="C76"/>
  <c r="H76"/>
  <c r="D76"/>
  <c r="B76"/>
  <c r="F76"/>
  <c r="G76"/>
  <c r="A79" i="13" a="1"/>
  <c r="A79" s="1"/>
  <c r="C79" s="1"/>
  <c r="G78"/>
  <c r="D78"/>
  <c r="E78"/>
  <c r="H78"/>
  <c r="A78" i="14" l="1" a="1"/>
  <c r="A78" s="1"/>
  <c r="B77"/>
  <c r="F77"/>
  <c r="G77"/>
  <c r="C77"/>
  <c r="H77"/>
  <c r="D77"/>
  <c r="E77"/>
  <c r="F79" i="13"/>
  <c r="B79"/>
  <c r="A80" a="1"/>
  <c r="A80" s="1"/>
  <c r="G80" s="1"/>
  <c r="H79"/>
  <c r="G79"/>
  <c r="D79"/>
  <c r="E79"/>
  <c r="B80" l="1"/>
  <c r="H80"/>
  <c r="A79" i="14" a="1"/>
  <c r="A79" s="1"/>
  <c r="C78"/>
  <c r="G78"/>
  <c r="E78"/>
  <c r="F78"/>
  <c r="H78"/>
  <c r="B78"/>
  <c r="D78"/>
  <c r="A81" i="13" a="1"/>
  <c r="A81" s="1"/>
  <c r="F81" s="1"/>
  <c r="F80"/>
  <c r="D80"/>
  <c r="C80"/>
  <c r="E80"/>
  <c r="A80" i="14" l="1" a="1"/>
  <c r="A80" s="1"/>
  <c r="D79"/>
  <c r="H79"/>
  <c r="C79"/>
  <c r="E79"/>
  <c r="B79"/>
  <c r="F79"/>
  <c r="G79"/>
  <c r="B81" i="13"/>
  <c r="H81"/>
  <c r="A82" a="1"/>
  <c r="A82" s="1"/>
  <c r="E82" s="1"/>
  <c r="G81"/>
  <c r="E81"/>
  <c r="C81"/>
  <c r="D81"/>
  <c r="A81" i="14" l="1" a="1"/>
  <c r="A81" s="1"/>
  <c r="E80"/>
  <c r="B80"/>
  <c r="G80"/>
  <c r="C80"/>
  <c r="H80"/>
  <c r="D80"/>
  <c r="F80"/>
  <c r="A83" i="13" a="1"/>
  <c r="A83" s="1"/>
  <c r="G83" s="1"/>
  <c r="G82"/>
  <c r="F82"/>
  <c r="C82"/>
  <c r="B82"/>
  <c r="D82"/>
  <c r="H82"/>
  <c r="A82" i="14" l="1" a="1"/>
  <c r="A82" s="1"/>
  <c r="B81"/>
  <c r="F81"/>
  <c r="E81"/>
  <c r="G81"/>
  <c r="H81"/>
  <c r="C81"/>
  <c r="D81"/>
  <c r="A84" i="13" a="1"/>
  <c r="A84" s="1"/>
  <c r="H84" s="1"/>
  <c r="H83"/>
  <c r="E83"/>
  <c r="D83"/>
  <c r="F83"/>
  <c r="C83"/>
  <c r="B83"/>
  <c r="A83" i="14" l="1" a="1"/>
  <c r="A83" s="1"/>
  <c r="C82"/>
  <c r="G82"/>
  <c r="D82"/>
  <c r="E82"/>
  <c r="B82"/>
  <c r="F82"/>
  <c r="H82"/>
  <c r="E84" i="13"/>
  <c r="G84"/>
  <c r="D84"/>
  <c r="C84"/>
  <c r="B84"/>
  <c r="F84"/>
  <c r="A85" a="1"/>
  <c r="A85" s="1"/>
  <c r="H85" s="1"/>
  <c r="A84" i="14" l="1" a="1"/>
  <c r="A84" s="1"/>
  <c r="D83"/>
  <c r="H83"/>
  <c r="B83"/>
  <c r="G83"/>
  <c r="C83"/>
  <c r="E83"/>
  <c r="F83"/>
  <c r="A86" i="13" a="1"/>
  <c r="A86" s="1"/>
  <c r="H86" s="1"/>
  <c r="D85"/>
  <c r="E85"/>
  <c r="F85"/>
  <c r="B85"/>
  <c r="G85"/>
  <c r="C85"/>
  <c r="A85" i="14" l="1" a="1"/>
  <c r="A85" s="1"/>
  <c r="E84"/>
  <c r="F84"/>
  <c r="B84"/>
  <c r="G84"/>
  <c r="H84"/>
  <c r="C84"/>
  <c r="D84"/>
  <c r="G86" i="13"/>
  <c r="E86"/>
  <c r="D86"/>
  <c r="C86"/>
  <c r="B86"/>
  <c r="F86"/>
  <c r="A87" a="1"/>
  <c r="A87" s="1"/>
  <c r="H87" s="1"/>
  <c r="A86" i="14" l="1" a="1"/>
  <c r="A86" s="1"/>
  <c r="B85"/>
  <c r="F85"/>
  <c r="D85"/>
  <c r="E85"/>
  <c r="C85"/>
  <c r="G85"/>
  <c r="H85"/>
  <c r="C87" i="13"/>
  <c r="D87"/>
  <c r="B87"/>
  <c r="F87"/>
  <c r="A88" a="1"/>
  <c r="A88" s="1"/>
  <c r="G88" s="1"/>
  <c r="G87"/>
  <c r="E87"/>
  <c r="A87" i="14" l="1" a="1"/>
  <c r="A87" s="1"/>
  <c r="C86"/>
  <c r="G86"/>
  <c r="B86"/>
  <c r="H86"/>
  <c r="D86"/>
  <c r="E86"/>
  <c r="F86"/>
  <c r="E88" i="13"/>
  <c r="C88"/>
  <c r="B88"/>
  <c r="H88"/>
  <c r="A89" a="1"/>
  <c r="A89" s="1"/>
  <c r="D89" s="1"/>
  <c r="D88"/>
  <c r="F88"/>
  <c r="A88" i="14" l="1" a="1"/>
  <c r="A88" s="1"/>
  <c r="D87"/>
  <c r="H87"/>
  <c r="F87"/>
  <c r="B87"/>
  <c r="G87"/>
  <c r="C87"/>
  <c r="E87"/>
  <c r="H89" i="13"/>
  <c r="F89"/>
  <c r="G89"/>
  <c r="C89"/>
  <c r="B89"/>
  <c r="E89"/>
  <c r="A90" a="1"/>
  <c r="A90" s="1"/>
  <c r="E90" s="1"/>
  <c r="A89" i="14" l="1" a="1"/>
  <c r="A89" s="1"/>
  <c r="E88"/>
  <c r="D88"/>
  <c r="F88"/>
  <c r="B88"/>
  <c r="C88"/>
  <c r="G88"/>
  <c r="H88"/>
  <c r="F90" i="13"/>
  <c r="C90"/>
  <c r="B90"/>
  <c r="G90"/>
  <c r="A91" a="1"/>
  <c r="A91" s="1"/>
  <c r="C91" s="1"/>
  <c r="D90"/>
  <c r="H90"/>
  <c r="A90" i="14" l="1" a="1"/>
  <c r="A90" s="1"/>
  <c r="B89"/>
  <c r="F89"/>
  <c r="C89"/>
  <c r="H89"/>
  <c r="D89"/>
  <c r="E89"/>
  <c r="G89"/>
  <c r="F91" i="13"/>
  <c r="H91"/>
  <c r="G91"/>
  <c r="D91"/>
  <c r="B91"/>
  <c r="E91"/>
  <c r="A92" a="1"/>
  <c r="A92" s="1"/>
  <c r="C92" s="1"/>
  <c r="A91" i="14" l="1" a="1"/>
  <c r="A91" s="1"/>
  <c r="C90"/>
  <c r="G90"/>
  <c r="F90"/>
  <c r="B90"/>
  <c r="H90"/>
  <c r="D90"/>
  <c r="E90"/>
  <c r="F92" i="13"/>
  <c r="G92"/>
  <c r="B92"/>
  <c r="D92"/>
  <c r="A93" a="1"/>
  <c r="A93" s="1"/>
  <c r="F93" s="1"/>
  <c r="E92"/>
  <c r="H92"/>
  <c r="A92" i="14" l="1" a="1"/>
  <c r="A92" s="1"/>
  <c r="D91"/>
  <c r="H91"/>
  <c r="E91"/>
  <c r="F91"/>
  <c r="B91"/>
  <c r="C91"/>
  <c r="G91"/>
  <c r="D93" i="13"/>
  <c r="C93"/>
  <c r="B93"/>
  <c r="G93"/>
  <c r="A94" a="1"/>
  <c r="A94" s="1"/>
  <c r="F94" s="1"/>
  <c r="E93"/>
  <c r="H93"/>
  <c r="A93" i="14" l="1" a="1"/>
  <c r="A93" s="1"/>
  <c r="E92"/>
  <c r="C92"/>
  <c r="H92"/>
  <c r="D92"/>
  <c r="F92"/>
  <c r="G92"/>
  <c r="B92"/>
  <c r="D94" i="13"/>
  <c r="E94"/>
  <c r="G94"/>
  <c r="C94"/>
  <c r="B94"/>
  <c r="H94"/>
  <c r="A95" a="1"/>
  <c r="A95" s="1"/>
  <c r="D95" s="1"/>
  <c r="A94" i="14" l="1" a="1"/>
  <c r="A94" s="1"/>
  <c r="B93"/>
  <c r="F93"/>
  <c r="G93"/>
  <c r="C93"/>
  <c r="H93"/>
  <c r="D93"/>
  <c r="E93"/>
  <c r="E95" i="13"/>
  <c r="C95"/>
  <c r="B95"/>
  <c r="F95"/>
  <c r="A96" a="1"/>
  <c r="A96" s="1"/>
  <c r="F96" s="1"/>
  <c r="H95"/>
  <c r="G95"/>
  <c r="A95" i="14" l="1" a="1"/>
  <c r="A95" s="1"/>
  <c r="C94"/>
  <c r="G94"/>
  <c r="E94"/>
  <c r="F94"/>
  <c r="B94"/>
  <c r="D94"/>
  <c r="H94"/>
  <c r="D96" i="13"/>
  <c r="G96"/>
  <c r="B96"/>
  <c r="C96"/>
  <c r="A97" a="1"/>
  <c r="A97" s="1"/>
  <c r="C97" s="1"/>
  <c r="E96"/>
  <c r="H96"/>
  <c r="A96" i="14" l="1" a="1"/>
  <c r="A96" s="1"/>
  <c r="D95"/>
  <c r="H95"/>
  <c r="E95"/>
  <c r="C95"/>
  <c r="F95"/>
  <c r="G95"/>
  <c r="B95"/>
  <c r="D97" i="13"/>
  <c r="G97"/>
  <c r="E97"/>
  <c r="F97"/>
  <c r="B97"/>
  <c r="H97"/>
  <c r="A98" a="1"/>
  <c r="A98" s="1"/>
  <c r="E98" s="1"/>
  <c r="A97" i="14" l="1" a="1"/>
  <c r="A97" s="1"/>
  <c r="E96"/>
  <c r="C96"/>
  <c r="H96"/>
  <c r="D96"/>
  <c r="F96"/>
  <c r="G96"/>
  <c r="B96"/>
  <c r="D98" i="13"/>
  <c r="C98"/>
  <c r="B98"/>
  <c r="H98"/>
  <c r="A99" a="1"/>
  <c r="A99" s="1"/>
  <c r="D99" s="1"/>
  <c r="G98"/>
  <c r="F98"/>
  <c r="A98" i="14" l="1" a="1"/>
  <c r="A98" s="1"/>
  <c r="B97"/>
  <c r="F97"/>
  <c r="G97"/>
  <c r="D97"/>
  <c r="E97"/>
  <c r="H97"/>
  <c r="C97"/>
  <c r="E99" i="13"/>
  <c r="C99"/>
  <c r="B99"/>
  <c r="G99"/>
  <c r="A100" a="1"/>
  <c r="A100" s="1"/>
  <c r="F100" s="1"/>
  <c r="H99"/>
  <c r="F99"/>
  <c r="A99" i="14" l="1" a="1"/>
  <c r="A99" s="1"/>
  <c r="C98"/>
  <c r="G98"/>
  <c r="E98"/>
  <c r="D98"/>
  <c r="F98"/>
  <c r="H98"/>
  <c r="B98"/>
  <c r="A101" i="13" a="1"/>
  <c r="A101" s="1"/>
  <c r="G101" s="1"/>
  <c r="H100"/>
  <c r="D100"/>
  <c r="G100"/>
  <c r="E100"/>
  <c r="C100"/>
  <c r="B100"/>
  <c r="A100" i="14" l="1" a="1"/>
  <c r="A100" s="1"/>
  <c r="D99"/>
  <c r="H99"/>
  <c r="C99"/>
  <c r="E99"/>
  <c r="F99"/>
  <c r="G99"/>
  <c r="B99"/>
  <c r="A102" i="13" a="1"/>
  <c r="A102" s="1"/>
  <c r="H102" s="1"/>
  <c r="H101"/>
  <c r="E101"/>
  <c r="C101"/>
  <c r="D101"/>
  <c r="F101"/>
  <c r="B101"/>
  <c r="A101" i="14" l="1" a="1"/>
  <c r="A101" s="1"/>
  <c r="E100"/>
  <c r="B100"/>
  <c r="G100"/>
  <c r="D100"/>
  <c r="F100"/>
  <c r="H100"/>
  <c r="C100"/>
  <c r="G102" i="13"/>
  <c r="E102"/>
  <c r="F102"/>
  <c r="C102"/>
  <c r="B102"/>
  <c r="D102"/>
  <c r="A103" a="1"/>
  <c r="A103" s="1"/>
  <c r="H103" s="1"/>
  <c r="A102" i="14" l="1" a="1"/>
  <c r="A102" s="1"/>
  <c r="B101"/>
  <c r="F101"/>
  <c r="E101"/>
  <c r="D101"/>
  <c r="G101"/>
  <c r="H101"/>
  <c r="C101"/>
  <c r="B103" i="13"/>
  <c r="F103"/>
  <c r="E103"/>
  <c r="D103"/>
  <c r="A104" a="1"/>
  <c r="A104" s="1"/>
  <c r="D104" s="1"/>
  <c r="C103"/>
  <c r="G103"/>
  <c r="A103" i="14" l="1" a="1"/>
  <c r="A103" s="1"/>
  <c r="C102"/>
  <c r="G102"/>
  <c r="D102"/>
  <c r="E102"/>
  <c r="F102"/>
  <c r="H102"/>
  <c r="B102"/>
  <c r="E104" i="13"/>
  <c r="G104"/>
  <c r="F104"/>
  <c r="C104"/>
  <c r="B104"/>
  <c r="H104"/>
  <c r="A105" a="1"/>
  <c r="A105" s="1"/>
  <c r="F105" s="1"/>
  <c r="A104" i="14" l="1" a="1"/>
  <c r="A104" s="1"/>
  <c r="D103"/>
  <c r="H103"/>
  <c r="B103"/>
  <c r="G103"/>
  <c r="E103"/>
  <c r="F103"/>
  <c r="C103"/>
  <c r="A106" i="13" a="1"/>
  <c r="A106" s="1"/>
  <c r="D106" s="1"/>
  <c r="D105"/>
  <c r="E105"/>
  <c r="C105"/>
  <c r="B105"/>
  <c r="H105"/>
  <c r="G105"/>
  <c r="A105" i="14" l="1" a="1"/>
  <c r="A105" s="1"/>
  <c r="E104"/>
  <c r="F104"/>
  <c r="D104"/>
  <c r="G104"/>
  <c r="B104"/>
  <c r="H104"/>
  <c r="C104"/>
  <c r="H106" i="13"/>
  <c r="E106"/>
  <c r="G106"/>
  <c r="C106"/>
  <c r="B106"/>
  <c r="F106"/>
  <c r="A107" a="1"/>
  <c r="A107" s="1"/>
  <c r="H107" s="1"/>
  <c r="A106" i="14" l="1" a="1"/>
  <c r="A106" s="1"/>
  <c r="B105"/>
  <c r="F105"/>
  <c r="D105"/>
  <c r="E105"/>
  <c r="G105"/>
  <c r="H105"/>
  <c r="C105"/>
  <c r="A108" i="13" a="1"/>
  <c r="A108" s="1"/>
  <c r="H108" s="1"/>
  <c r="E107"/>
  <c r="F107"/>
  <c r="D107"/>
  <c r="B107"/>
  <c r="G107"/>
  <c r="C107"/>
  <c r="A107" i="14" l="1" a="1"/>
  <c r="A107" s="1"/>
  <c r="C106"/>
  <c r="G106"/>
  <c r="B106"/>
  <c r="H106"/>
  <c r="E106"/>
  <c r="F106"/>
  <c r="D106"/>
  <c r="C108" i="13"/>
  <c r="E108"/>
  <c r="D108"/>
  <c r="G108"/>
  <c r="B108"/>
  <c r="F108"/>
  <c r="A109" a="1"/>
  <c r="A109" s="1"/>
  <c r="F109" s="1"/>
  <c r="A108" i="14" l="1" a="1"/>
  <c r="A108" s="1"/>
  <c r="D107"/>
  <c r="H107"/>
  <c r="F107"/>
  <c r="E107"/>
  <c r="G107"/>
  <c r="B107"/>
  <c r="C107"/>
  <c r="G109" i="13"/>
  <c r="C109"/>
  <c r="B109"/>
  <c r="D109"/>
  <c r="A110" a="1"/>
  <c r="A110" s="1"/>
  <c r="E110" s="1"/>
  <c r="E109"/>
  <c r="H109"/>
  <c r="A109" i="14" l="1" a="1"/>
  <c r="A109" s="1"/>
  <c r="E108"/>
  <c r="D108"/>
  <c r="F108"/>
  <c r="G108"/>
  <c r="B108"/>
  <c r="H108"/>
  <c r="C108"/>
  <c r="D110" i="13"/>
  <c r="C110"/>
  <c r="B110"/>
  <c r="G110"/>
  <c r="A111" a="1"/>
  <c r="A111" s="1"/>
  <c r="D111" s="1"/>
  <c r="F110"/>
  <c r="H110"/>
  <c r="A110" i="14" l="1" a="1"/>
  <c r="A110" s="1"/>
  <c r="B109"/>
  <c r="F109"/>
  <c r="C109"/>
  <c r="H109"/>
  <c r="E109"/>
  <c r="G109"/>
  <c r="D109"/>
  <c r="G111" i="13"/>
  <c r="C111"/>
  <c r="B111"/>
  <c r="H111"/>
  <c r="A112" a="1"/>
  <c r="A112" s="1"/>
  <c r="H112" s="1"/>
  <c r="F111"/>
  <c r="E111"/>
  <c r="A111" i="14" l="1" a="1"/>
  <c r="A111" s="1"/>
  <c r="C110"/>
  <c r="G110"/>
  <c r="F110"/>
  <c r="E110"/>
  <c r="H110"/>
  <c r="B110"/>
  <c r="D110"/>
  <c r="F112" i="13"/>
  <c r="E112"/>
  <c r="D112"/>
  <c r="C112"/>
  <c r="B112"/>
  <c r="G112"/>
  <c r="A113" a="1"/>
  <c r="A113" s="1"/>
  <c r="D113" s="1"/>
  <c r="A112" i="14" l="1" a="1"/>
  <c r="A112" s="1"/>
  <c r="D111"/>
  <c r="H111"/>
  <c r="E111"/>
  <c r="F111"/>
  <c r="G111"/>
  <c r="B111"/>
  <c r="C111"/>
  <c r="E113" i="13"/>
  <c r="C113"/>
  <c r="B113"/>
  <c r="G113"/>
  <c r="A114" a="1"/>
  <c r="A114" s="1"/>
  <c r="D114" s="1"/>
  <c r="H113"/>
  <c r="F113"/>
  <c r="A113" i="14" l="1" a="1"/>
  <c r="A113" s="1"/>
  <c r="E112"/>
  <c r="C112"/>
  <c r="H112"/>
  <c r="F112"/>
  <c r="G112"/>
  <c r="B112"/>
  <c r="D112"/>
  <c r="F114" i="13"/>
  <c r="G114"/>
  <c r="E114"/>
  <c r="C114"/>
  <c r="B114"/>
  <c r="H114"/>
  <c r="A115" a="1"/>
  <c r="A115" s="1"/>
  <c r="F115" s="1"/>
  <c r="A114" i="14" l="1" a="1"/>
  <c r="A114" s="1"/>
  <c r="B113"/>
  <c r="F113"/>
  <c r="G113"/>
  <c r="E113"/>
  <c r="H113"/>
  <c r="C113"/>
  <c r="D113"/>
  <c r="E115" i="13"/>
  <c r="C115"/>
  <c r="B115"/>
  <c r="H115"/>
  <c r="D115"/>
  <c r="A116" a="1"/>
  <c r="A116" s="1"/>
  <c r="H116" s="1"/>
  <c r="G115"/>
  <c r="A115" i="14" l="1" a="1"/>
  <c r="A115" s="1"/>
  <c r="C114"/>
  <c r="G114"/>
  <c r="E114"/>
  <c r="F114"/>
  <c r="H114"/>
  <c r="B114"/>
  <c r="D114"/>
  <c r="A117" i="13" a="1"/>
  <c r="A117" s="1"/>
  <c r="E117" s="1"/>
  <c r="D116"/>
  <c r="G116"/>
  <c r="E116"/>
  <c r="F116"/>
  <c r="C116"/>
  <c r="B116"/>
  <c r="A116" i="14" l="1" a="1"/>
  <c r="A116" s="1"/>
  <c r="D115"/>
  <c r="H115"/>
  <c r="C115"/>
  <c r="F115"/>
  <c r="G115"/>
  <c r="B115"/>
  <c r="E115"/>
  <c r="F117" i="13"/>
  <c r="H117"/>
  <c r="G117"/>
  <c r="D117"/>
  <c r="B117"/>
  <c r="C117"/>
  <c r="A118" a="1"/>
  <c r="A118" s="1"/>
  <c r="G118" s="1"/>
  <c r="A117" i="14" l="1" a="1"/>
  <c r="A117" s="1"/>
  <c r="E116"/>
  <c r="B116"/>
  <c r="G116"/>
  <c r="F116"/>
  <c r="H116"/>
  <c r="C116"/>
  <c r="D116"/>
  <c r="A119" i="13" a="1"/>
  <c r="A119" s="1"/>
  <c r="A120" s="1" a="1"/>
  <c r="A120" s="1"/>
  <c r="E118"/>
  <c r="F118"/>
  <c r="C118"/>
  <c r="B118"/>
  <c r="D118"/>
  <c r="H118"/>
  <c r="A118" i="14" l="1" a="1"/>
  <c r="A118" s="1"/>
  <c r="B117"/>
  <c r="F117"/>
  <c r="E117"/>
  <c r="G117"/>
  <c r="H117"/>
  <c r="C117"/>
  <c r="D117"/>
  <c r="E119" i="13"/>
  <c r="G119"/>
  <c r="C119"/>
  <c r="H119"/>
  <c r="F119"/>
  <c r="B119"/>
  <c r="D119"/>
  <c r="C120"/>
  <c r="E120"/>
  <c r="F120"/>
  <c r="D120"/>
  <c r="G120"/>
  <c r="H120"/>
  <c r="A121" a="1"/>
  <c r="A121" s="1"/>
  <c r="B120"/>
  <c r="A119" i="14" l="1" a="1"/>
  <c r="A119" s="1"/>
  <c r="C118"/>
  <c r="G118"/>
  <c r="E118"/>
  <c r="F118"/>
  <c r="B118"/>
  <c r="H118"/>
  <c r="D118"/>
  <c r="C121" i="13"/>
  <c r="D121"/>
  <c r="H121"/>
  <c r="F121"/>
  <c r="E121"/>
  <c r="G121"/>
  <c r="A122" a="1"/>
  <c r="A122" s="1"/>
  <c r="B121"/>
  <c r="A120" i="14" l="1" a="1"/>
  <c r="A120" s="1"/>
  <c r="D119"/>
  <c r="H119"/>
  <c r="C119"/>
  <c r="E119"/>
  <c r="F119"/>
  <c r="G119"/>
  <c r="B119"/>
  <c r="C122" i="13"/>
  <c r="G122"/>
  <c r="F122"/>
  <c r="E122"/>
  <c r="H122"/>
  <c r="D122"/>
  <c r="A123" a="1"/>
  <c r="A123" s="1"/>
  <c r="B122"/>
  <c r="A121" i="14" l="1" a="1"/>
  <c r="A121" s="1"/>
  <c r="E120"/>
  <c r="B120"/>
  <c r="G120"/>
  <c r="C120"/>
  <c r="H120"/>
  <c r="D120"/>
  <c r="F120"/>
  <c r="C123" i="13"/>
  <c r="F123"/>
  <c r="G123"/>
  <c r="E123"/>
  <c r="H123"/>
  <c r="D123"/>
  <c r="A124" a="1"/>
  <c r="A124" s="1"/>
  <c r="B123"/>
  <c r="A122" i="14" l="1" a="1"/>
  <c r="A122" s="1"/>
  <c r="B121"/>
  <c r="F121"/>
  <c r="E121"/>
  <c r="G121"/>
  <c r="C121"/>
  <c r="H121"/>
  <c r="D121"/>
  <c r="C124" i="13"/>
  <c r="E124"/>
  <c r="G124"/>
  <c r="F124"/>
  <c r="H124"/>
  <c r="D124"/>
  <c r="A125" a="1"/>
  <c r="A125" s="1"/>
  <c r="B124"/>
  <c r="A123" i="14" l="1" a="1"/>
  <c r="A123" s="1"/>
  <c r="C122"/>
  <c r="G122"/>
  <c r="D122"/>
  <c r="E122"/>
  <c r="F122"/>
  <c r="H122"/>
  <c r="B122"/>
  <c r="C125" i="13"/>
  <c r="D125"/>
  <c r="H125"/>
  <c r="G125"/>
  <c r="F125"/>
  <c r="E125"/>
  <c r="A126" a="1"/>
  <c r="A126" s="1"/>
  <c r="B125"/>
  <c r="A124" i="14" l="1" a="1"/>
  <c r="A124" s="1"/>
  <c r="D123"/>
  <c r="H123"/>
  <c r="B123"/>
  <c r="G123"/>
  <c r="C123"/>
  <c r="E123"/>
  <c r="F123"/>
  <c r="C126" i="13"/>
  <c r="G126"/>
  <c r="H126"/>
  <c r="F126"/>
  <c r="E126"/>
  <c r="D126"/>
  <c r="A127" a="1"/>
  <c r="A127" s="1"/>
  <c r="B126"/>
  <c r="A125" i="14" l="1" a="1"/>
  <c r="A125" s="1"/>
  <c r="E124"/>
  <c r="F124"/>
  <c r="B124"/>
  <c r="G124"/>
  <c r="C124"/>
  <c r="H124"/>
  <c r="D124"/>
  <c r="C127" i="13"/>
  <c r="F127"/>
  <c r="H127"/>
  <c r="G127"/>
  <c r="D127"/>
  <c r="E127"/>
  <c r="A128" a="1"/>
  <c r="A128" s="1"/>
  <c r="B127"/>
  <c r="A126" i="14" l="1" a="1"/>
  <c r="A126" s="1"/>
  <c r="B125"/>
  <c r="F125"/>
  <c r="D125"/>
  <c r="E125"/>
  <c r="G125"/>
  <c r="H125"/>
  <c r="C125"/>
  <c r="E128" i="13"/>
  <c r="H128"/>
  <c r="G128"/>
  <c r="C128"/>
  <c r="F128"/>
  <c r="D128"/>
  <c r="A129" a="1"/>
  <c r="A129" s="1"/>
  <c r="B128"/>
  <c r="A127" i="14" l="1" a="1"/>
  <c r="A127" s="1"/>
  <c r="C126"/>
  <c r="G126"/>
  <c r="B126"/>
  <c r="H126"/>
  <c r="D126"/>
  <c r="E126"/>
  <c r="F126"/>
  <c r="D129" i="13"/>
  <c r="H129"/>
  <c r="G129"/>
  <c r="C129"/>
  <c r="E129"/>
  <c r="F129"/>
  <c r="A130" a="1"/>
  <c r="A130" s="1"/>
  <c r="B129"/>
  <c r="A128" i="14" l="1" a="1"/>
  <c r="A128" s="1"/>
  <c r="D127"/>
  <c r="H127"/>
  <c r="F127"/>
  <c r="B127"/>
  <c r="G127"/>
  <c r="C127"/>
  <c r="E127"/>
  <c r="C130" i="13"/>
  <c r="G130"/>
  <c r="D130"/>
  <c r="H130"/>
  <c r="E130"/>
  <c r="F130"/>
  <c r="A131" a="1"/>
  <c r="A131" s="1"/>
  <c r="B130"/>
  <c r="A129" i="14" l="1" a="1"/>
  <c r="A129" s="1"/>
  <c r="E128"/>
  <c r="D128"/>
  <c r="F128"/>
  <c r="G128"/>
  <c r="B128"/>
  <c r="H128"/>
  <c r="C128"/>
  <c r="C131" i="13"/>
  <c r="F131"/>
  <c r="D131"/>
  <c r="H131"/>
  <c r="E131"/>
  <c r="G131"/>
  <c r="A132" a="1"/>
  <c r="A132" s="1"/>
  <c r="B131"/>
  <c r="A130" i="14" l="1" a="1"/>
  <c r="A130" s="1"/>
  <c r="B129"/>
  <c r="F129"/>
  <c r="C129"/>
  <c r="H129"/>
  <c r="D129"/>
  <c r="E129"/>
  <c r="G129"/>
  <c r="C132" i="13"/>
  <c r="E132"/>
  <c r="D132"/>
  <c r="H132"/>
  <c r="F132"/>
  <c r="G132"/>
  <c r="A133" a="1"/>
  <c r="A133" s="1"/>
  <c r="B132"/>
  <c r="A131" i="14" l="1" a="1"/>
  <c r="A131" s="1"/>
  <c r="C130"/>
  <c r="G130"/>
  <c r="F130"/>
  <c r="B130"/>
  <c r="H130"/>
  <c r="D130"/>
  <c r="E130"/>
  <c r="C133" i="13"/>
  <c r="D133"/>
  <c r="H133"/>
  <c r="E133"/>
  <c r="F133"/>
  <c r="G133"/>
  <c r="A134" a="1"/>
  <c r="A134" s="1"/>
  <c r="B133"/>
  <c r="A132" i="14" l="1" a="1"/>
  <c r="A132" s="1"/>
  <c r="D131"/>
  <c r="H131"/>
  <c r="E131"/>
  <c r="F131"/>
  <c r="G131"/>
  <c r="B131"/>
  <c r="C131"/>
  <c r="C134" i="13"/>
  <c r="G134"/>
  <c r="E134"/>
  <c r="D134"/>
  <c r="H134"/>
  <c r="F134"/>
  <c r="A135" a="1"/>
  <c r="A135" s="1"/>
  <c r="B134"/>
  <c r="A133" i="14" l="1" a="1"/>
  <c r="A133" s="1"/>
  <c r="E132"/>
  <c r="C132"/>
  <c r="H132"/>
  <c r="D132"/>
  <c r="F132"/>
  <c r="B132"/>
  <c r="G132"/>
  <c r="C135" i="13"/>
  <c r="F135"/>
  <c r="E135"/>
  <c r="D135"/>
  <c r="G135"/>
  <c r="H135"/>
  <c r="A136" a="1"/>
  <c r="A136" s="1"/>
  <c r="B135"/>
  <c r="A134" i="14" l="1" a="1"/>
  <c r="A134" s="1"/>
  <c r="B133"/>
  <c r="F133"/>
  <c r="G133"/>
  <c r="C133"/>
  <c r="H133"/>
  <c r="D133"/>
  <c r="E133"/>
  <c r="C136" i="13"/>
  <c r="E136"/>
  <c r="F136"/>
  <c r="D136"/>
  <c r="G136"/>
  <c r="H136"/>
  <c r="A137" a="1"/>
  <c r="A137" s="1"/>
  <c r="B136"/>
  <c r="A135" i="14" l="1" a="1"/>
  <c r="A135" s="1"/>
  <c r="C134"/>
  <c r="G134"/>
  <c r="E134"/>
  <c r="F134"/>
  <c r="H134"/>
  <c r="B134"/>
  <c r="D134"/>
  <c r="C137" i="13"/>
  <c r="D137"/>
  <c r="H137"/>
  <c r="F137"/>
  <c r="E137"/>
  <c r="G137"/>
  <c r="A138" a="1"/>
  <c r="A138" s="1"/>
  <c r="B137"/>
  <c r="A136" i="14" l="1" a="1"/>
  <c r="A136" s="1"/>
  <c r="D135"/>
  <c r="H135"/>
  <c r="C135"/>
  <c r="E135"/>
  <c r="F135"/>
  <c r="B135"/>
  <c r="G135"/>
  <c r="C138" i="13"/>
  <c r="G138"/>
  <c r="F138"/>
  <c r="E138"/>
  <c r="D138"/>
  <c r="H138"/>
  <c r="A139" a="1"/>
  <c r="A139" s="1"/>
  <c r="B138"/>
  <c r="A137" i="14" l="1" a="1"/>
  <c r="A137" s="1"/>
  <c r="E136"/>
  <c r="B136"/>
  <c r="G136"/>
  <c r="C136"/>
  <c r="H136"/>
  <c r="D136"/>
  <c r="F136"/>
  <c r="F139" i="13"/>
  <c r="G139"/>
  <c r="C139"/>
  <c r="E139"/>
  <c r="H139"/>
  <c r="D139"/>
  <c r="A140" a="1"/>
  <c r="A140" s="1"/>
  <c r="B139"/>
  <c r="A138" i="14" l="1" a="1"/>
  <c r="A138" s="1"/>
  <c r="B137"/>
  <c r="F137"/>
  <c r="E137"/>
  <c r="G137"/>
  <c r="H137"/>
  <c r="C137"/>
  <c r="D137"/>
  <c r="E140" i="13"/>
  <c r="C140"/>
  <c r="G140"/>
  <c r="F140"/>
  <c r="H140"/>
  <c r="D140"/>
  <c r="B140"/>
  <c r="A141" a="1"/>
  <c r="A141" s="1"/>
  <c r="A139" i="14" l="1" a="1"/>
  <c r="A139" s="1"/>
  <c r="C138"/>
  <c r="G138"/>
  <c r="D138"/>
  <c r="E138"/>
  <c r="F138"/>
  <c r="B138"/>
  <c r="H138"/>
  <c r="C141" i="13"/>
  <c r="D141"/>
  <c r="H141"/>
  <c r="G141"/>
  <c r="F141"/>
  <c r="E141"/>
  <c r="A142" a="1"/>
  <c r="A142" s="1"/>
  <c r="B141"/>
  <c r="A140" i="14" l="1" a="1"/>
  <c r="A140" s="1"/>
  <c r="D139"/>
  <c r="H139"/>
  <c r="B139"/>
  <c r="G139"/>
  <c r="C139"/>
  <c r="E139"/>
  <c r="F139"/>
  <c r="C142" i="13"/>
  <c r="G142"/>
  <c r="H142"/>
  <c r="F142"/>
  <c r="D142"/>
  <c r="E142"/>
  <c r="A143" a="1"/>
  <c r="A143" s="1"/>
  <c r="B142"/>
  <c r="A141" i="14" l="1" a="1"/>
  <c r="A141" s="1"/>
  <c r="E140"/>
  <c r="F140"/>
  <c r="B140"/>
  <c r="G140"/>
  <c r="H140"/>
  <c r="C140"/>
  <c r="D140"/>
  <c r="C143" i="13"/>
  <c r="F143"/>
  <c r="H143"/>
  <c r="G143"/>
  <c r="E143"/>
  <c r="D143"/>
  <c r="A144" a="1"/>
  <c r="A144" s="1"/>
  <c r="B143"/>
  <c r="A142" i="14" l="1" a="1"/>
  <c r="A142" s="1"/>
  <c r="B141"/>
  <c r="F141"/>
  <c r="D141"/>
  <c r="E141"/>
  <c r="G141"/>
  <c r="C141"/>
  <c r="H141"/>
  <c r="C144" i="13"/>
  <c r="E144"/>
  <c r="H144"/>
  <c r="G144"/>
  <c r="D144"/>
  <c r="F144"/>
  <c r="A145" a="1"/>
  <c r="A145" s="1"/>
  <c r="B144"/>
  <c r="A143" i="14" l="1" a="1"/>
  <c r="A143" s="1"/>
  <c r="C142"/>
  <c r="G142"/>
  <c r="B142"/>
  <c r="H142"/>
  <c r="D142"/>
  <c r="E142"/>
  <c r="F142"/>
  <c r="C145" i="13"/>
  <c r="D145"/>
  <c r="H145"/>
  <c r="G145"/>
  <c r="F145"/>
  <c r="E145"/>
  <c r="A146" a="1"/>
  <c r="A146" s="1"/>
  <c r="B145"/>
  <c r="A144" i="14" l="1" a="1"/>
  <c r="A144" s="1"/>
  <c r="D143"/>
  <c r="H143"/>
  <c r="F143"/>
  <c r="B143"/>
  <c r="G143"/>
  <c r="C143"/>
  <c r="E143"/>
  <c r="C146" i="13"/>
  <c r="G146"/>
  <c r="D146"/>
  <c r="H146"/>
  <c r="E146"/>
  <c r="F146"/>
  <c r="A147" a="1"/>
  <c r="A147" s="1"/>
  <c r="B146"/>
  <c r="A145" i="14" l="1" a="1"/>
  <c r="A145" s="1"/>
  <c r="E144"/>
  <c r="D144"/>
  <c r="F144"/>
  <c r="B144"/>
  <c r="G144"/>
  <c r="C144"/>
  <c r="H144"/>
  <c r="C147" i="13"/>
  <c r="F147"/>
  <c r="D147"/>
  <c r="H147"/>
  <c r="E147"/>
  <c r="G147"/>
  <c r="A148" a="1"/>
  <c r="A148" s="1"/>
  <c r="B147"/>
  <c r="A146" i="14" l="1" a="1"/>
  <c r="A146" s="1"/>
  <c r="B145"/>
  <c r="F145"/>
  <c r="C145"/>
  <c r="H145"/>
  <c r="D145"/>
  <c r="E145"/>
  <c r="G145"/>
  <c r="C148" i="13"/>
  <c r="E148"/>
  <c r="D148"/>
  <c r="H148"/>
  <c r="F148"/>
  <c r="G148"/>
  <c r="A149" a="1"/>
  <c r="A149" s="1"/>
  <c r="B148"/>
  <c r="A147" i="14" l="1" a="1"/>
  <c r="A147" s="1"/>
  <c r="C146"/>
  <c r="G146"/>
  <c r="F146"/>
  <c r="B146"/>
  <c r="H146"/>
  <c r="D146"/>
  <c r="E146"/>
  <c r="D149" i="13"/>
  <c r="H149"/>
  <c r="E149"/>
  <c r="C149"/>
  <c r="F149"/>
  <c r="G149"/>
  <c r="A150" a="1"/>
  <c r="A150" s="1"/>
  <c r="B149"/>
  <c r="A148" i="14" l="1" a="1"/>
  <c r="A148" s="1"/>
  <c r="D147"/>
  <c r="H147"/>
  <c r="E147"/>
  <c r="F147"/>
  <c r="B147"/>
  <c r="G147"/>
  <c r="C147"/>
  <c r="C150" i="13"/>
  <c r="G150"/>
  <c r="E150"/>
  <c r="D150"/>
  <c r="F150"/>
  <c r="H150"/>
  <c r="A151" a="1"/>
  <c r="A151" s="1"/>
  <c r="B150"/>
  <c r="A149" i="14" l="1" a="1"/>
  <c r="A149" s="1"/>
  <c r="E148"/>
  <c r="C148"/>
  <c r="H148"/>
  <c r="D148"/>
  <c r="F148"/>
  <c r="G148"/>
  <c r="B148"/>
  <c r="F151" i="13"/>
  <c r="E151"/>
  <c r="D151"/>
  <c r="C151"/>
  <c r="H151"/>
  <c r="G151"/>
  <c r="A152" a="1"/>
  <c r="A152" s="1"/>
  <c r="B151"/>
  <c r="A150" i="14" l="1" a="1"/>
  <c r="A150" s="1"/>
  <c r="B149"/>
  <c r="F149"/>
  <c r="G149"/>
  <c r="C149"/>
  <c r="H149"/>
  <c r="D149"/>
  <c r="E149"/>
  <c r="C152" i="13"/>
  <c r="E152"/>
  <c r="F152"/>
  <c r="D152"/>
  <c r="G152"/>
  <c r="H152"/>
  <c r="A153" a="1"/>
  <c r="A153" s="1"/>
  <c r="B152"/>
  <c r="A151" i="14" l="1" a="1"/>
  <c r="A151" s="1"/>
  <c r="C150"/>
  <c r="G150"/>
  <c r="E150"/>
  <c r="F150"/>
  <c r="B150"/>
  <c r="H150"/>
  <c r="D150"/>
  <c r="C153" i="13"/>
  <c r="D153"/>
  <c r="H153"/>
  <c r="F153"/>
  <c r="E153"/>
  <c r="G153"/>
  <c r="A154" a="1"/>
  <c r="A154" s="1"/>
  <c r="B153"/>
  <c r="A152" i="14" l="1" a="1"/>
  <c r="A152" s="1"/>
  <c r="D151"/>
  <c r="H151"/>
  <c r="C151"/>
  <c r="E151"/>
  <c r="F151"/>
  <c r="G151"/>
  <c r="B151"/>
  <c r="C154" i="13"/>
  <c r="G154"/>
  <c r="F154"/>
  <c r="E154"/>
  <c r="H154"/>
  <c r="D154"/>
  <c r="A155" a="1"/>
  <c r="A155" s="1"/>
  <c r="B154"/>
  <c r="A153" i="14" l="1" a="1"/>
  <c r="A153" s="1"/>
  <c r="E152"/>
  <c r="B152"/>
  <c r="G152"/>
  <c r="C152"/>
  <c r="H152"/>
  <c r="D152"/>
  <c r="F152"/>
  <c r="C155" i="13"/>
  <c r="F155"/>
  <c r="G155"/>
  <c r="E155"/>
  <c r="D155"/>
  <c r="H155"/>
  <c r="A156" a="1"/>
  <c r="A156" s="1"/>
  <c r="B155"/>
  <c r="A154" i="14" l="1" a="1"/>
  <c r="A154" s="1"/>
  <c r="B153"/>
  <c r="F153"/>
  <c r="E153"/>
  <c r="G153"/>
  <c r="C153"/>
  <c r="H153"/>
  <c r="D153"/>
  <c r="C156" i="13"/>
  <c r="E156"/>
  <c r="G156"/>
  <c r="F156"/>
  <c r="H156"/>
  <c r="D156"/>
  <c r="A157" a="1"/>
  <c r="A157" s="1"/>
  <c r="B156"/>
  <c r="A155" i="14" l="1" a="1"/>
  <c r="A155" s="1"/>
  <c r="C154"/>
  <c r="G154"/>
  <c r="D154"/>
  <c r="E154"/>
  <c r="F154"/>
  <c r="H154"/>
  <c r="B154"/>
  <c r="C157" i="13"/>
  <c r="D157"/>
  <c r="H157"/>
  <c r="G157"/>
  <c r="F157"/>
  <c r="E157"/>
  <c r="A158" a="1"/>
  <c r="A158" s="1"/>
  <c r="B157"/>
  <c r="A156" i="14" l="1" a="1"/>
  <c r="A156" s="1"/>
  <c r="D155"/>
  <c r="H155"/>
  <c r="B155"/>
  <c r="G155"/>
  <c r="C155"/>
  <c r="E155"/>
  <c r="F155"/>
  <c r="C158" i="13"/>
  <c r="G158"/>
  <c r="H158"/>
  <c r="F158"/>
  <c r="D158"/>
  <c r="E158"/>
  <c r="A159" a="1"/>
  <c r="A159" s="1"/>
  <c r="B158"/>
  <c r="A157" i="14" l="1" a="1"/>
  <c r="A157" s="1"/>
  <c r="E156"/>
  <c r="F156"/>
  <c r="B156"/>
  <c r="G156"/>
  <c r="C156"/>
  <c r="H156"/>
  <c r="D156"/>
  <c r="C159" i="13"/>
  <c r="F159"/>
  <c r="H159"/>
  <c r="G159"/>
  <c r="D159"/>
  <c r="E159"/>
  <c r="A160" a="1"/>
  <c r="A160" s="1"/>
  <c r="B159"/>
  <c r="A158" i="14" l="1" a="1"/>
  <c r="A158" s="1"/>
  <c r="B157"/>
  <c r="F157"/>
  <c r="D157"/>
  <c r="E157"/>
  <c r="G157"/>
  <c r="H157"/>
  <c r="C157"/>
  <c r="E160" i="13"/>
  <c r="H160"/>
  <c r="C160"/>
  <c r="G160"/>
  <c r="F160"/>
  <c r="D160"/>
  <c r="A161" a="1"/>
  <c r="A161" s="1"/>
  <c r="B160"/>
  <c r="A159" i="14" l="1" a="1"/>
  <c r="A159" s="1"/>
  <c r="C158"/>
  <c r="G158"/>
  <c r="B158"/>
  <c r="H158"/>
  <c r="D158"/>
  <c r="E158"/>
  <c r="F158"/>
  <c r="D161" i="13"/>
  <c r="H161"/>
  <c r="C161"/>
  <c r="G161"/>
  <c r="E161"/>
  <c r="F161"/>
  <c r="A162" a="1"/>
  <c r="A162" s="1"/>
  <c r="B161"/>
  <c r="A160" i="14" l="1" a="1"/>
  <c r="A160" s="1"/>
  <c r="E159"/>
  <c r="B159"/>
  <c r="F159"/>
  <c r="C159"/>
  <c r="G159"/>
  <c r="D159"/>
  <c r="H159"/>
  <c r="C162" i="13"/>
  <c r="G162"/>
  <c r="D162"/>
  <c r="H162"/>
  <c r="E162"/>
  <c r="F162"/>
  <c r="A163" a="1"/>
  <c r="A163" s="1"/>
  <c r="B162"/>
  <c r="A161" i="14" l="1" a="1"/>
  <c r="A161" s="1"/>
  <c r="B160"/>
  <c r="F160"/>
  <c r="C160"/>
  <c r="G160"/>
  <c r="D160"/>
  <c r="H160"/>
  <c r="E160"/>
  <c r="C163" i="13"/>
  <c r="F163"/>
  <c r="D163"/>
  <c r="H163"/>
  <c r="E163"/>
  <c r="G163"/>
  <c r="A164" a="1"/>
  <c r="A164" s="1"/>
  <c r="B163"/>
  <c r="A162" i="14" l="1" a="1"/>
  <c r="A162" s="1"/>
  <c r="C161"/>
  <c r="G161"/>
  <c r="D161"/>
  <c r="H161"/>
  <c r="E161"/>
  <c r="F161"/>
  <c r="B161"/>
  <c r="C164" i="13"/>
  <c r="E164"/>
  <c r="D164"/>
  <c r="H164"/>
  <c r="F164"/>
  <c r="G164"/>
  <c r="A165" a="1"/>
  <c r="A165" s="1"/>
  <c r="B164"/>
  <c r="A163" i="14" l="1" a="1"/>
  <c r="A163" s="1"/>
  <c r="D162"/>
  <c r="H162"/>
  <c r="E162"/>
  <c r="F162"/>
  <c r="B162"/>
  <c r="G162"/>
  <c r="C162"/>
  <c r="C165" i="13"/>
  <c r="D165"/>
  <c r="H165"/>
  <c r="E165"/>
  <c r="F165"/>
  <c r="G165"/>
  <c r="A166" a="1"/>
  <c r="A166" s="1"/>
  <c r="B165"/>
  <c r="A164" i="14" l="1" a="1"/>
  <c r="A164" s="1"/>
  <c r="E163"/>
  <c r="B163"/>
  <c r="F163"/>
  <c r="G163"/>
  <c r="C163"/>
  <c r="H163"/>
  <c r="D163"/>
  <c r="C166" i="13"/>
  <c r="G166"/>
  <c r="E166"/>
  <c r="D166"/>
  <c r="F166"/>
  <c r="H166"/>
  <c r="A167" a="1"/>
  <c r="A167" s="1"/>
  <c r="B166"/>
  <c r="A165" i="14" l="1" a="1"/>
  <c r="A165" s="1"/>
  <c r="B164"/>
  <c r="F164"/>
  <c r="C164"/>
  <c r="G164"/>
  <c r="H164"/>
  <c r="D164"/>
  <c r="E164"/>
  <c r="C167" i="13"/>
  <c r="F167"/>
  <c r="E167"/>
  <c r="D167"/>
  <c r="G167"/>
  <c r="H167"/>
  <c r="A168" a="1"/>
  <c r="A168" s="1"/>
  <c r="B167"/>
  <c r="A166" i="14" l="1" a="1"/>
  <c r="A166" s="1"/>
  <c r="C165"/>
  <c r="G165"/>
  <c r="D165"/>
  <c r="H165"/>
  <c r="E165"/>
  <c r="B165"/>
  <c r="F165"/>
  <c r="C168" i="13"/>
  <c r="E168"/>
  <c r="F168"/>
  <c r="D168"/>
  <c r="H168"/>
  <c r="G168"/>
  <c r="A169" a="1"/>
  <c r="A169" s="1"/>
  <c r="B168"/>
  <c r="A167" i="14" l="1" a="1"/>
  <c r="A167" s="1"/>
  <c r="D166"/>
  <c r="H166"/>
  <c r="E166"/>
  <c r="B166"/>
  <c r="F166"/>
  <c r="C166"/>
  <c r="G166"/>
  <c r="C169" i="13"/>
  <c r="D169"/>
  <c r="H169"/>
  <c r="F169"/>
  <c r="E169"/>
  <c r="G169"/>
  <c r="A170" a="1"/>
  <c r="A170" s="1"/>
  <c r="B169"/>
  <c r="A168" i="14" l="1" a="1"/>
  <c r="A168" s="1"/>
  <c r="E167"/>
  <c r="B167"/>
  <c r="F167"/>
  <c r="C167"/>
  <c r="G167"/>
  <c r="D167"/>
  <c r="H167"/>
  <c r="C170" i="13"/>
  <c r="G170"/>
  <c r="F170"/>
  <c r="E170"/>
  <c r="H170"/>
  <c r="D170"/>
  <c r="A171" a="1"/>
  <c r="A171" s="1"/>
  <c r="B170"/>
  <c r="A169" i="14" l="1" a="1"/>
  <c r="A169" s="1"/>
  <c r="B168"/>
  <c r="F168"/>
  <c r="C168"/>
  <c r="G168"/>
  <c r="D168"/>
  <c r="H168"/>
  <c r="E168"/>
  <c r="F171" i="13"/>
  <c r="G171"/>
  <c r="E171"/>
  <c r="H171"/>
  <c r="D171"/>
  <c r="C171"/>
  <c r="A172" a="1"/>
  <c r="A172" s="1"/>
  <c r="B171"/>
  <c r="A170" i="14" l="1" a="1"/>
  <c r="A170" s="1"/>
  <c r="C169"/>
  <c r="G169"/>
  <c r="D169"/>
  <c r="H169"/>
  <c r="E169"/>
  <c r="F169"/>
  <c r="B169"/>
  <c r="E172" i="13"/>
  <c r="G172"/>
  <c r="F172"/>
  <c r="C172"/>
  <c r="D172"/>
  <c r="H172"/>
  <c r="A173" a="1"/>
  <c r="A173" s="1"/>
  <c r="B172"/>
  <c r="A171" i="14" l="1" a="1"/>
  <c r="A171" s="1"/>
  <c r="D170"/>
  <c r="H170"/>
  <c r="E170"/>
  <c r="F170"/>
  <c r="B170"/>
  <c r="G170"/>
  <c r="C170"/>
  <c r="C173" i="13"/>
  <c r="D173"/>
  <c r="H173"/>
  <c r="G173"/>
  <c r="F173"/>
  <c r="E173"/>
  <c r="A174" a="1"/>
  <c r="A174" s="1"/>
  <c r="B173"/>
  <c r="A172" i="14" l="1" a="1"/>
  <c r="A172" s="1"/>
  <c r="E171"/>
  <c r="B171"/>
  <c r="F171"/>
  <c r="G171"/>
  <c r="C171"/>
  <c r="H171"/>
  <c r="D171"/>
  <c r="C174" i="13"/>
  <c r="G174"/>
  <c r="H174"/>
  <c r="F174"/>
  <c r="D174"/>
  <c r="E174"/>
  <c r="A175" a="1"/>
  <c r="A175" s="1"/>
  <c r="B174"/>
  <c r="A173" i="14" l="1" a="1"/>
  <c r="A173" s="1"/>
  <c r="B172"/>
  <c r="F172"/>
  <c r="C172"/>
  <c r="G172"/>
  <c r="H172"/>
  <c r="D172"/>
  <c r="E172"/>
  <c r="C175" i="13"/>
  <c r="F175"/>
  <c r="H175"/>
  <c r="G175"/>
  <c r="D175"/>
  <c r="E175"/>
  <c r="A176" a="1"/>
  <c r="A176" s="1"/>
  <c r="B175"/>
  <c r="A174" i="14" l="1" a="1"/>
  <c r="A174" s="1"/>
  <c r="C173"/>
  <c r="G173"/>
  <c r="D173"/>
  <c r="H173"/>
  <c r="E173"/>
  <c r="B173"/>
  <c r="F173"/>
  <c r="C176" i="13"/>
  <c r="E176"/>
  <c r="H176"/>
  <c r="G176"/>
  <c r="D176"/>
  <c r="F176"/>
  <c r="A177" a="1"/>
  <c r="A177" s="1"/>
  <c r="B176"/>
  <c r="A175" i="14" l="1" a="1"/>
  <c r="A175" s="1"/>
  <c r="D174"/>
  <c r="H174"/>
  <c r="E174"/>
  <c r="B174"/>
  <c r="F174"/>
  <c r="C174"/>
  <c r="G174"/>
  <c r="C177" i="13"/>
  <c r="D177"/>
  <c r="H177"/>
  <c r="G177"/>
  <c r="F177"/>
  <c r="E177"/>
  <c r="A178" a="1"/>
  <c r="A178" s="1"/>
  <c r="B177"/>
  <c r="A176" i="14" l="1" a="1"/>
  <c r="A176" s="1"/>
  <c r="E175"/>
  <c r="B175"/>
  <c r="F175"/>
  <c r="C175"/>
  <c r="G175"/>
  <c r="D175"/>
  <c r="H175"/>
  <c r="C178" i="13"/>
  <c r="G178"/>
  <c r="D178"/>
  <c r="H178"/>
  <c r="E178"/>
  <c r="F178"/>
  <c r="A179" a="1"/>
  <c r="A179" s="1"/>
  <c r="B178"/>
  <c r="A177" i="14" l="1" a="1"/>
  <c r="A177" s="1"/>
  <c r="B176"/>
  <c r="F176"/>
  <c r="C176"/>
  <c r="G176"/>
  <c r="D176"/>
  <c r="H176"/>
  <c r="E176"/>
  <c r="C179" i="13"/>
  <c r="F179"/>
  <c r="D179"/>
  <c r="H179"/>
  <c r="E179"/>
  <c r="G179"/>
  <c r="A180" a="1"/>
  <c r="A180" s="1"/>
  <c r="B179"/>
  <c r="A178" i="14" l="1" a="1"/>
  <c r="A178" s="1"/>
  <c r="C177"/>
  <c r="G177"/>
  <c r="D177"/>
  <c r="H177"/>
  <c r="E177"/>
  <c r="F177"/>
  <c r="B177"/>
  <c r="C180" i="13"/>
  <c r="E180"/>
  <c r="D180"/>
  <c r="H180"/>
  <c r="F180"/>
  <c r="G180"/>
  <c r="A181" a="1"/>
  <c r="A181" s="1"/>
  <c r="B180"/>
  <c r="A179" i="14" l="1" a="1"/>
  <c r="A179" s="1"/>
  <c r="D178"/>
  <c r="H178"/>
  <c r="E178"/>
  <c r="F178"/>
  <c r="B178"/>
  <c r="G178"/>
  <c r="C178"/>
  <c r="D181" i="13"/>
  <c r="H181"/>
  <c r="E181"/>
  <c r="C181"/>
  <c r="G181"/>
  <c r="F181"/>
  <c r="A182" a="1"/>
  <c r="A182" s="1"/>
  <c r="B181"/>
  <c r="A180" i="14" l="1" a="1"/>
  <c r="A180" s="1"/>
  <c r="E179"/>
  <c r="B179"/>
  <c r="F179"/>
  <c r="G179"/>
  <c r="C179"/>
  <c r="H179"/>
  <c r="D179"/>
  <c r="C182" i="13"/>
  <c r="G182"/>
  <c r="E182"/>
  <c r="D182"/>
  <c r="F182"/>
  <c r="H182"/>
  <c r="A183" a="1"/>
  <c r="A183" s="1"/>
  <c r="B182"/>
  <c r="A181" i="14" l="1" a="1"/>
  <c r="A181" s="1"/>
  <c r="B180"/>
  <c r="F180"/>
  <c r="C180"/>
  <c r="G180"/>
  <c r="H180"/>
  <c r="D180"/>
  <c r="E180"/>
  <c r="F183" i="13"/>
  <c r="C183"/>
  <c r="E183"/>
  <c r="D183"/>
  <c r="G183"/>
  <c r="H183"/>
  <c r="A184" a="1"/>
  <c r="A184" s="1"/>
  <c r="B183"/>
  <c r="A182" i="14" l="1" a="1"/>
  <c r="A182" s="1"/>
  <c r="C181"/>
  <c r="G181"/>
  <c r="D181"/>
  <c r="H181"/>
  <c r="E181"/>
  <c r="B181"/>
  <c r="F181"/>
  <c r="C184" i="13"/>
  <c r="E184"/>
  <c r="F184"/>
  <c r="D184"/>
  <c r="G184"/>
  <c r="H184"/>
  <c r="A185" a="1"/>
  <c r="A185" s="1"/>
  <c r="B184"/>
  <c r="A183" i="14" l="1" a="1"/>
  <c r="A183" s="1"/>
  <c r="D182"/>
  <c r="H182"/>
  <c r="E182"/>
  <c r="B182"/>
  <c r="F182"/>
  <c r="C182"/>
  <c r="G182"/>
  <c r="C185" i="13"/>
  <c r="D185"/>
  <c r="H185"/>
  <c r="F185"/>
  <c r="E185"/>
  <c r="G185"/>
  <c r="A186" a="1"/>
  <c r="A186" s="1"/>
  <c r="B185"/>
  <c r="A184" i="14" l="1" a="1"/>
  <c r="A184" s="1"/>
  <c r="E183"/>
  <c r="B183"/>
  <c r="F183"/>
  <c r="C183"/>
  <c r="G183"/>
  <c r="D183"/>
  <c r="H183"/>
  <c r="C186" i="13"/>
  <c r="G186"/>
  <c r="F186"/>
  <c r="E186"/>
  <c r="H186"/>
  <c r="D186"/>
  <c r="A187" a="1"/>
  <c r="A187" s="1"/>
  <c r="B186"/>
  <c r="A185" i="14" l="1" a="1"/>
  <c r="A185" s="1"/>
  <c r="B184"/>
  <c r="F184"/>
  <c r="C184"/>
  <c r="G184"/>
  <c r="D184"/>
  <c r="H184"/>
  <c r="E184"/>
  <c r="C187" i="13"/>
  <c r="F187"/>
  <c r="G187"/>
  <c r="E187"/>
  <c r="H187"/>
  <c r="D187"/>
  <c r="A188" a="1"/>
  <c r="A188" s="1"/>
  <c r="B187"/>
  <c r="A186" i="14" l="1" a="1"/>
  <c r="A186" s="1"/>
  <c r="C185"/>
  <c r="G185"/>
  <c r="D185"/>
  <c r="H185"/>
  <c r="E185"/>
  <c r="F185"/>
  <c r="B185"/>
  <c r="C188" i="13"/>
  <c r="E188"/>
  <c r="G188"/>
  <c r="F188"/>
  <c r="H188"/>
  <c r="D188"/>
  <c r="A189" a="1"/>
  <c r="A189" s="1"/>
  <c r="B188"/>
  <c r="A187" i="14" l="1" a="1"/>
  <c r="A187" s="1"/>
  <c r="D186"/>
  <c r="H186"/>
  <c r="E186"/>
  <c r="F186"/>
  <c r="B186"/>
  <c r="G186"/>
  <c r="C186"/>
  <c r="C189" i="13"/>
  <c r="D189"/>
  <c r="H189"/>
  <c r="G189"/>
  <c r="F189"/>
  <c r="E189"/>
  <c r="A190" a="1"/>
  <c r="A190" s="1"/>
  <c r="B189"/>
  <c r="A188" i="14" l="1" a="1"/>
  <c r="A188" s="1"/>
  <c r="E187"/>
  <c r="B187"/>
  <c r="F187"/>
  <c r="G187"/>
  <c r="C187"/>
  <c r="H187"/>
  <c r="D187"/>
  <c r="C190" i="13"/>
  <c r="G190"/>
  <c r="H190"/>
  <c r="F190"/>
  <c r="D190"/>
  <c r="E190"/>
  <c r="A191" a="1"/>
  <c r="A191" s="1"/>
  <c r="B190"/>
  <c r="A189" i="14" l="1" a="1"/>
  <c r="A189" s="1"/>
  <c r="B188"/>
  <c r="F188"/>
  <c r="C188"/>
  <c r="G188"/>
  <c r="H188"/>
  <c r="D188"/>
  <c r="E188"/>
  <c r="C191" i="13"/>
  <c r="F191"/>
  <c r="H191"/>
  <c r="G191"/>
  <c r="D191"/>
  <c r="E191"/>
  <c r="A192" a="1"/>
  <c r="A192" s="1"/>
  <c r="B191"/>
  <c r="A190" i="14" l="1" a="1"/>
  <c r="A190" s="1"/>
  <c r="C189"/>
  <c r="G189"/>
  <c r="D189"/>
  <c r="H189"/>
  <c r="E189"/>
  <c r="B189"/>
  <c r="F189"/>
  <c r="E192" i="13"/>
  <c r="H192"/>
  <c r="G192"/>
  <c r="C192"/>
  <c r="D192"/>
  <c r="F192"/>
  <c r="A193" a="1"/>
  <c r="A193" s="1"/>
  <c r="B192"/>
  <c r="A191" i="14" l="1" a="1"/>
  <c r="A191" s="1"/>
  <c r="D190"/>
  <c r="H190"/>
  <c r="E190"/>
  <c r="B190"/>
  <c r="F190"/>
  <c r="C190"/>
  <c r="G190"/>
  <c r="D193" i="13"/>
  <c r="H193"/>
  <c r="G193"/>
  <c r="E193"/>
  <c r="F193"/>
  <c r="C193"/>
  <c r="A194" a="1"/>
  <c r="A194" s="1"/>
  <c r="B193"/>
  <c r="A192" i="14" l="1" a="1"/>
  <c r="A192" s="1"/>
  <c r="E191"/>
  <c r="B191"/>
  <c r="F191"/>
  <c r="C191"/>
  <c r="G191"/>
  <c r="D191"/>
  <c r="H191"/>
  <c r="C194" i="13"/>
  <c r="G194"/>
  <c r="D194"/>
  <c r="H194"/>
  <c r="F194"/>
  <c r="E194"/>
  <c r="A195" a="1"/>
  <c r="A195" s="1"/>
  <c r="B194"/>
  <c r="A193" i="14" l="1" a="1"/>
  <c r="A193" s="1"/>
  <c r="B192"/>
  <c r="F192"/>
  <c r="C192"/>
  <c r="G192"/>
  <c r="D192"/>
  <c r="H192"/>
  <c r="E192"/>
  <c r="C195" i="13"/>
  <c r="F195"/>
  <c r="D195"/>
  <c r="H195"/>
  <c r="E195"/>
  <c r="G195"/>
  <c r="A196" a="1"/>
  <c r="A196" s="1"/>
  <c r="B195"/>
  <c r="A194" i="14" l="1" a="1"/>
  <c r="A194" s="1"/>
  <c r="D193"/>
  <c r="H193"/>
  <c r="C193"/>
  <c r="F193"/>
  <c r="E193"/>
  <c r="B193"/>
  <c r="G193"/>
  <c r="C196" i="13"/>
  <c r="E196"/>
  <c r="D196"/>
  <c r="H196"/>
  <c r="F196"/>
  <c r="G196"/>
  <c r="A197" a="1"/>
  <c r="A197" s="1"/>
  <c r="B196"/>
  <c r="A195" i="14" l="1" a="1"/>
  <c r="A195" s="1"/>
  <c r="E194"/>
  <c r="B194"/>
  <c r="G194"/>
  <c r="D194"/>
  <c r="C194"/>
  <c r="H194"/>
  <c r="F194"/>
  <c r="C197" i="13"/>
  <c r="D197"/>
  <c r="H197"/>
  <c r="E197"/>
  <c r="F197"/>
  <c r="G197"/>
  <c r="A198" a="1"/>
  <c r="A198" s="1"/>
  <c r="B197"/>
  <c r="A196" i="14" l="1" a="1"/>
  <c r="A196" s="1"/>
  <c r="B195"/>
  <c r="F195"/>
  <c r="E195"/>
  <c r="C195"/>
  <c r="H195"/>
  <c r="G195"/>
  <c r="D195"/>
  <c r="C198" i="13"/>
  <c r="G198"/>
  <c r="E198"/>
  <c r="D198"/>
  <c r="H198"/>
  <c r="F198"/>
  <c r="A199" a="1"/>
  <c r="A199" s="1"/>
  <c r="B198"/>
  <c r="A197" i="14" l="1" a="1"/>
  <c r="A197" s="1"/>
  <c r="C196"/>
  <c r="G196"/>
  <c r="D196"/>
  <c r="F196"/>
  <c r="E196"/>
  <c r="B196"/>
  <c r="H196"/>
  <c r="C199" i="13"/>
  <c r="F199"/>
  <c r="E199"/>
  <c r="D199"/>
  <c r="G199"/>
  <c r="H199"/>
  <c r="A200" a="1"/>
  <c r="A200" s="1"/>
  <c r="B199"/>
  <c r="A198" i="14" l="1" a="1"/>
  <c r="A198" s="1"/>
  <c r="D197"/>
  <c r="H197"/>
  <c r="B197"/>
  <c r="G197"/>
  <c r="E197"/>
  <c r="C197"/>
  <c r="F197"/>
  <c r="C200" i="13"/>
  <c r="E200"/>
  <c r="F200"/>
  <c r="D200"/>
  <c r="G200"/>
  <c r="H200"/>
  <c r="A201" a="1"/>
  <c r="A201" s="1"/>
  <c r="B200"/>
  <c r="A199" i="14" l="1" a="1"/>
  <c r="A199" s="1"/>
  <c r="E198"/>
  <c r="F198"/>
  <c r="C198"/>
  <c r="H198"/>
  <c r="B198"/>
  <c r="G198"/>
  <c r="D198"/>
  <c r="C201" i="13"/>
  <c r="D201"/>
  <c r="H201"/>
  <c r="F201"/>
  <c r="E201"/>
  <c r="G201"/>
  <c r="A202" a="1"/>
  <c r="A202" s="1"/>
  <c r="B201"/>
  <c r="A200" i="14" l="1" a="1"/>
  <c r="A200" s="1"/>
  <c r="B199"/>
  <c r="F199"/>
  <c r="D199"/>
  <c r="G199"/>
  <c r="E199"/>
  <c r="C199"/>
  <c r="H199"/>
  <c r="C202" i="13"/>
  <c r="G202"/>
  <c r="F202"/>
  <c r="E202"/>
  <c r="D202"/>
  <c r="H202"/>
  <c r="A203" a="1"/>
  <c r="A203" s="1"/>
  <c r="B202"/>
  <c r="A201" i="14" l="1" a="1"/>
  <c r="A201" s="1"/>
  <c r="C200"/>
  <c r="G200"/>
  <c r="B200"/>
  <c r="H200"/>
  <c r="E200"/>
  <c r="D200"/>
  <c r="F200"/>
  <c r="F203" i="13"/>
  <c r="G203"/>
  <c r="C203"/>
  <c r="E203"/>
  <c r="H203"/>
  <c r="D203"/>
  <c r="A204" a="1"/>
  <c r="A204" s="1"/>
  <c r="B203"/>
  <c r="A202" i="14" l="1" a="1"/>
  <c r="A202" s="1"/>
  <c r="D201"/>
  <c r="H201"/>
  <c r="F201"/>
  <c r="C201"/>
  <c r="B201"/>
  <c r="G201"/>
  <c r="E201"/>
  <c r="E204" i="13"/>
  <c r="C204"/>
  <c r="G204"/>
  <c r="F204"/>
  <c r="H204"/>
  <c r="D204"/>
  <c r="A205" a="1"/>
  <c r="A205" s="1"/>
  <c r="B204"/>
  <c r="A203" i="14" l="1" a="1"/>
  <c r="A203" s="1"/>
  <c r="E202"/>
  <c r="D202"/>
  <c r="B202"/>
  <c r="G202"/>
  <c r="F202"/>
  <c r="C202"/>
  <c r="H202"/>
  <c r="C205" i="13"/>
  <c r="D205"/>
  <c r="H205"/>
  <c r="G205"/>
  <c r="F205"/>
  <c r="E205"/>
  <c r="A206" a="1"/>
  <c r="A206" s="1"/>
  <c r="B205"/>
  <c r="A204" i="14" l="1" a="1"/>
  <c r="A204" s="1"/>
  <c r="B203"/>
  <c r="F203"/>
  <c r="C203"/>
  <c r="H203"/>
  <c r="E203"/>
  <c r="D203"/>
  <c r="G203"/>
  <c r="C206" i="13"/>
  <c r="G206"/>
  <c r="H206"/>
  <c r="F206"/>
  <c r="D206"/>
  <c r="E206"/>
  <c r="A207" a="1"/>
  <c r="A207" s="1"/>
  <c r="B206"/>
  <c r="A205" i="14" l="1" a="1"/>
  <c r="A205" s="1"/>
  <c r="C204"/>
  <c r="G204"/>
  <c r="F204"/>
  <c r="D204"/>
  <c r="B204"/>
  <c r="H204"/>
  <c r="E204"/>
  <c r="C207" i="13"/>
  <c r="F207"/>
  <c r="H207"/>
  <c r="G207"/>
  <c r="D207"/>
  <c r="E207"/>
  <c r="A208" a="1"/>
  <c r="A208" s="1"/>
  <c r="B207"/>
  <c r="A206" i="14" l="1" a="1"/>
  <c r="A206" s="1"/>
  <c r="D205"/>
  <c r="H205"/>
  <c r="E205"/>
  <c r="B205"/>
  <c r="G205"/>
  <c r="F205"/>
  <c r="C205"/>
  <c r="C208" i="13"/>
  <c r="E208"/>
  <c r="H208"/>
  <c r="G208"/>
  <c r="D208"/>
  <c r="F208"/>
  <c r="A209" a="1"/>
  <c r="A209" s="1"/>
  <c r="B208"/>
  <c r="A207" i="14" l="1" a="1"/>
  <c r="A207" s="1"/>
  <c r="E206"/>
  <c r="C206"/>
  <c r="H206"/>
  <c r="F206"/>
  <c r="D206"/>
  <c r="B206"/>
  <c r="G206"/>
  <c r="C209" i="13"/>
  <c r="D209"/>
  <c r="H209"/>
  <c r="G209"/>
  <c r="E209"/>
  <c r="F209"/>
  <c r="A210" a="1"/>
  <c r="A210" s="1"/>
  <c r="B209"/>
  <c r="A208" i="14" l="1" a="1"/>
  <c r="A208" s="1"/>
  <c r="B207"/>
  <c r="F207"/>
  <c r="G207"/>
  <c r="D207"/>
  <c r="C207"/>
  <c r="H207"/>
  <c r="E207"/>
  <c r="C210" i="13"/>
  <c r="G210"/>
  <c r="D210"/>
  <c r="H210"/>
  <c r="E210"/>
  <c r="F210"/>
  <c r="A211" a="1"/>
  <c r="A211" s="1"/>
  <c r="B210"/>
  <c r="A209" i="14" l="1" a="1"/>
  <c r="A209" s="1"/>
  <c r="C208"/>
  <c r="G208"/>
  <c r="E208"/>
  <c r="B208"/>
  <c r="H208"/>
  <c r="F208"/>
  <c r="D208"/>
  <c r="C211" i="13"/>
  <c r="F211"/>
  <c r="D211"/>
  <c r="H211"/>
  <c r="G211"/>
  <c r="E211"/>
  <c r="A212" a="1"/>
  <c r="A212" s="1"/>
  <c r="B211"/>
  <c r="A210" i="14" l="1" a="1"/>
  <c r="A210" s="1"/>
  <c r="D209"/>
  <c r="H209"/>
  <c r="C209"/>
  <c r="F209"/>
  <c r="E209"/>
  <c r="B209"/>
  <c r="G209"/>
  <c r="C212" i="13"/>
  <c r="E212"/>
  <c r="D212"/>
  <c r="H212"/>
  <c r="F212"/>
  <c r="G212"/>
  <c r="A213" a="1"/>
  <c r="A213" s="1"/>
  <c r="B212"/>
  <c r="A211" i="14" l="1" a="1"/>
  <c r="A211" s="1"/>
  <c r="E210"/>
  <c r="B210"/>
  <c r="G210"/>
  <c r="D210"/>
  <c r="C210"/>
  <c r="H210"/>
  <c r="F210"/>
  <c r="D213" i="13"/>
  <c r="H213"/>
  <c r="E213"/>
  <c r="C213"/>
  <c r="F213"/>
  <c r="G213"/>
  <c r="A214" a="1"/>
  <c r="A214" s="1"/>
  <c r="B213"/>
  <c r="A212" i="14" l="1" a="1"/>
  <c r="A212" s="1"/>
  <c r="B211"/>
  <c r="F211"/>
  <c r="E211"/>
  <c r="C211"/>
  <c r="H211"/>
  <c r="G211"/>
  <c r="D211"/>
  <c r="C214" i="13"/>
  <c r="G214"/>
  <c r="E214"/>
  <c r="D214"/>
  <c r="F214"/>
  <c r="H214"/>
  <c r="A215" a="1"/>
  <c r="A215" s="1"/>
  <c r="B214"/>
  <c r="A213" i="14" l="1" a="1"/>
  <c r="A213" s="1"/>
  <c r="C212"/>
  <c r="G212"/>
  <c r="D212"/>
  <c r="F212"/>
  <c r="E212"/>
  <c r="B212"/>
  <c r="H212"/>
  <c r="F215" i="13"/>
  <c r="E215"/>
  <c r="D215"/>
  <c r="C215"/>
  <c r="H215"/>
  <c r="G215"/>
  <c r="A216" a="1"/>
  <c r="A216" s="1"/>
  <c r="B215"/>
  <c r="A214" i="14" l="1" a="1"/>
  <c r="A214" s="1"/>
  <c r="D213"/>
  <c r="H213"/>
  <c r="B213"/>
  <c r="G213"/>
  <c r="E213"/>
  <c r="C213"/>
  <c r="F213"/>
  <c r="C216" i="13"/>
  <c r="E216"/>
  <c r="F216"/>
  <c r="D216"/>
  <c r="G216"/>
  <c r="H216"/>
  <c r="A217" a="1"/>
  <c r="A217" s="1"/>
  <c r="B216"/>
  <c r="A215" i="14" l="1" a="1"/>
  <c r="A215" s="1"/>
  <c r="E214"/>
  <c r="F214"/>
  <c r="C214"/>
  <c r="H214"/>
  <c r="B214"/>
  <c r="G214"/>
  <c r="D214"/>
  <c r="C217" i="13"/>
  <c r="D217"/>
  <c r="H217"/>
  <c r="F217"/>
  <c r="E217"/>
  <c r="G217"/>
  <c r="A218" a="1"/>
  <c r="A218" s="1"/>
  <c r="B217"/>
  <c r="A216" i="14" l="1" a="1"/>
  <c r="A216" s="1"/>
  <c r="B215"/>
  <c r="F215"/>
  <c r="D215"/>
  <c r="G215"/>
  <c r="E215"/>
  <c r="C215"/>
  <c r="H215"/>
  <c r="C218" i="13"/>
  <c r="G218"/>
  <c r="F218"/>
  <c r="E218"/>
  <c r="H218"/>
  <c r="D218"/>
  <c r="A219" a="1"/>
  <c r="A219" s="1"/>
  <c r="B218"/>
  <c r="A217" i="14" l="1" a="1"/>
  <c r="A217" s="1"/>
  <c r="C216"/>
  <c r="G216"/>
  <c r="B216"/>
  <c r="H216"/>
  <c r="E216"/>
  <c r="D216"/>
  <c r="F216"/>
  <c r="C219" i="13"/>
  <c r="F219"/>
  <c r="G219"/>
  <c r="E219"/>
  <c r="D219"/>
  <c r="H219"/>
  <c r="A220" a="1"/>
  <c r="A220" s="1"/>
  <c r="B219"/>
  <c r="A218" i="14" l="1" a="1"/>
  <c r="A218" s="1"/>
  <c r="D217"/>
  <c r="H217"/>
  <c r="F217"/>
  <c r="C217"/>
  <c r="B217"/>
  <c r="G217"/>
  <c r="E217"/>
  <c r="C220" i="13"/>
  <c r="E220"/>
  <c r="G220"/>
  <c r="F220"/>
  <c r="H220"/>
  <c r="D220"/>
  <c r="A221" a="1"/>
  <c r="A221" s="1"/>
  <c r="B220"/>
  <c r="A219" i="14" l="1" a="1"/>
  <c r="A219" s="1"/>
  <c r="E218"/>
  <c r="D218"/>
  <c r="B218"/>
  <c r="G218"/>
  <c r="F218"/>
  <c r="C218"/>
  <c r="H218"/>
  <c r="C221" i="13"/>
  <c r="D221"/>
  <c r="H221"/>
  <c r="G221"/>
  <c r="F221"/>
  <c r="E221"/>
  <c r="A222" a="1"/>
  <c r="A222" s="1"/>
  <c r="B221"/>
  <c r="A220" i="14" l="1" a="1"/>
  <c r="A220" s="1"/>
  <c r="B219"/>
  <c r="F219"/>
  <c r="C219"/>
  <c r="H219"/>
  <c r="E219"/>
  <c r="D219"/>
  <c r="G219"/>
  <c r="C222" i="13"/>
  <c r="G222"/>
  <c r="H222"/>
  <c r="F222"/>
  <c r="D222"/>
  <c r="E222"/>
  <c r="A223" a="1"/>
  <c r="A223" s="1"/>
  <c r="B222"/>
  <c r="A221" i="14" l="1" a="1"/>
  <c r="A221" s="1"/>
  <c r="C220"/>
  <c r="G220"/>
  <c r="F220"/>
  <c r="D220"/>
  <c r="B220"/>
  <c r="H220"/>
  <c r="E220"/>
  <c r="C223" i="13"/>
  <c r="F223"/>
  <c r="G223"/>
  <c r="D223"/>
  <c r="E223"/>
  <c r="H223"/>
  <c r="A224" a="1"/>
  <c r="A224" s="1"/>
  <c r="B223"/>
  <c r="A222" i="14" l="1" a="1"/>
  <c r="A222" s="1"/>
  <c r="D221"/>
  <c r="H221"/>
  <c r="E221"/>
  <c r="B221"/>
  <c r="G221"/>
  <c r="F221"/>
  <c r="C221"/>
  <c r="E224" i="13"/>
  <c r="C224"/>
  <c r="G224"/>
  <c r="H224"/>
  <c r="D224"/>
  <c r="F224"/>
  <c r="A225" a="1"/>
  <c r="A225" s="1"/>
  <c r="B224"/>
  <c r="A223" i="14" l="1" a="1"/>
  <c r="A223" s="1"/>
  <c r="E222"/>
  <c r="C222"/>
  <c r="H222"/>
  <c r="F222"/>
  <c r="D222"/>
  <c r="B222"/>
  <c r="G222"/>
  <c r="D225" i="13"/>
  <c r="H225"/>
  <c r="C225"/>
  <c r="G225"/>
  <c r="F225"/>
  <c r="E225"/>
  <c r="A226" a="1"/>
  <c r="A226" s="1"/>
  <c r="B225"/>
  <c r="A224" i="14" l="1" a="1"/>
  <c r="A224" s="1"/>
  <c r="B223"/>
  <c r="F223"/>
  <c r="G223"/>
  <c r="D223"/>
  <c r="C223"/>
  <c r="H223"/>
  <c r="E223"/>
  <c r="C226" i="13"/>
  <c r="G226"/>
  <c r="H226"/>
  <c r="E226"/>
  <c r="F226"/>
  <c r="D226"/>
  <c r="A227" a="1"/>
  <c r="A227" s="1"/>
  <c r="B226"/>
  <c r="A225" i="14" l="1" a="1"/>
  <c r="A225" s="1"/>
  <c r="C224"/>
  <c r="G224"/>
  <c r="E224"/>
  <c r="B224"/>
  <c r="H224"/>
  <c r="F224"/>
  <c r="D224"/>
  <c r="C227" i="13"/>
  <c r="F227"/>
  <c r="H227"/>
  <c r="G227"/>
  <c r="D227"/>
  <c r="E227"/>
  <c r="A228" a="1"/>
  <c r="A228" s="1"/>
  <c r="B227"/>
  <c r="A226" i="14" l="1" a="1"/>
  <c r="A226" s="1"/>
  <c r="D225"/>
  <c r="H225"/>
  <c r="C225"/>
  <c r="F225"/>
  <c r="E225"/>
  <c r="B225"/>
  <c r="G225"/>
  <c r="C228" i="13"/>
  <c r="E228"/>
  <c r="H228"/>
  <c r="F228"/>
  <c r="D228"/>
  <c r="G228"/>
  <c r="A229" a="1"/>
  <c r="A229" s="1"/>
  <c r="B228"/>
  <c r="A227" i="14" l="1" a="1"/>
  <c r="A227" s="1"/>
  <c r="E226"/>
  <c r="B226"/>
  <c r="G226"/>
  <c r="D226"/>
  <c r="C226"/>
  <c r="H226"/>
  <c r="F226"/>
  <c r="C229" i="13"/>
  <c r="D229"/>
  <c r="H229"/>
  <c r="E229"/>
  <c r="F229"/>
  <c r="G229"/>
  <c r="A230" a="1"/>
  <c r="A230" s="1"/>
  <c r="B229"/>
  <c r="A228" i="14" l="1" a="1"/>
  <c r="A228" s="1"/>
  <c r="B227"/>
  <c r="F227"/>
  <c r="E227"/>
  <c r="C227"/>
  <c r="H227"/>
  <c r="G227"/>
  <c r="D227"/>
  <c r="C230" i="13"/>
  <c r="G230"/>
  <c r="D230"/>
  <c r="F230"/>
  <c r="H230"/>
  <c r="E230"/>
  <c r="A231" a="1"/>
  <c r="A231" s="1"/>
  <c r="B230"/>
  <c r="A229" i="14" l="1" a="1"/>
  <c r="A229" s="1"/>
  <c r="C228"/>
  <c r="G228"/>
  <c r="D228"/>
  <c r="F228"/>
  <c r="E228"/>
  <c r="B228"/>
  <c r="H228"/>
  <c r="C231" i="13"/>
  <c r="F231"/>
  <c r="D231"/>
  <c r="H231"/>
  <c r="E231"/>
  <c r="G231"/>
  <c r="A232" a="1"/>
  <c r="A232" s="1"/>
  <c r="B231"/>
  <c r="A230" i="14" l="1" a="1"/>
  <c r="A230" s="1"/>
  <c r="D229"/>
  <c r="H229"/>
  <c r="B229"/>
  <c r="G229"/>
  <c r="E229"/>
  <c r="C229"/>
  <c r="F229"/>
  <c r="C232" i="13"/>
  <c r="E232"/>
  <c r="D232"/>
  <c r="F232"/>
  <c r="G232"/>
  <c r="H232"/>
  <c r="A233" a="1"/>
  <c r="A233" s="1"/>
  <c r="B232"/>
  <c r="A231" i="14" l="1" a="1"/>
  <c r="A231" s="1"/>
  <c r="E230"/>
  <c r="F230"/>
  <c r="C230"/>
  <c r="H230"/>
  <c r="B230"/>
  <c r="G230"/>
  <c r="D230"/>
  <c r="C233" i="13"/>
  <c r="D233"/>
  <c r="H233"/>
  <c r="E233"/>
  <c r="G233"/>
  <c r="F233"/>
  <c r="A234" a="1"/>
  <c r="A234" s="1"/>
  <c r="B233"/>
  <c r="A232" i="14" l="1" a="1"/>
  <c r="A232" s="1"/>
  <c r="B231"/>
  <c r="F231"/>
  <c r="D231"/>
  <c r="G231"/>
  <c r="E231"/>
  <c r="C231"/>
  <c r="H231"/>
  <c r="C234" i="13"/>
  <c r="G234"/>
  <c r="E234"/>
  <c r="F234"/>
  <c r="H234"/>
  <c r="D234"/>
  <c r="A235" a="1"/>
  <c r="A235" s="1"/>
  <c r="B234"/>
  <c r="A233" i="14" l="1" a="1"/>
  <c r="A233" s="1"/>
  <c r="C232"/>
  <c r="G232"/>
  <c r="B232"/>
  <c r="H232"/>
  <c r="E232"/>
  <c r="D232"/>
  <c r="F232"/>
  <c r="F235" i="13"/>
  <c r="C235"/>
  <c r="E235"/>
  <c r="H235"/>
  <c r="G235"/>
  <c r="D235"/>
  <c r="A236" a="1"/>
  <c r="A236" s="1"/>
  <c r="B235"/>
  <c r="A234" i="14" l="1" a="1"/>
  <c r="A234" s="1"/>
  <c r="D233"/>
  <c r="H233"/>
  <c r="F233"/>
  <c r="C233"/>
  <c r="B233"/>
  <c r="G233"/>
  <c r="E233"/>
  <c r="E236" i="13"/>
  <c r="C236"/>
  <c r="F236"/>
  <c r="G236"/>
  <c r="H236"/>
  <c r="D236"/>
  <c r="A237" a="1"/>
  <c r="A237" s="1"/>
  <c r="B236"/>
  <c r="A235" i="14" l="1" a="1"/>
  <c r="A235" s="1"/>
  <c r="E234"/>
  <c r="D234"/>
  <c r="B234"/>
  <c r="G234"/>
  <c r="F234"/>
  <c r="C234"/>
  <c r="H234"/>
  <c r="C237" i="13"/>
  <c r="D237"/>
  <c r="H237"/>
  <c r="F237"/>
  <c r="G237"/>
  <c r="E237"/>
  <c r="A238" a="1"/>
  <c r="A238" s="1"/>
  <c r="B237"/>
  <c r="A236" i="14" l="1" a="1"/>
  <c r="A236" s="1"/>
  <c r="B235"/>
  <c r="F235"/>
  <c r="C235"/>
  <c r="H235"/>
  <c r="E235"/>
  <c r="D235"/>
  <c r="G235"/>
  <c r="C238" i="13"/>
  <c r="G238"/>
  <c r="F238"/>
  <c r="D238"/>
  <c r="H238"/>
  <c r="E238"/>
  <c r="A239" a="1"/>
  <c r="A239" s="1"/>
  <c r="B238"/>
  <c r="A237" i="14" l="1" a="1"/>
  <c r="A237" s="1"/>
  <c r="C236"/>
  <c r="G236"/>
  <c r="F236"/>
  <c r="D236"/>
  <c r="B236"/>
  <c r="H236"/>
  <c r="E236"/>
  <c r="C239" i="13"/>
  <c r="F239"/>
  <c r="G239"/>
  <c r="H239"/>
  <c r="D239"/>
  <c r="E239"/>
  <c r="A240" a="1"/>
  <c r="A240" s="1"/>
  <c r="B239"/>
  <c r="A238" i="14" l="1" a="1"/>
  <c r="A238" s="1"/>
  <c r="D237"/>
  <c r="H237"/>
  <c r="E237"/>
  <c r="B237"/>
  <c r="G237"/>
  <c r="F237"/>
  <c r="C237"/>
  <c r="C240" i="13"/>
  <c r="E240"/>
  <c r="G240"/>
  <c r="D240"/>
  <c r="H240"/>
  <c r="F240"/>
  <c r="A241" a="1"/>
  <c r="A241" s="1"/>
  <c r="B240"/>
  <c r="A239" i="14" l="1" a="1"/>
  <c r="A239" s="1"/>
  <c r="E238"/>
  <c r="C238"/>
  <c r="H238"/>
  <c r="F238"/>
  <c r="D238"/>
  <c r="G238"/>
  <c r="B238"/>
  <c r="C241" i="13"/>
  <c r="D241"/>
  <c r="H241"/>
  <c r="G241"/>
  <c r="E241"/>
  <c r="F241"/>
  <c r="A242" a="1"/>
  <c r="A242" s="1"/>
  <c r="B241"/>
  <c r="A240" i="14" l="1" a="1"/>
  <c r="A240" s="1"/>
  <c r="B239"/>
  <c r="F239"/>
  <c r="G239"/>
  <c r="D239"/>
  <c r="C239"/>
  <c r="H239"/>
  <c r="E239"/>
  <c r="C242" i="13"/>
  <c r="G242"/>
  <c r="H242"/>
  <c r="E242"/>
  <c r="D242"/>
  <c r="F242"/>
  <c r="A243" a="1"/>
  <c r="A243" s="1"/>
  <c r="B242"/>
  <c r="A241" i="14" l="1" a="1"/>
  <c r="A241" s="1"/>
  <c r="C240"/>
  <c r="E240"/>
  <c r="B240"/>
  <c r="G240"/>
  <c r="F240"/>
  <c r="D240"/>
  <c r="H240"/>
  <c r="C243" i="13"/>
  <c r="F243"/>
  <c r="H243"/>
  <c r="D243"/>
  <c r="E243"/>
  <c r="G243"/>
  <c r="A244" a="1"/>
  <c r="A244" s="1"/>
  <c r="B243"/>
  <c r="A242" i="14" l="1" a="1"/>
  <c r="A242" s="1"/>
  <c r="B241"/>
  <c r="F241"/>
  <c r="D241"/>
  <c r="H241"/>
  <c r="C241"/>
  <c r="G241"/>
  <c r="E241"/>
  <c r="C244" i="13"/>
  <c r="E244"/>
  <c r="H244"/>
  <c r="F244"/>
  <c r="D244"/>
  <c r="G244"/>
  <c r="A245" a="1"/>
  <c r="A245" s="1"/>
  <c r="B244"/>
  <c r="A243" i="14" l="1" a="1"/>
  <c r="A243" s="1"/>
  <c r="C242"/>
  <c r="G242"/>
  <c r="E242"/>
  <c r="D242"/>
  <c r="H242"/>
  <c r="B242"/>
  <c r="F242"/>
  <c r="C245" i="13"/>
  <c r="D245"/>
  <c r="H245"/>
  <c r="E245"/>
  <c r="F245"/>
  <c r="G245"/>
  <c r="A246" a="1"/>
  <c r="A246" s="1"/>
  <c r="B245"/>
  <c r="A244" i="14" l="1" a="1"/>
  <c r="A244" s="1"/>
  <c r="D243"/>
  <c r="H243"/>
  <c r="B243"/>
  <c r="F243"/>
  <c r="E243"/>
  <c r="G243"/>
  <c r="C243"/>
  <c r="C246" i="13"/>
  <c r="G246"/>
  <c r="D246"/>
  <c r="F246"/>
  <c r="E246"/>
  <c r="H246"/>
  <c r="A247" a="1"/>
  <c r="A247" s="1"/>
  <c r="B246"/>
  <c r="A245" i="14" l="1" a="1"/>
  <c r="A245" s="1"/>
  <c r="E244"/>
  <c r="C244"/>
  <c r="G244"/>
  <c r="B244"/>
  <c r="F244"/>
  <c r="D244"/>
  <c r="H244"/>
  <c r="C247" i="13"/>
  <c r="F247"/>
  <c r="D247"/>
  <c r="E247"/>
  <c r="G247"/>
  <c r="H247"/>
  <c r="A248" a="1"/>
  <c r="A248" s="1"/>
  <c r="B247"/>
  <c r="A246" i="14" l="1" a="1"/>
  <c r="A246" s="1"/>
  <c r="B245"/>
  <c r="F245"/>
  <c r="D245"/>
  <c r="H245"/>
  <c r="C245"/>
  <c r="G245"/>
  <c r="E245"/>
  <c r="C248" i="13"/>
  <c r="E248"/>
  <c r="D248"/>
  <c r="G248"/>
  <c r="F248"/>
  <c r="H248"/>
  <c r="A249" a="1"/>
  <c r="A249" s="1"/>
  <c r="B248"/>
  <c r="A247" i="14" l="1" a="1"/>
  <c r="A247" s="1"/>
  <c r="C246"/>
  <c r="G246"/>
  <c r="E246"/>
  <c r="D246"/>
  <c r="H246"/>
  <c r="B246"/>
  <c r="F246"/>
  <c r="C249" i="13"/>
  <c r="D249"/>
  <c r="H249"/>
  <c r="E249"/>
  <c r="F249"/>
  <c r="G249"/>
  <c r="A250" a="1"/>
  <c r="A250" s="1"/>
  <c r="B249"/>
  <c r="A248" i="14" l="1" a="1"/>
  <c r="A248" s="1"/>
  <c r="D247"/>
  <c r="H247"/>
  <c r="B247"/>
  <c r="F247"/>
  <c r="E247"/>
  <c r="C247"/>
  <c r="G247"/>
  <c r="C250" i="13"/>
  <c r="G250"/>
  <c r="E250"/>
  <c r="H250"/>
  <c r="F250"/>
  <c r="D250"/>
  <c r="A251" a="1"/>
  <c r="A251" s="1"/>
  <c r="B250"/>
  <c r="A249" i="14" l="1" a="1"/>
  <c r="A249" s="1"/>
  <c r="E248"/>
  <c r="C248"/>
  <c r="G248"/>
  <c r="B248"/>
  <c r="F248"/>
  <c r="D248"/>
  <c r="H248"/>
  <c r="C251" i="13"/>
  <c r="F251"/>
  <c r="E251"/>
  <c r="G251"/>
  <c r="H251"/>
  <c r="D251"/>
  <c r="A252" a="1"/>
  <c r="A252" s="1"/>
  <c r="B251"/>
  <c r="A250" i="14" l="1" a="1"/>
  <c r="A250" s="1"/>
  <c r="B249"/>
  <c r="F249"/>
  <c r="D249"/>
  <c r="H249"/>
  <c r="C249"/>
  <c r="G249"/>
  <c r="E249"/>
  <c r="C252" i="13"/>
  <c r="E252"/>
  <c r="F252"/>
  <c r="H252"/>
  <c r="G252"/>
  <c r="D252"/>
  <c r="A253" a="1"/>
  <c r="A253" s="1"/>
  <c r="B252"/>
  <c r="A251" i="14" l="1" a="1"/>
  <c r="A251" s="1"/>
  <c r="C250"/>
  <c r="G250"/>
  <c r="E250"/>
  <c r="D250"/>
  <c r="H250"/>
  <c r="F250"/>
  <c r="B250"/>
  <c r="C253" i="13"/>
  <c r="D253"/>
  <c r="H253"/>
  <c r="F253"/>
  <c r="G253"/>
  <c r="E253"/>
  <c r="A254" a="1"/>
  <c r="A254" s="1"/>
  <c r="B253"/>
  <c r="A252" i="14" l="1" a="1"/>
  <c r="A252" s="1"/>
  <c r="D251"/>
  <c r="H251"/>
  <c r="B251"/>
  <c r="E251"/>
  <c r="C251"/>
  <c r="F251"/>
  <c r="G251"/>
  <c r="C254" i="13"/>
  <c r="G254"/>
  <c r="F254"/>
  <c r="H254"/>
  <c r="D254"/>
  <c r="E254"/>
  <c r="B254"/>
  <c r="A253" i="14" l="1" a="1"/>
  <c r="A253" s="1"/>
  <c r="E252"/>
  <c r="B252"/>
  <c r="F252"/>
  <c r="C252"/>
  <c r="D252"/>
  <c r="G252"/>
  <c r="H252"/>
  <c r="A254" l="1" a="1"/>
  <c r="A254" s="1"/>
  <c r="B253"/>
  <c r="F253"/>
  <c r="C253"/>
  <c r="G253"/>
  <c r="D253"/>
  <c r="E253"/>
  <c r="H253"/>
  <c r="C254" l="1"/>
  <c r="G254"/>
  <c r="D254"/>
  <c r="H254"/>
  <c r="E254"/>
  <c r="F254"/>
  <c r="B254"/>
</calcChain>
</file>

<file path=xl/sharedStrings.xml><?xml version="1.0" encoding="utf-8"?>
<sst xmlns="http://schemas.openxmlformats.org/spreadsheetml/2006/main" count="4432" uniqueCount="2323">
  <si>
    <t>Domestic Unrestricted</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</si>
  <si>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</si>
  <si>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</si>
  <si>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</si>
  <si>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</si>
  <si>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</si>
  <si>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</si>
  <si>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</si>
  <si>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</si>
  <si>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</si>
  <si>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</si>
  <si>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</si>
  <si>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</si>
  <si>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</si>
  <si>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</si>
  <si>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</si>
  <si>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</si>
  <si>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</si>
  <si>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</si>
  <si>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</si>
  <si>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</si>
  <si>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</si>
  <si>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</si>
  <si>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</si>
  <si>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</si>
  <si>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</si>
  <si>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</si>
  <si>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</si>
  <si>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</si>
  <si>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</si>
  <si>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</si>
  <si>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</si>
  <si>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</si>
  <si>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</si>
  <si>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</si>
  <si>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</si>
  <si>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</si>
  <si>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</si>
  <si>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</si>
  <si>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</si>
  <si>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</si>
  <si>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</si>
  <si>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</si>
  <si>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</si>
  <si>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</si>
  <si>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</si>
  <si>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</si>
  <si>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</si>
  <si>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</si>
  <si>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</si>
  <si>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</si>
  <si>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</si>
  <si>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 xml:space="preserve">Unit time periods are as specified in the SSC. </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</si>
  <si>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</si>
  <si>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</si>
  <si>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</si>
  <si>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</si>
  <si>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</si>
  <si>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</si>
  <si>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</si>
  <si>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</si>
  <si>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</si>
  <si>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</si>
  <si>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</si>
  <si>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</si>
  <si>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</si>
  <si>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</si>
  <si>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</si>
  <si>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</si>
  <si>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</si>
  <si>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</si>
  <si>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</si>
  <si>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</si>
  <si>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</si>
  <si>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</si>
  <si>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</si>
  <si>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</si>
  <si>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</si>
  <si>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</si>
  <si>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</si>
  <si>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</si>
  <si>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</si>
  <si>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</si>
  <si>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</si>
  <si>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</si>
  <si>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</si>
  <si>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</si>
  <si>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</si>
  <si>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</si>
  <si>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</si>
  <si>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</si>
  <si>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</si>
  <si>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</si>
  <si>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</si>
  <si>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</si>
  <si>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</si>
  <si>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</si>
  <si>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</si>
  <si>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</si>
  <si>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</si>
  <si>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</si>
  <si>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</si>
  <si>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</si>
  <si>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</si>
  <si>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</si>
  <si>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</si>
  <si>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</si>
  <si>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</si>
  <si>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</si>
  <si>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</si>
  <si>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</si>
  <si>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</si>
  <si>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</si>
  <si>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</si>
  <si>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</si>
  <si>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</si>
  <si>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</si>
  <si>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</si>
  <si>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</si>
  <si>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</si>
  <si>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</si>
  <si>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</si>
  <si>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</si>
  <si>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</si>
  <si>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</si>
  <si>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</si>
  <si>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</si>
  <si>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</si>
  <si>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</si>
  <si>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</si>
  <si>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</si>
  <si>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</si>
  <si>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</si>
  <si>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</si>
  <si>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</si>
  <si>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</si>
  <si>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</si>
  <si>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</si>
  <si>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</si>
  <si>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</si>
  <si>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</si>
  <si>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</si>
  <si>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</si>
  <si>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</si>
  <si>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</si>
  <si>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</si>
  <si>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</si>
  <si>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</si>
  <si>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</si>
  <si>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</si>
  <si>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</si>
  <si>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</si>
  <si>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</si>
  <si>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</si>
  <si>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</si>
  <si>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</si>
  <si>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</si>
  <si>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</si>
  <si>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</si>
  <si>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</si>
  <si>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</si>
  <si>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</si>
  <si>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</si>
  <si>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</si>
  <si>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</si>
  <si>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</si>
  <si>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</si>
  <si>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</si>
  <si>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</si>
  <si>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</si>
  <si>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</si>
  <si>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</si>
  <si>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</si>
  <si>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</si>
  <si>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</si>
  <si>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</si>
  <si>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</si>
  <si>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</si>
  <si>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</si>
  <si>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</si>
  <si>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</si>
  <si>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</si>
  <si>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</si>
  <si>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</si>
  <si>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</si>
  <si>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2</t>
  </si>
  <si>
    <t>EDCM Import 5</t>
  </si>
  <si>
    <t>EDCM Import 6</t>
  </si>
  <si>
    <t>EDCM Import 7</t>
  </si>
  <si>
    <t>EDCM Import 8</t>
  </si>
  <si>
    <t>EDCM Import 9</t>
  </si>
  <si>
    <t>EDCM Import 10</t>
  </si>
  <si>
    <t>Annex 5 LLFs</t>
  </si>
  <si>
    <t>EDCM Export 2</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</si>
  <si>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</si>
  <si>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</si>
  <si>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</si>
  <si>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</si>
  <si>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</si>
  <si>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</si>
  <si>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</si>
  <si>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</si>
  <si>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</si>
  <si>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</si>
  <si>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</si>
  <si>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</si>
  <si>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</si>
  <si>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</si>
  <si>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</si>
  <si>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</si>
  <si>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</si>
  <si>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</si>
  <si>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</si>
  <si>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</si>
  <si>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</si>
  <si>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</si>
  <si>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</si>
  <si>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</si>
  <si>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</si>
  <si>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</si>
  <si>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</si>
  <si>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</si>
  <si>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</si>
  <si>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</si>
  <si>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</si>
  <si>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</si>
  <si>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</si>
  <si>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</si>
  <si>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</si>
  <si>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</si>
  <si>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</si>
  <si>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</si>
  <si>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</si>
  <si>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</si>
  <si>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</si>
  <si>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</si>
  <si>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</si>
  <si>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</si>
  <si>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</si>
  <si>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</si>
  <si>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</si>
  <si>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</si>
  <si>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</si>
  <si>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</si>
  <si>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</si>
  <si>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</si>
  <si>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</si>
  <si>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</si>
  <si>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</si>
  <si>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</si>
  <si>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</si>
  <si>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</si>
  <si>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</si>
  <si>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</si>
  <si>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</si>
  <si>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</si>
  <si>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</si>
  <si>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</si>
  <si>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</si>
  <si>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</si>
  <si>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</si>
  <si>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</si>
  <si>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</si>
  <si>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</si>
  <si>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</si>
  <si>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</si>
  <si>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</si>
  <si>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</si>
  <si>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</si>
  <si>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</si>
  <si>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</si>
  <si>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</si>
  <si>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</si>
  <si>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</si>
  <si>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</si>
  <si>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</si>
  <si>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</si>
  <si>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</si>
  <si>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</si>
  <si>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</si>
  <si>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</si>
  <si>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</si>
  <si>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</si>
  <si>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</si>
  <si>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</si>
  <si>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</si>
  <si>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</si>
  <si>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</si>
  <si>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</si>
  <si>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</si>
  <si>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</si>
  <si>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</si>
  <si>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</si>
  <si>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</si>
  <si>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</si>
  <si>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</si>
  <si>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</si>
  <si>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</si>
  <si>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</si>
  <si>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</si>
  <si>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</si>
  <si>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</si>
  <si>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</si>
  <si>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</si>
  <si>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</si>
  <si>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</si>
  <si>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</si>
  <si>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</si>
  <si>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</si>
  <si>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</si>
  <si>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</si>
  <si>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</si>
  <si>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</si>
  <si>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</si>
  <si>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</si>
  <si>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</si>
  <si>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</si>
  <si>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</si>
  <si>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</si>
  <si>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</si>
  <si>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</si>
  <si>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</si>
  <si>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</si>
  <si>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</si>
  <si>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</si>
  <si>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</si>
  <si>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</si>
  <si>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</si>
  <si>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</si>
  <si>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</si>
  <si>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</si>
  <si>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</si>
  <si>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</si>
  <si>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</si>
  <si>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</si>
  <si>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</si>
  <si>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</si>
  <si>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</si>
  <si>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</si>
  <si>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</si>
  <si>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</si>
  <si>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</si>
  <si>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</si>
  <si>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</si>
  <si>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</si>
  <si>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</si>
  <si>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</si>
  <si>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</si>
  <si>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</si>
  <si>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</si>
  <si>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</si>
  <si>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</si>
  <si>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</si>
  <si>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</si>
  <si>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</si>
  <si>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</si>
  <si>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</si>
  <si>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</si>
  <si>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</si>
  <si>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</si>
  <si>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</si>
  <si>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</si>
  <si>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</si>
  <si>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</si>
  <si>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</si>
  <si>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</si>
  <si>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</si>
  <si>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</si>
  <si>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</si>
  <si>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</si>
  <si>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</si>
  <si>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</si>
  <si>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</si>
  <si>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</si>
  <si>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</si>
  <si>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</si>
  <si>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</si>
  <si>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</si>
  <si>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</si>
  <si>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</si>
  <si>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</si>
  <si>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</si>
  <si>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</si>
  <si>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</si>
  <si>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</si>
  <si>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</si>
  <si>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</si>
  <si>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</si>
  <si>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</si>
  <si>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</si>
  <si>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</si>
  <si>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</si>
  <si>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</si>
  <si>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</si>
  <si>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</si>
  <si>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</si>
  <si>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</si>
  <si>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</si>
  <si>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</si>
  <si>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</si>
  <si>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</si>
  <si>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</si>
  <si>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</si>
  <si>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</si>
  <si>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</si>
  <si>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</si>
  <si>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</si>
  <si>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</si>
  <si>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</si>
  <si>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</si>
  <si>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</si>
  <si>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</si>
  <si>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</si>
  <si>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</si>
  <si>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</si>
  <si>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</si>
  <si>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</si>
  <si>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</si>
  <si>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</si>
  <si>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</si>
  <si>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</si>
  <si>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</si>
  <si>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</si>
  <si>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</si>
  <si>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</si>
  <si>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</si>
  <si>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</si>
  <si>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</si>
  <si>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</si>
  <si>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</si>
  <si>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</si>
  <si>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</si>
  <si>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</si>
  <si>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</si>
  <si>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</si>
  <si>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</si>
  <si>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</si>
  <si>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</si>
  <si>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</si>
  <si>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</si>
  <si>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</si>
  <si>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</si>
  <si>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</si>
  <si>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</si>
  <si>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</si>
  <si>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</si>
  <si>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</si>
  <si>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</si>
  <si>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</si>
  <si>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</si>
  <si>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</si>
  <si>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</si>
  <si>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</si>
  <si>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</si>
  <si>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</si>
  <si>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</si>
  <si>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</si>
  <si>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</si>
  <si>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</si>
  <si>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</si>
  <si>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</si>
  <si>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</si>
  <si>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</si>
  <si>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</si>
  <si>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</si>
  <si>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</si>
  <si>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</si>
  <si>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</si>
  <si>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</si>
  <si>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</si>
  <si>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</si>
  <si>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</si>
  <si>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</si>
  <si>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</si>
  <si>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</si>
  <si>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</si>
  <si>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</si>
  <si>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</si>
  <si>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</si>
  <si>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</si>
  <si>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</si>
  <si>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</si>
  <si>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</si>
  <si>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</si>
  <si>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</si>
  <si>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</si>
  <si>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</si>
  <si>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</si>
  <si>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</si>
  <si>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</si>
  <si>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</si>
  <si>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</si>
  <si>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</si>
  <si>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</si>
  <si>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</si>
  <si>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</si>
  <si>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</si>
  <si>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</si>
  <si>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</si>
  <si>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</si>
  <si>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</si>
  <si>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</si>
  <si>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</si>
  <si>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</si>
  <si>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</si>
  <si>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</si>
  <si>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</si>
  <si>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Annex 6 - Addendum to Annex 2 EHV charges</t>
  </si>
  <si>
    <t>EDCM import 8</t>
  </si>
  <si>
    <t>EDCM import 9</t>
  </si>
  <si>
    <t>EDCM import 10</t>
  </si>
  <si>
    <t>EDCM export 8</t>
  </si>
  <si>
    <t>EDCM export 9</t>
  </si>
  <si>
    <t>EDCM export 10</t>
  </si>
  <si>
    <t>Note: The list of MPANs/MSIDs provided may be incomplete; the DNO reserves the right to apply the listed charges to any other MPANs/MSIDs associated with the site.</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</si>
  <si>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</si>
  <si>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</si>
  <si>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</si>
  <si>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</si>
  <si>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</si>
  <si>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</si>
  <si>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</si>
  <si>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</si>
  <si>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</si>
  <si>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</si>
  <si>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</si>
  <si>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</si>
  <si>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</si>
  <si>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</si>
  <si>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</si>
  <si>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</si>
  <si>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</si>
  <si>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</si>
  <si>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</si>
  <si>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</si>
  <si>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</si>
  <si>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</si>
  <si>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</si>
  <si>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</si>
  <si>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</si>
  <si>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</si>
  <si>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</si>
  <si>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</si>
  <si>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</si>
  <si>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</si>
  <si>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</si>
  <si>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</si>
  <si>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</si>
  <si>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</si>
  <si>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</si>
  <si>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</si>
  <si>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</si>
  <si>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</si>
  <si>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</si>
  <si>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</si>
  <si>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</si>
  <si>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</si>
  <si>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</si>
  <si>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</si>
  <si>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</si>
  <si>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</si>
  <si>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</si>
  <si>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</si>
  <si>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</si>
  <si>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</si>
  <si>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</si>
  <si>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</si>
  <si>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</si>
  <si>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</si>
  <si>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</si>
  <si>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</si>
  <si>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</si>
  <si>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</si>
  <si>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</si>
  <si>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</si>
  <si>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</si>
  <si>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</si>
  <si>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</si>
  <si>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</si>
  <si>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</si>
  <si>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</si>
  <si>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</si>
  <si>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</si>
  <si>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</si>
  <si>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</si>
  <si>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</si>
  <si>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</si>
  <si>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</si>
  <si>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</si>
  <si>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</si>
  <si>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</si>
  <si>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</si>
  <si>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</si>
  <si>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</si>
  <si>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</si>
  <si>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Non-Domestic Non-CT</t>
  </si>
  <si>
    <t>LV Generation NHH or Aggregate HH</t>
  </si>
  <si>
    <t>-</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</si>
  <si>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</si>
  <si>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</si>
  <si>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</si>
  <si>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</si>
  <si>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</si>
  <si>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</si>
  <si>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</si>
  <si>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</si>
  <si>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</si>
  <si>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</si>
  <si>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</si>
  <si>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</si>
  <si>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</si>
  <si>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</si>
  <si>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</si>
  <si>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</si>
  <si>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</si>
  <si>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</si>
  <si>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</si>
  <si>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</si>
  <si>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</si>
  <si>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</si>
  <si>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</si>
  <si>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</si>
  <si>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</si>
  <si>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</si>
  <si>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</si>
  <si>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</si>
  <si>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</si>
  <si>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</si>
  <si>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</si>
  <si>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</si>
  <si>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</si>
  <si>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</si>
  <si>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</si>
  <si>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</si>
  <si>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</si>
  <si>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</si>
  <si>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</si>
  <si>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</si>
  <si>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</si>
  <si>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</si>
  <si>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</si>
  <si>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</si>
  <si>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</si>
  <si>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</si>
  <si>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</si>
  <si>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</si>
  <si>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</si>
  <si>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</si>
  <si>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</si>
  <si>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</si>
  <si>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</si>
  <si>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</si>
  <si>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</si>
  <si>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</si>
  <si>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</si>
  <si>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</si>
  <si>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</si>
  <si>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</si>
  <si>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</si>
  <si>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</si>
  <si>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</si>
  <si>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</si>
  <si>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</si>
  <si>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</si>
  <si>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</si>
  <si>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</si>
  <si>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</si>
  <si>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</si>
  <si>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</si>
  <si>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</si>
  <si>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</si>
  <si>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</si>
  <si>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</si>
  <si>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</si>
  <si>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</si>
  <si>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</si>
  <si>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</si>
  <si>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</si>
  <si>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</si>
  <si>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</si>
  <si>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[Start] - [End]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</si>
  <si>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</si>
  <si>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</si>
  <si>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</si>
  <si>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</si>
  <si>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</si>
  <si>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</si>
  <si>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</si>
  <si>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</si>
  <si>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</si>
  <si>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</si>
  <si>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</si>
  <si>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</si>
  <si>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</si>
  <si>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</si>
  <si>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</si>
  <si>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</si>
  <si>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</si>
  <si>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</si>
  <si>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</si>
  <si>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</si>
  <si>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</si>
  <si>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</si>
  <si>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</si>
  <si>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</si>
  <si>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</si>
  <si>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</si>
  <si>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</si>
  <si>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</si>
  <si>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</si>
  <si>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</si>
  <si>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</si>
  <si>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</si>
  <si>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</si>
  <si>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</si>
  <si>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</si>
  <si>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</si>
  <si>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</si>
  <si>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</si>
  <si>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</si>
  <si>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</si>
  <si>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</si>
  <si>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</si>
  <si>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</si>
  <si>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</si>
  <si>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</si>
  <si>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</si>
  <si>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</si>
  <si>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</si>
  <si>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</si>
  <si>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</si>
  <si>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</si>
  <si>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</si>
  <si>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</si>
  <si>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</si>
  <si>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</si>
  <si>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</si>
  <si>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</si>
  <si>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</si>
  <si>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</si>
  <si>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</si>
  <si>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</si>
  <si>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</si>
  <si>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2018/19</t>
  </si>
  <si>
    <t>1 April 2018</t>
  </si>
  <si>
    <t>Electricity North West Limited</t>
  </si>
  <si>
    <r>
      <t>Contains the underlying nodal</t>
    </r>
    <r>
      <rPr>
        <sz val="11"/>
        <rFont val="Arial"/>
        <family val="2"/>
      </rPr>
      <t xml:space="preserve"> costs used to calculate the current EDCM charges. </t>
    </r>
  </si>
  <si>
    <t>16:00 to 19:00</t>
  </si>
  <si>
    <t>09:00 to 16:00
19:00 to 20:30</t>
  </si>
  <si>
    <t>00.00 - 09.00
20.30 - 24.00</t>
  </si>
  <si>
    <t>00.00 - 16.00
19.00 - 24.00</t>
  </si>
  <si>
    <t>Monday to Friday 
(Including Bank Holidays)
March to October Inclusive</t>
  </si>
  <si>
    <t>09.00 - 20.30</t>
  </si>
  <si>
    <t>09:00 - 16.00
19.00 - 20.30</t>
  </si>
  <si>
    <t>011, 041, 441, 511</t>
  </si>
  <si>
    <t xml:space="preserve">031, 051, 061, 451, 531 </t>
  </si>
  <si>
    <t>081, 581</t>
  </si>
  <si>
    <t>131, 191, 631</t>
  </si>
  <si>
    <t>161, 171, 661</t>
  </si>
  <si>
    <t>091, 591</t>
  </si>
  <si>
    <t>241, 431, 481, 751</t>
  </si>
  <si>
    <t>242, 432, 482, 752</t>
  </si>
  <si>
    <t>adswod_33_a</t>
  </si>
  <si>
    <t>ADSWOOD</t>
  </si>
  <si>
    <t>agecro_33_a</t>
  </si>
  <si>
    <t>AGECROFT</t>
  </si>
  <si>
    <t>airpor_11_a</t>
  </si>
  <si>
    <t>MANCHESTER AIRPORT PLC</t>
  </si>
  <si>
    <t>albist_6.6_a</t>
  </si>
  <si>
    <t>ALBION ST</t>
  </si>
  <si>
    <t>alderl_11_a</t>
  </si>
  <si>
    <t>ALDERLEY</t>
  </si>
  <si>
    <t>alderl_33_a</t>
  </si>
  <si>
    <t>alderp_33_a</t>
  </si>
  <si>
    <t>alston_11_a</t>
  </si>
  <si>
    <t>ALSTON</t>
  </si>
  <si>
    <t>altrin_33_a</t>
  </si>
  <si>
    <t>ALTRINCHAM</t>
  </si>
  <si>
    <t>ambles_11_a</t>
  </si>
  <si>
    <t>AMBLESIDE</t>
  </si>
  <si>
    <t>ampape_11_a</t>
  </si>
  <si>
    <t>A.M.PAPER</t>
  </si>
  <si>
    <t>ancnor_33_a</t>
  </si>
  <si>
    <t>ANCOATS NORTH</t>
  </si>
  <si>
    <t>ancnor_6.6_a</t>
  </si>
  <si>
    <t>annipi_11_a</t>
  </si>
  <si>
    <t>ANNIE PIT</t>
  </si>
  <si>
    <t>ansdel_33_a</t>
  </si>
  <si>
    <t>ANSDELL</t>
  </si>
  <si>
    <t>ansdel_6.6_a</t>
  </si>
  <si>
    <t>ardwic_6.6_a</t>
  </si>
  <si>
    <t>ARDWICK</t>
  </si>
  <si>
    <t>arnsid_11_a</t>
  </si>
  <si>
    <t>ARNSIDE</t>
  </si>
  <si>
    <t>arnsid_33_a</t>
  </si>
  <si>
    <t>ashgo_33_t11</t>
  </si>
  <si>
    <t>ASHTON IN MAKERFIELD</t>
  </si>
  <si>
    <t>ashmer_33_a</t>
  </si>
  <si>
    <t>ASHTON ON MERSEY</t>
  </si>
  <si>
    <t>ashmer_6.6_a</t>
  </si>
  <si>
    <t>ashtgo_6.6_a</t>
  </si>
  <si>
    <t>ASHTON-GOLBORNE</t>
  </si>
  <si>
    <t>ashton_6.6_a</t>
  </si>
  <si>
    <t>ASHTON-RIBBLE</t>
  </si>
  <si>
    <t>ashunl_33_a</t>
  </si>
  <si>
    <t>ASHTON UNDER LYNE</t>
  </si>
  <si>
    <t>ashunl_6.6_a</t>
  </si>
  <si>
    <t>ashwod_6.6_a</t>
  </si>
  <si>
    <t>ASHWOOD DALE</t>
  </si>
  <si>
    <t>askam_11_a</t>
  </si>
  <si>
    <t>ASKAM</t>
  </si>
  <si>
    <t>askam_33_a</t>
  </si>
  <si>
    <t>ASKAM WINDFARM</t>
  </si>
  <si>
    <t>askcas_11_a</t>
  </si>
  <si>
    <t>ASKERTON CASTLE</t>
  </si>
  <si>
    <t>aspatr_11_a</t>
  </si>
  <si>
    <t>ASPATRIA</t>
  </si>
  <si>
    <t>aspatr_33_a</t>
  </si>
  <si>
    <t>astraz_33_a</t>
  </si>
  <si>
    <t>athert_33_a</t>
  </si>
  <si>
    <t>ATHERTON</t>
  </si>
  <si>
    <t>athetc_11_a</t>
  </si>
  <si>
    <t>ATHERTON TOWN CENTRE</t>
  </si>
  <si>
    <t>athlst_33_a</t>
  </si>
  <si>
    <t>ATHLETIC STREET</t>
  </si>
  <si>
    <t>athlst_6.6_a</t>
  </si>
  <si>
    <t>ATHLETIC ST</t>
  </si>
  <si>
    <t>avenha_33_a</t>
  </si>
  <si>
    <t>AVENHAM</t>
  </si>
  <si>
    <t>avenha_6.6_a</t>
  </si>
  <si>
    <t>baguly_11_a</t>
  </si>
  <si>
    <t>BAGULEY</t>
  </si>
  <si>
    <t>baguly_33_a</t>
  </si>
  <si>
    <t>bambri_11_a</t>
  </si>
  <si>
    <t>BAMBER BRIDGE</t>
  </si>
  <si>
    <t>barbar_6.6_a</t>
  </si>
  <si>
    <t>BARBARA ST</t>
  </si>
  <si>
    <t>bardrd_6.6_a</t>
  </si>
  <si>
    <t>BARTON DOCK RD</t>
  </si>
  <si>
    <t>barrow_11_a</t>
  </si>
  <si>
    <t>BARROW</t>
  </si>
  <si>
    <t>barrow_33_a</t>
  </si>
  <si>
    <t>barton_33_a</t>
  </si>
  <si>
    <t>BARTON</t>
  </si>
  <si>
    <t>becker_11_a</t>
  </si>
  <si>
    <t>BECKERMET(BNFL)</t>
  </si>
  <si>
    <t>bedford_11_a</t>
  </si>
  <si>
    <t>BEDFORD</t>
  </si>
  <si>
    <t>belfie_33_a</t>
  </si>
  <si>
    <t>BELFIELD</t>
  </si>
  <si>
    <t>belgra_6.6_a</t>
  </si>
  <si>
    <t>BELGRAVE</t>
  </si>
  <si>
    <t>benchi_11_a</t>
  </si>
  <si>
    <t>BENCHILL</t>
  </si>
  <si>
    <t>bentha_11_a</t>
  </si>
  <si>
    <t>BENTHAM</t>
  </si>
  <si>
    <t>bentha_33_a</t>
  </si>
  <si>
    <t>bgcwst_11_a</t>
  </si>
  <si>
    <t>BGC WESTFIELD POINT</t>
  </si>
  <si>
    <t>bispha_132_gt1</t>
  </si>
  <si>
    <t>BISPHAM</t>
  </si>
  <si>
    <t>bispha_33_a</t>
  </si>
  <si>
    <t>bispha_6.6_a</t>
  </si>
  <si>
    <t>bispha_90_a</t>
  </si>
  <si>
    <t>blabul_6.6_a</t>
  </si>
  <si>
    <t>BLACKBULL</t>
  </si>
  <si>
    <t>blackb_132_gt1</t>
  </si>
  <si>
    <t>BLACKBURN</t>
  </si>
  <si>
    <t>blackb_33_a</t>
  </si>
  <si>
    <t>blackb_6.6_a</t>
  </si>
  <si>
    <t>blackl_6.6_a</t>
  </si>
  <si>
    <t>BLACKLEY</t>
  </si>
  <si>
    <t>blackp_33_a</t>
  </si>
  <si>
    <t>BLACKPOOL</t>
  </si>
  <si>
    <t>blackp_6.6_a</t>
  </si>
  <si>
    <t>blafri_33_a</t>
  </si>
  <si>
    <t>BLACKFRIARS A</t>
  </si>
  <si>
    <t>blafri_6.6_a</t>
  </si>
  <si>
    <t>BLACKFRIARS</t>
  </si>
  <si>
    <t>bloost_33_a</t>
  </si>
  <si>
    <t>BLOOM STREET</t>
  </si>
  <si>
    <t>blrdcl_6.6_a</t>
  </si>
  <si>
    <t>BLACKBURN RD CLAYTON</t>
  </si>
  <si>
    <t>bobybo_11_a</t>
  </si>
  <si>
    <t>BOLTON BY BOWLAND</t>
  </si>
  <si>
    <t>bobybo_33_a</t>
  </si>
  <si>
    <t>bold_132_mb1</t>
  </si>
  <si>
    <t>BOLD</t>
  </si>
  <si>
    <t>bolesa_11_a</t>
  </si>
  <si>
    <t>BOLTON LE SANDS</t>
  </si>
  <si>
    <t>bolesa_33_a</t>
  </si>
  <si>
    <t>BOLTON-LE-SANDS</t>
  </si>
  <si>
    <t>boling_11_a</t>
  </si>
  <si>
    <t>BOLLINGTON</t>
  </si>
  <si>
    <t>boling_33_a</t>
  </si>
  <si>
    <t>bolton_132_gt1</t>
  </si>
  <si>
    <t>BOLTON</t>
  </si>
  <si>
    <t>bolton_33_a</t>
  </si>
  <si>
    <t>botany_11_a</t>
  </si>
  <si>
    <t>BOTANY BAY</t>
  </si>
  <si>
    <t>botany_33_a</t>
  </si>
  <si>
    <t>bowate_11_a</t>
  </si>
  <si>
    <t>BOWATERS</t>
  </si>
  <si>
    <t>bowdon_11_a</t>
  </si>
  <si>
    <t>BOWDON</t>
  </si>
  <si>
    <t>bowlan_11_a</t>
  </si>
  <si>
    <t>BOW LANE</t>
  </si>
  <si>
    <t>bradfo_6.6_a</t>
  </si>
  <si>
    <t>BRADFORD</t>
  </si>
  <si>
    <t>bradga_6.6_a</t>
  </si>
  <si>
    <t>BRADSHAWGATE</t>
  </si>
  <si>
    <t>bradsh_33_a</t>
  </si>
  <si>
    <t>BRADSHAW 33KV SW HSE</t>
  </si>
  <si>
    <t>bramhl_11_a</t>
  </si>
  <si>
    <t>BRAMHALL</t>
  </si>
  <si>
    <t>bramhl_33_a</t>
  </si>
  <si>
    <t>bredbu_132_mb1</t>
  </si>
  <si>
    <t>BREDBURY</t>
  </si>
  <si>
    <t>brinks_33_a</t>
  </si>
  <si>
    <t>BRINKSWAY</t>
  </si>
  <si>
    <t>brinks_6.6_a</t>
  </si>
  <si>
    <t>briwat_6.6_a</t>
  </si>
  <si>
    <t>BRIDGEWATER</t>
  </si>
  <si>
    <t>broadh_11_a</t>
  </si>
  <si>
    <t>BROADHEATH</t>
  </si>
  <si>
    <t>broadh_33_t11</t>
  </si>
  <si>
    <t>broadw_33_a</t>
  </si>
  <si>
    <t>BROADWAY</t>
  </si>
  <si>
    <t>broadw_6.6_a</t>
  </si>
  <si>
    <t>bucksh_11_a</t>
  </si>
  <si>
    <t>BUCKSHAW</t>
  </si>
  <si>
    <t>bucksh_33_tee</t>
  </si>
  <si>
    <t>burcen_33_a</t>
  </si>
  <si>
    <t>BURNLEY CENTRE</t>
  </si>
  <si>
    <t>burcen_6.6_a</t>
  </si>
  <si>
    <t>burnle_33_a</t>
  </si>
  <si>
    <t>BURNLEY</t>
  </si>
  <si>
    <t>burnle_6.6_a</t>
  </si>
  <si>
    <t>burnor_6.6_a</t>
  </si>
  <si>
    <t>BURNLEY NORTH</t>
  </si>
  <si>
    <t>burrow_11_a</t>
  </si>
  <si>
    <t>BURROW BECK</t>
  </si>
  <si>
    <t>bursco_11_a</t>
  </si>
  <si>
    <t>BURSCOUGH BRIDGE</t>
  </si>
  <si>
    <t>bursco_33_a</t>
  </si>
  <si>
    <t>bury_33_a</t>
  </si>
  <si>
    <t>bushel_6.6_b</t>
  </si>
  <si>
    <t>BUSHELL ST</t>
  </si>
  <si>
    <t>butoct_33_a</t>
  </si>
  <si>
    <t>BURY TOWN CENTRE</t>
  </si>
  <si>
    <t>butoct_6.6_a</t>
  </si>
  <si>
    <t>buxton_33_a</t>
  </si>
  <si>
    <t>BUXTON</t>
  </si>
  <si>
    <t>campst_11_a</t>
  </si>
  <si>
    <t>CAMPBELL ST</t>
  </si>
  <si>
    <t>cannst_6.6_a</t>
  </si>
  <si>
    <t>CANNON ST</t>
  </si>
  <si>
    <t>capont_11_a</t>
  </si>
  <si>
    <t>CAPONTREE</t>
  </si>
  <si>
    <t>capont_33_a</t>
  </si>
  <si>
    <t>carlet_11_a</t>
  </si>
  <si>
    <t>CARLETON</t>
  </si>
  <si>
    <t>carlis_33_a</t>
  </si>
  <si>
    <t>CARLISLE</t>
  </si>
  <si>
    <t>carlno_11_a</t>
  </si>
  <si>
    <t>CARLISLE NORTH</t>
  </si>
  <si>
    <t>carrin_132_mb2</t>
  </si>
  <si>
    <t>CARRINGTON</t>
  </si>
  <si>
    <t>carrin_33_a</t>
  </si>
  <si>
    <t>carrst_11_a</t>
  </si>
  <si>
    <t>CARR ST</t>
  </si>
  <si>
    <t>castle_132_a</t>
  </si>
  <si>
    <t>CASTLETON</t>
  </si>
  <si>
    <t>castle_33_a</t>
  </si>
  <si>
    <t>castle_6.6_a</t>
  </si>
  <si>
    <t>catter_6.6_a</t>
  </si>
  <si>
    <t>CATTERALL WATERWORKS</t>
  </si>
  <si>
    <t>cecils_33_a</t>
  </si>
  <si>
    <t>CECIL STREET</t>
  </si>
  <si>
    <t>cecils_6.6_a</t>
  </si>
  <si>
    <t>CECIL ST</t>
  </si>
  <si>
    <t>cenman_6.6_a</t>
  </si>
  <si>
    <t>CENTRAL MANCHESTER</t>
  </si>
  <si>
    <t>chadde_33_a</t>
  </si>
  <si>
    <t>CHADDERTON</t>
  </si>
  <si>
    <t>chadde_6.6_a</t>
  </si>
  <si>
    <t>chambe_6.6_a</t>
  </si>
  <si>
    <t>CHAMBERHALL</t>
  </si>
  <si>
    <t>chasrd_6.6_a</t>
  </si>
  <si>
    <t>CHASSEN RD</t>
  </si>
  <si>
    <t>chatsw_11_a</t>
  </si>
  <si>
    <t>CHATSWORTH ST</t>
  </si>
  <si>
    <t>cheath_33_a</t>
  </si>
  <si>
    <t>CHEADLE HEATH</t>
  </si>
  <si>
    <t>cheath_6.6_a</t>
  </si>
  <si>
    <t>chehil_6.6_a</t>
  </si>
  <si>
    <t>CHEETHAM HILL</t>
  </si>
  <si>
    <t>chelfo_11_a</t>
  </si>
  <si>
    <t>CHELFORD</t>
  </si>
  <si>
    <t>chesrd_33_a</t>
  </si>
  <si>
    <t>CHESTER ROAD</t>
  </si>
  <si>
    <t>chesrd_6.6_a</t>
  </si>
  <si>
    <t>CHESTER RD</t>
  </si>
  <si>
    <t>chorls_11_a</t>
  </si>
  <si>
    <t>CHORLEY SOUTH</t>
  </si>
  <si>
    <t>chorlt_33_a</t>
  </si>
  <si>
    <t>CHORLTON</t>
  </si>
  <si>
    <t>chorlt_6.6_a</t>
  </si>
  <si>
    <t>chulme_11_a</t>
  </si>
  <si>
    <t>CHEADLE HULME</t>
  </si>
  <si>
    <t>church_33_a</t>
  </si>
  <si>
    <t>CHURCH</t>
  </si>
  <si>
    <t>church_6.6_a</t>
  </si>
  <si>
    <t>clarrd_6.6_a</t>
  </si>
  <si>
    <t>CLARENDON RD</t>
  </si>
  <si>
    <t>claugh_11_a</t>
  </si>
  <si>
    <t>CLAUGHTON</t>
  </si>
  <si>
    <t>claugh_33_a</t>
  </si>
  <si>
    <t>clevel_33_t11</t>
  </si>
  <si>
    <t>CLEVELEYS</t>
  </si>
  <si>
    <t>clevel_6.6_a</t>
  </si>
  <si>
    <t>clifto_11_a</t>
  </si>
  <si>
    <t>CLIFTON MARSH</t>
  </si>
  <si>
    <t>clijun_11_a</t>
  </si>
  <si>
    <t>CLIFTON JUNCTION</t>
  </si>
  <si>
    <t>clivig_132_gt1</t>
  </si>
  <si>
    <t>CLIVIGER</t>
  </si>
  <si>
    <t>clohil_6.6_a</t>
  </si>
  <si>
    <t>CLOVER HILL</t>
  </si>
  <si>
    <t>coglan_6.6_a</t>
  </si>
  <si>
    <t>COG LANE</t>
  </si>
  <si>
    <t>conist_11_a</t>
  </si>
  <si>
    <t>CONISTON</t>
  </si>
  <si>
    <t>copser_6.6_a</t>
  </si>
  <si>
    <t>COPSE RD</t>
  </si>
  <si>
    <t>coxgre_11_a</t>
  </si>
  <si>
    <t>COX GREEN</t>
  </si>
  <si>
    <t>crarow_6.6_b</t>
  </si>
  <si>
    <t>CRAGGS ROW - BUSHELL ST</t>
  </si>
  <si>
    <t>crownl_11_a</t>
  </si>
  <si>
    <t>CROWN LANE</t>
  </si>
  <si>
    <t>culc_11_a</t>
  </si>
  <si>
    <t>CULCHETH</t>
  </si>
  <si>
    <t>cutacr_33_a</t>
  </si>
  <si>
    <t>CUTACRE</t>
  </si>
  <si>
    <t>dalton_11_a</t>
  </si>
  <si>
    <t>DALTON</t>
  </si>
  <si>
    <t>danest_132_a</t>
  </si>
  <si>
    <t>ROCHDALE (DANE ST)</t>
  </si>
  <si>
    <t>deansg_6.6_a</t>
  </si>
  <si>
    <t>DEANSGATE</t>
  </si>
  <si>
    <t>dentea_33_a</t>
  </si>
  <si>
    <t>DENTON EAST</t>
  </si>
  <si>
    <t>dentwe_33_a</t>
  </si>
  <si>
    <t>DENTON WEST</t>
  </si>
  <si>
    <t>dentwe_6.6_a</t>
  </si>
  <si>
    <t>dickin_6.6_e</t>
  </si>
  <si>
    <t>DICKINSON ST</t>
  </si>
  <si>
    <t>didsby_33_a</t>
  </si>
  <si>
    <t>DIDSBURY</t>
  </si>
  <si>
    <t>didsby_6.6_a</t>
  </si>
  <si>
    <t>disley_11_a</t>
  </si>
  <si>
    <t>DISLEY</t>
  </si>
  <si>
    <t>dodgrd_6.6_a</t>
  </si>
  <si>
    <t>DODGSON RD</t>
  </si>
  <si>
    <t>dougst_6.6_a</t>
  </si>
  <si>
    <t>DOUGLAS ST</t>
  </si>
  <si>
    <t>dreast_6.6_a</t>
  </si>
  <si>
    <t>DROYLSDEN EAST</t>
  </si>
  <si>
    <t>droyls_33_a</t>
  </si>
  <si>
    <t>DROYLSDEN</t>
  </si>
  <si>
    <t>dukinf_6.6_a</t>
  </si>
  <si>
    <t>DUKINFIELD</t>
  </si>
  <si>
    <t>dumlan_11_a</t>
  </si>
  <si>
    <t>DUMERS LANE</t>
  </si>
  <si>
    <t>dumlan_33_a</t>
  </si>
  <si>
    <t>dumpli_11_a</t>
  </si>
  <si>
    <t>DUMPLINGTON</t>
  </si>
  <si>
    <t>eastla_6.6_a</t>
  </si>
  <si>
    <t>EASTLANDS</t>
  </si>
  <si>
    <t>easton_11_a</t>
  </si>
  <si>
    <t>EASTON</t>
  </si>
  <si>
    <t>egremo_11_a</t>
  </si>
  <si>
    <t>EGREMONT</t>
  </si>
  <si>
    <t>egremo_33_a</t>
  </si>
  <si>
    <t>emblet_11_a</t>
  </si>
  <si>
    <t>EMBLETON</t>
  </si>
  <si>
    <t>emblet_33_a</t>
  </si>
  <si>
    <t>exchst_11_a</t>
  </si>
  <si>
    <t>CPSC</t>
  </si>
  <si>
    <t>exchst_33_a</t>
  </si>
  <si>
    <t>EXCHANGE STREET T11</t>
  </si>
  <si>
    <t>exchst_6.6_a</t>
  </si>
  <si>
    <t>EXCHANGE ST</t>
  </si>
  <si>
    <t>failsw_33_a</t>
  </si>
  <si>
    <t>FAILSWORTH</t>
  </si>
  <si>
    <t>failsw_6.6_a</t>
  </si>
  <si>
    <t>fallow_33_a</t>
  </si>
  <si>
    <t>FALLOWFIELD</t>
  </si>
  <si>
    <t>fallow_6.6_a</t>
  </si>
  <si>
    <t>farnwo_11_a</t>
  </si>
  <si>
    <t>FARNWORTH</t>
  </si>
  <si>
    <t>fenisc_33_t11</t>
  </si>
  <si>
    <t>FENISCOWLES</t>
  </si>
  <si>
    <t>fenisc_6.6_a</t>
  </si>
  <si>
    <t>ferodo_11_a</t>
  </si>
  <si>
    <t>FERODO</t>
  </si>
  <si>
    <t>flalan_11_a</t>
  </si>
  <si>
    <t>FLAT LANE</t>
  </si>
  <si>
    <t>flalan_33_a</t>
  </si>
  <si>
    <t>flimby_33_a</t>
  </si>
  <si>
    <t>FLIMBY</t>
  </si>
  <si>
    <t>freder_33_a</t>
  </si>
  <si>
    <t>FREDERICK ROAD</t>
  </si>
  <si>
    <t>freder_6.6_a</t>
  </si>
  <si>
    <t>FREDERICK RD</t>
  </si>
  <si>
    <t>fushil_11_a</t>
  </si>
  <si>
    <t>FUSE HILL</t>
  </si>
  <si>
    <t>fushil_33_a</t>
  </si>
  <si>
    <t>FUSEHILL</t>
  </si>
  <si>
    <t>gale_33_a</t>
  </si>
  <si>
    <t>GALE</t>
  </si>
  <si>
    <t>gale_6.6_a</t>
  </si>
  <si>
    <t>garsta_6.6_a</t>
  </si>
  <si>
    <t>GARSTANG</t>
  </si>
  <si>
    <t>gatley_33_a</t>
  </si>
  <si>
    <t>GATLEY</t>
  </si>
  <si>
    <t>gatley_6.6_b</t>
  </si>
  <si>
    <t>gidlow_33_a</t>
  </si>
  <si>
    <t>GIDLOW</t>
  </si>
  <si>
    <t>gidlow_6.6_a</t>
  </si>
  <si>
    <t>gillsr_11_a</t>
  </si>
  <si>
    <t>GILLSROW</t>
  </si>
  <si>
    <t>glaxou_11_a</t>
  </si>
  <si>
    <t>GLAXO</t>
  </si>
  <si>
    <t>glosop_11_a</t>
  </si>
  <si>
    <t>GLOSSOP</t>
  </si>
  <si>
    <t>golbor_11_a</t>
  </si>
  <si>
    <t>GOLBORNE</t>
  </si>
  <si>
    <t>golbor_33_a</t>
  </si>
  <si>
    <t>gowhol_11_a</t>
  </si>
  <si>
    <t>GOWHOLE</t>
  </si>
  <si>
    <t>grange_11_a</t>
  </si>
  <si>
    <t>GRANGE</t>
  </si>
  <si>
    <t>grange_33_a</t>
  </si>
  <si>
    <t>granrd_33_a</t>
  </si>
  <si>
    <t>GRANE ROAD</t>
  </si>
  <si>
    <t>granrd_6.6_a</t>
  </si>
  <si>
    <t>GRANE RD</t>
  </si>
  <si>
    <t>greenf_11_a</t>
  </si>
  <si>
    <t>GREENFIELD</t>
  </si>
  <si>
    <t>greenh_33_b</t>
  </si>
  <si>
    <t>GREENHILL</t>
  </si>
  <si>
    <t>greenh_6.6_a</t>
  </si>
  <si>
    <t>greenl_11_a</t>
  </si>
  <si>
    <t>GREEN LANE-ALTRINCHAM</t>
  </si>
  <si>
    <t>greens_6.6_a</t>
  </si>
  <si>
    <t>GREEN ST (T11)</t>
  </si>
  <si>
    <t>grehar_6.6_a</t>
  </si>
  <si>
    <t>GREAT HARWOOD</t>
  </si>
  <si>
    <t>griffi_33_a</t>
  </si>
  <si>
    <t>GRIFFIN</t>
  </si>
  <si>
    <t>griffi_6.6_a</t>
  </si>
  <si>
    <t>grlane_11_a</t>
  </si>
  <si>
    <t>GREEN LANE-HAZEL GROVE</t>
  </si>
  <si>
    <t>gtclif_33_a</t>
  </si>
  <si>
    <t>GREAT CLIFTON</t>
  </si>
  <si>
    <t>hadfld_11_a</t>
  </si>
  <si>
    <t>HADFIELD</t>
  </si>
  <si>
    <t>hadfld_33_a</t>
  </si>
  <si>
    <t>hallcr_33_a</t>
  </si>
  <si>
    <t>HALL CROSS</t>
  </si>
  <si>
    <t>hallcr_6.6_a</t>
  </si>
  <si>
    <t>hamel_33_a</t>
  </si>
  <si>
    <t>HAMELDON HILL</t>
  </si>
  <si>
    <t>hamel_6.6_a</t>
  </si>
  <si>
    <t>handfo_11_a</t>
  </si>
  <si>
    <t>HANDFORTH</t>
  </si>
  <si>
    <t>handfo_33_a</t>
  </si>
  <si>
    <t>hangin_11_a</t>
  </si>
  <si>
    <t>HANGING BRIDGE</t>
  </si>
  <si>
    <t>hangin_33_a</t>
  </si>
  <si>
    <t>hareho_6.6_a</t>
  </si>
  <si>
    <t>HAREHOLME</t>
  </si>
  <si>
    <t>harker_132_mb2</t>
  </si>
  <si>
    <t>HARKER</t>
  </si>
  <si>
    <t>harpur_33_a</t>
  </si>
  <si>
    <t>HARPURHEY</t>
  </si>
  <si>
    <t>harpur_6.6_a</t>
  </si>
  <si>
    <t>harwoo_11_a</t>
  </si>
  <si>
    <t>HARWOOD</t>
  </si>
  <si>
    <t>hatter_11_a</t>
  </si>
  <si>
    <t>HATTERSLEY</t>
  </si>
  <si>
    <t>hatter_33_a</t>
  </si>
  <si>
    <t>havert_11_a</t>
  </si>
  <si>
    <t>HAVERTHWAITE</t>
  </si>
  <si>
    <t>havert_33_a</t>
  </si>
  <si>
    <t>hawesw_33_a</t>
  </si>
  <si>
    <t>HAWESWATER</t>
  </si>
  <si>
    <t>hawkgn_11_a</t>
  </si>
  <si>
    <t>HAWK GREEN</t>
  </si>
  <si>
    <t>hawkgn_33_a</t>
  </si>
  <si>
    <t>haydoc_11_a</t>
  </si>
  <si>
    <t>HAYDOCK</t>
  </si>
  <si>
    <t>haydoc_33_a</t>
  </si>
  <si>
    <t>hazelg_33_a</t>
  </si>
  <si>
    <t>HAZEL GROVE</t>
  </si>
  <si>
    <t>hda1_11_a</t>
  </si>
  <si>
    <t>HDA NO1</t>
  </si>
  <si>
    <t>hda2_11_b</t>
  </si>
  <si>
    <t>HDA NO2</t>
  </si>
  <si>
    <t>heabri_33_a</t>
  </si>
  <si>
    <t>HEAP BRIDGE</t>
  </si>
  <si>
    <t>heabri_6.6_a</t>
  </si>
  <si>
    <t>heahil_33_a</t>
  </si>
  <si>
    <t>HEADY HILL</t>
  </si>
  <si>
    <t>heahil_6.6_a</t>
  </si>
  <si>
    <t>heasan_33_a</t>
  </si>
  <si>
    <t>HEASANDFORD</t>
  </si>
  <si>
    <t>heasan_6.6_a</t>
  </si>
  <si>
    <t>heatmo_33_a</t>
  </si>
  <si>
    <t>HEATON MOOR</t>
  </si>
  <si>
    <t>heatmo_6.6_a</t>
  </si>
  <si>
    <t>heatno_33_a</t>
  </si>
  <si>
    <t>HEATON NORRIS</t>
  </si>
  <si>
    <t>heatno_6.6_a</t>
  </si>
  <si>
    <t>height_6.6_a</t>
  </si>
  <si>
    <t>THE HEIGHT</t>
  </si>
  <si>
    <t>helbri_11_a</t>
  </si>
  <si>
    <t>HELWITH BRIDGE</t>
  </si>
  <si>
    <t>helbri_33_a</t>
  </si>
  <si>
    <t>hensin_11_a</t>
  </si>
  <si>
    <t>HENSINGHAM</t>
  </si>
  <si>
    <t>hensin_33_a</t>
  </si>
  <si>
    <t>heyrod_33_a</t>
  </si>
  <si>
    <t>HEYROD</t>
  </si>
  <si>
    <t>heyrod_6.6_a</t>
  </si>
  <si>
    <t>heysha_132_mb1a</t>
  </si>
  <si>
    <t>HEYSHAM 132KV</t>
  </si>
  <si>
    <t>heysid_33_a</t>
  </si>
  <si>
    <t>HEYSIDE</t>
  </si>
  <si>
    <t>heysid_6.6_a</t>
  </si>
  <si>
    <t>heywoo_6.6_a</t>
  </si>
  <si>
    <t>HEYWOOD</t>
  </si>
  <si>
    <t>highmi_6.6_a</t>
  </si>
  <si>
    <t>HIGHER MILL</t>
  </si>
  <si>
    <t>hiltop_11_a</t>
  </si>
  <si>
    <t>HILL TOP</t>
  </si>
  <si>
    <t>hiltop_33_a</t>
  </si>
  <si>
    <t>hindla_33_dem</t>
  </si>
  <si>
    <t>HINDLOW</t>
  </si>
  <si>
    <t>hindly_11_a</t>
  </si>
  <si>
    <t>HINDLEY GREEN</t>
  </si>
  <si>
    <t>hindly_33_a</t>
  </si>
  <si>
    <t>hollin_33_a</t>
  </si>
  <si>
    <t>HOLLINWOOD</t>
  </si>
  <si>
    <t>hollin_6.6_a</t>
  </si>
  <si>
    <t>holmrd_11_a</t>
  </si>
  <si>
    <t>HOLME RD</t>
  </si>
  <si>
    <t>holtst_11_a</t>
  </si>
  <si>
    <t>HOLT ST</t>
  </si>
  <si>
    <t>holtst_33_a</t>
  </si>
  <si>
    <t>HOLT STREET</t>
  </si>
  <si>
    <t>hrdann_33_a</t>
  </si>
  <si>
    <t>hrwalt_11_a</t>
  </si>
  <si>
    <t>HIGHER WALTON</t>
  </si>
  <si>
    <t>hrwalt_33_a</t>
  </si>
  <si>
    <t>huncoa_33_a</t>
  </si>
  <si>
    <t>HUNCOAT</t>
  </si>
  <si>
    <t>hurst_33_a</t>
  </si>
  <si>
    <t>HURST</t>
  </si>
  <si>
    <t>hurst_6.6_a</t>
  </si>
  <si>
    <t>hutton_11_a</t>
  </si>
  <si>
    <t>HUTTON END T11</t>
  </si>
  <si>
    <t>hutton_132_mb1</t>
  </si>
  <si>
    <t>HUTTON</t>
  </si>
  <si>
    <t>hyde_33_a</t>
  </si>
  <si>
    <t>HYDE</t>
  </si>
  <si>
    <t>hyde_6.6_a</t>
  </si>
  <si>
    <t>hyndrd_6.6_a</t>
  </si>
  <si>
    <t>HYNDBURN RD</t>
  </si>
  <si>
    <t>indist_6.6_a</t>
  </si>
  <si>
    <t>INDIA ST</t>
  </si>
  <si>
    <t>inglet_11_a</t>
  </si>
  <si>
    <t>INGLETON</t>
  </si>
  <si>
    <t>irlamp_6.6_a</t>
  </si>
  <si>
    <t>IRLAM</t>
  </si>
  <si>
    <t>jamerd_6.6_a</t>
  </si>
  <si>
    <t>JAMESON RD NWW</t>
  </si>
  <si>
    <t>jamest_11_a</t>
  </si>
  <si>
    <t>JAMES ST</t>
  </si>
  <si>
    <t>kayst_6.6_a</t>
  </si>
  <si>
    <t>KAY ST</t>
  </si>
  <si>
    <t>kealoc_33_b</t>
  </si>
  <si>
    <t>KEARSLEY</t>
  </si>
  <si>
    <t>kearsl_132_mb1</t>
  </si>
  <si>
    <t>KEARSLEY MAIN 3/4 &amp; RESERVE 3/4</t>
  </si>
  <si>
    <t>kellog_6.6_a</t>
  </si>
  <si>
    <t>KELLOGS</t>
  </si>
  <si>
    <t>kendal_11_a</t>
  </si>
  <si>
    <t>KENDAL</t>
  </si>
  <si>
    <t>kendal_33_a</t>
  </si>
  <si>
    <t>keswic_11_a</t>
  </si>
  <si>
    <t>KESWICK</t>
  </si>
  <si>
    <t>keswic_33_a</t>
  </si>
  <si>
    <t>kingwa_11_a</t>
  </si>
  <si>
    <t>KINGSWAY</t>
  </si>
  <si>
    <t>kinhil_11_a</t>
  </si>
  <si>
    <t>KINKRY HILL</t>
  </si>
  <si>
    <t>kirbym_11_a</t>
  </si>
  <si>
    <t>KIRKBY MOOR</t>
  </si>
  <si>
    <t>kirkha_11_a</t>
  </si>
  <si>
    <t>KIRKHALL LANE</t>
  </si>
  <si>
    <t>kirlon_11_a</t>
  </si>
  <si>
    <t>KIRKBY LONSDALE</t>
  </si>
  <si>
    <t>kirlon_33_a</t>
  </si>
  <si>
    <t>kirste_11_a</t>
  </si>
  <si>
    <t>KIRKBY STEPHEN</t>
  </si>
  <si>
    <t>kirste_33_a</t>
  </si>
  <si>
    <t>kirtho_11_a</t>
  </si>
  <si>
    <t>KIRKBY THORE</t>
  </si>
  <si>
    <t>kitgrn_33_a</t>
  </si>
  <si>
    <t>KITT GREEN</t>
  </si>
  <si>
    <t>kitgrn_6.6_a</t>
  </si>
  <si>
    <t>knomil_33_a</t>
  </si>
  <si>
    <t>KNOTT MILL</t>
  </si>
  <si>
    <t>knomil_6.6_a</t>
  </si>
  <si>
    <t>lamber_33_a</t>
  </si>
  <si>
    <t>LAMBERHEAD</t>
  </si>
  <si>
    <t>lamber_6.6_a</t>
  </si>
  <si>
    <t>lambwf_33_a</t>
  </si>
  <si>
    <t>LAMBRIGG WINDFARM</t>
  </si>
  <si>
    <t>lancas_11_a</t>
  </si>
  <si>
    <t>LANCASTER</t>
  </si>
  <si>
    <t>lancas_33_a</t>
  </si>
  <si>
    <t>langle_11_a</t>
  </si>
  <si>
    <t>LANGLEY</t>
  </si>
  <si>
    <t>langle_33_a</t>
  </si>
  <si>
    <t>langrd_6.6_a</t>
  </si>
  <si>
    <t>LANGROYD RD</t>
  </si>
  <si>
    <t>leigh_11_a</t>
  </si>
  <si>
    <t>LEIGH</t>
  </si>
  <si>
    <t>levens_33_a</t>
  </si>
  <si>
    <t>LEVENSHULME</t>
  </si>
  <si>
    <t>levens_6.6_a</t>
  </si>
  <si>
    <t>leylan_33_a</t>
  </si>
  <si>
    <t>LEYLAND</t>
  </si>
  <si>
    <t>leynat_11_a</t>
  </si>
  <si>
    <t>LEYLAND NATIONAL</t>
  </si>
  <si>
    <t>lithul_11_a</t>
  </si>
  <si>
    <t>LITTLE HULTON</t>
  </si>
  <si>
    <t>litsal_11_a</t>
  </si>
  <si>
    <t>LITTLE SALKELD</t>
  </si>
  <si>
    <t>little_6.6_a</t>
  </si>
  <si>
    <t>LITTLEBOROUGH</t>
  </si>
  <si>
    <t>lonbri_6.6_a</t>
  </si>
  <si>
    <t>LONGFORD BRIDGE</t>
  </si>
  <si>
    <t>longri_6.6_a</t>
  </si>
  <si>
    <t>LONGRIDGE</t>
  </si>
  <si>
    <t>longsi_33_a</t>
  </si>
  <si>
    <t>LONGSIGHT</t>
  </si>
  <si>
    <t>longsi_6.6_a</t>
  </si>
  <si>
    <t>lostoc_11_a</t>
  </si>
  <si>
    <t>LOSTOCK</t>
  </si>
  <si>
    <t>lowdar_132_c</t>
  </si>
  <si>
    <t>LOWER DARWEN</t>
  </si>
  <si>
    <t>lowdar_33_a</t>
  </si>
  <si>
    <t>lowdar_6.6_a</t>
  </si>
  <si>
    <t>lyonrd_6.6_a</t>
  </si>
  <si>
    <t>LYONS RD</t>
  </si>
  <si>
    <t>lytham_33_a</t>
  </si>
  <si>
    <t>LYTHAM</t>
  </si>
  <si>
    <t>maccle_33_a</t>
  </si>
  <si>
    <t>MACCLESFIELD</t>
  </si>
  <si>
    <t>manuni_6.6_a</t>
  </si>
  <si>
    <t>MANCHESTER UNIVERSITY</t>
  </si>
  <si>
    <t>marple_11_a</t>
  </si>
  <si>
    <t>MARPLE</t>
  </si>
  <si>
    <t>marton_33_a</t>
  </si>
  <si>
    <t>MARTON</t>
  </si>
  <si>
    <t>marton_6.6_a</t>
  </si>
  <si>
    <t>marypo_11_a</t>
  </si>
  <si>
    <t>MARYPORT</t>
  </si>
  <si>
    <t>mellin_11_a</t>
  </si>
  <si>
    <t>MELLING</t>
  </si>
  <si>
    <t>mellin_33_t11</t>
  </si>
  <si>
    <t>meresi_6.6_a</t>
  </si>
  <si>
    <t>MERESIDE</t>
  </si>
  <si>
    <t>midjun_11_a</t>
  </si>
  <si>
    <t>MIDDLETON JUNCTION</t>
  </si>
  <si>
    <t>midway_11_a</t>
  </si>
  <si>
    <t>MIDWAY</t>
  </si>
  <si>
    <t>milnro_6.6_a</t>
  </si>
  <si>
    <t>MILNROW</t>
  </si>
  <si>
    <t>mintsf_11_a</t>
  </si>
  <si>
    <t>MINTSFEET</t>
  </si>
  <si>
    <t>monsal_6.6_a</t>
  </si>
  <si>
    <t>MONSALL</t>
  </si>
  <si>
    <t>monton_33_a</t>
  </si>
  <si>
    <t>MONTON</t>
  </si>
  <si>
    <t>monton_6.6_a</t>
  </si>
  <si>
    <t>monton_6.6_ner</t>
  </si>
  <si>
    <t>moorsi_33_a</t>
  </si>
  <si>
    <t>MOORSIDE</t>
  </si>
  <si>
    <t>moorsi_6.6_a</t>
  </si>
  <si>
    <t>morpar_11_a</t>
  </si>
  <si>
    <t>MORTON PK</t>
  </si>
  <si>
    <t>moside_33_a</t>
  </si>
  <si>
    <t>MOSS SIDE(LONGSIGHT)</t>
  </si>
  <si>
    <t>moslan_11_a</t>
  </si>
  <si>
    <t>MOSS LANE</t>
  </si>
  <si>
    <t>moslan_33_a</t>
  </si>
  <si>
    <t>MOSS LANE T11</t>
  </si>
  <si>
    <t>mosley_11_a</t>
  </si>
  <si>
    <t>MOSSLEY</t>
  </si>
  <si>
    <t>moslrd_6.6_a</t>
  </si>
  <si>
    <t>MOSLEY RD</t>
  </si>
  <si>
    <t>mosnok_11_a</t>
  </si>
  <si>
    <t>MOSS NOOK</t>
  </si>
  <si>
    <t>mosnok_33_a</t>
  </si>
  <si>
    <t>mossid_11_a</t>
  </si>
  <si>
    <t>MOSS SIDE (LEYLAND)</t>
  </si>
  <si>
    <t>mounts_33_a</t>
  </si>
  <si>
    <t>MOUNT STREET</t>
  </si>
  <si>
    <t>mounts_6.6_a</t>
  </si>
  <si>
    <t>MOUNT ST</t>
  </si>
  <si>
    <t>musgrd_6.6_a</t>
  </si>
  <si>
    <t>MUSGRAVE RD</t>
  </si>
  <si>
    <t>nelson_33_a</t>
  </si>
  <si>
    <t>NELSON</t>
  </si>
  <si>
    <t>nelson_6.6_a</t>
  </si>
  <si>
    <t>nelsst_11_a</t>
  </si>
  <si>
    <t>NELSON STREET</t>
  </si>
  <si>
    <t>nelsst_33_a</t>
  </si>
  <si>
    <t>newby_11_a</t>
  </si>
  <si>
    <t>NEWBY</t>
  </si>
  <si>
    <t>newby_33_a</t>
  </si>
  <si>
    <t>newhea_33_a</t>
  </si>
  <si>
    <t>NEWTON HEATH A</t>
  </si>
  <si>
    <t>newhea_6.6_a</t>
  </si>
  <si>
    <t>NEWTON HEATH</t>
  </si>
  <si>
    <t>newhea_tee</t>
  </si>
  <si>
    <t>newlun_11_a</t>
  </si>
  <si>
    <t>NEWBIGGIN ON LUNE</t>
  </si>
  <si>
    <t>newmil_33_a</t>
  </si>
  <si>
    <t>NEW MILLS</t>
  </si>
  <si>
    <t>newmos_33_a</t>
  </si>
  <si>
    <t>NEW MOSTON</t>
  </si>
  <si>
    <t>newmos_6.6_a</t>
  </si>
  <si>
    <t>newton_11_a</t>
  </si>
  <si>
    <t>NEWTON</t>
  </si>
  <si>
    <t>newwil_11_a</t>
  </si>
  <si>
    <t>NEWTON LE WILLOWS</t>
  </si>
  <si>
    <t>newwil_33_a</t>
  </si>
  <si>
    <t>norbre_33_a</t>
  </si>
  <si>
    <t>NORBRECK</t>
  </si>
  <si>
    <t>norbre_6.6_a</t>
  </si>
  <si>
    <t>norbry_11_a</t>
  </si>
  <si>
    <t>NORBURY</t>
  </si>
  <si>
    <t>norbry_33_a</t>
  </si>
  <si>
    <t>northn_33_a</t>
  </si>
  <si>
    <t>NORTHENDEN</t>
  </si>
  <si>
    <t>northn_6.6_a</t>
  </si>
  <si>
    <t>nwgpar_6.6_a</t>
  </si>
  <si>
    <t>NWGB PARTINGTON</t>
  </si>
  <si>
    <t>ofertn_33_a</t>
  </si>
  <si>
    <t>OFFERTON</t>
  </si>
  <si>
    <t>ofertn_6.6_a</t>
  </si>
  <si>
    <t>opensh_6.6_a</t>
  </si>
  <si>
    <t>OPENSHAW</t>
  </si>
  <si>
    <t>ormski_11_a</t>
  </si>
  <si>
    <t>ORMSKIRK</t>
  </si>
  <si>
    <t>ormski_33_a</t>
  </si>
  <si>
    <t>orrell_33_a</t>
  </si>
  <si>
    <t>ORRELL</t>
  </si>
  <si>
    <t>padiha_11_a</t>
  </si>
  <si>
    <t>PADIHAM</t>
  </si>
  <si>
    <t>padiha_132_mb1</t>
  </si>
  <si>
    <t>padiha_33_a</t>
  </si>
  <si>
    <t>peel_132_mb1</t>
  </si>
  <si>
    <t>PEEL</t>
  </si>
  <si>
    <t>peel_33_a</t>
  </si>
  <si>
    <t>peelst_11_a</t>
  </si>
  <si>
    <t>PEEL ST</t>
  </si>
  <si>
    <t>pendle_6.6_a</t>
  </si>
  <si>
    <t>PENDLETON</t>
  </si>
  <si>
    <t>penrit_11_a</t>
  </si>
  <si>
    <t>PENRITH T11 &amp; T12</t>
  </si>
  <si>
    <t>penrit_33_a</t>
  </si>
  <si>
    <t>PENRITH</t>
  </si>
  <si>
    <t>penwea_132_mb3</t>
  </si>
  <si>
    <t>PENWORTHAM EAST M4/R4</t>
  </si>
  <si>
    <t>penwwe_132_mb2</t>
  </si>
  <si>
    <t>PENWORTHAM WEST</t>
  </si>
  <si>
    <t>petban_11_a</t>
  </si>
  <si>
    <t>PETTERIL BANK</t>
  </si>
  <si>
    <t>petban_33_a</t>
  </si>
  <si>
    <t>PETTERILL BANK</t>
  </si>
  <si>
    <t>philan_6.6_a</t>
  </si>
  <si>
    <t>PHILLIPS LANE</t>
  </si>
  <si>
    <t>piccad_6.6_a</t>
  </si>
  <si>
    <t>PICCADILLY</t>
  </si>
  <si>
    <t>pimbo_11_a</t>
  </si>
  <si>
    <t>PIMBO</t>
  </si>
  <si>
    <t>pimbo_33_a</t>
  </si>
  <si>
    <t>pirell_11_a</t>
  </si>
  <si>
    <t>PIRELLI</t>
  </si>
  <si>
    <t>portwd_6.6_a</t>
  </si>
  <si>
    <t>PORTWOOD</t>
  </si>
  <si>
    <t>poultn_6.6_a</t>
  </si>
  <si>
    <t>POULTON</t>
  </si>
  <si>
    <t>poyntn_11_a</t>
  </si>
  <si>
    <t>POYNTON</t>
  </si>
  <si>
    <t>ppg_11_a</t>
  </si>
  <si>
    <t>PPG</t>
  </si>
  <si>
    <t>ppg_33_a</t>
  </si>
  <si>
    <t>presor_6.6_a</t>
  </si>
  <si>
    <t>PRESTON OLD RD</t>
  </si>
  <si>
    <t>pressa_11_a</t>
  </si>
  <si>
    <t>PREESALL</t>
  </si>
  <si>
    <t>preste_33_a</t>
  </si>
  <si>
    <t>PRESTON EAST</t>
  </si>
  <si>
    <t>preste_6.6_a</t>
  </si>
  <si>
    <t>prestw_6.6_a</t>
  </si>
  <si>
    <t>PRESTWICH</t>
  </si>
  <si>
    <t>prihil_33_a</t>
  </si>
  <si>
    <t>PRINNY HILL</t>
  </si>
  <si>
    <t>prihil_6.6_a</t>
  </si>
  <si>
    <t>prinst_33_a</t>
  </si>
  <si>
    <t>PRINCE STREET</t>
  </si>
  <si>
    <t>prinst_6.6_a</t>
  </si>
  <si>
    <t>PRINGLE ST</t>
  </si>
  <si>
    <t>quaysi_11_a</t>
  </si>
  <si>
    <t>QUAYSIDE</t>
  </si>
  <si>
    <t>queens_6.6_b</t>
  </si>
  <si>
    <t>QUEENS PARK</t>
  </si>
  <si>
    <t>querpk_33_a</t>
  </si>
  <si>
    <t>QUERNMORE PARK</t>
  </si>
  <si>
    <t>querpk_6.6_a</t>
  </si>
  <si>
    <t>radcli_11_1a</t>
  </si>
  <si>
    <t>RADCLIFFESECT1A&amp;2A</t>
  </si>
  <si>
    <t>randst_33_a</t>
  </si>
  <si>
    <t>RANDAL STREET</t>
  </si>
  <si>
    <t>randst_6.6_a</t>
  </si>
  <si>
    <t>RANDAL ST</t>
  </si>
  <si>
    <t>rawtrd_6.6_a</t>
  </si>
  <si>
    <t>RAWTENSTALL RD</t>
  </si>
  <si>
    <t>redban_33_b</t>
  </si>
  <si>
    <t>RED BANK</t>
  </si>
  <si>
    <t>redval_6.6_a</t>
  </si>
  <si>
    <t>REDDISH VALE</t>
  </si>
  <si>
    <t>ribble_33_a</t>
  </si>
  <si>
    <t>RIBBLE</t>
  </si>
  <si>
    <t>ribdal_11_c</t>
  </si>
  <si>
    <t>RIBBLESDALE T13</t>
  </si>
  <si>
    <t>ribdal_33_a</t>
  </si>
  <si>
    <t>RIBBLESDALE</t>
  </si>
  <si>
    <t>ribton_6.6_a</t>
  </si>
  <si>
    <t>RIBBLETON</t>
  </si>
  <si>
    <t>rinpry_11_a</t>
  </si>
  <si>
    <t>RINGLEY</t>
  </si>
  <si>
    <t>risley_11_a</t>
  </si>
  <si>
    <t>RISLEY</t>
  </si>
  <si>
    <t>robhal_6.6_a</t>
  </si>
  <si>
    <t>ROBERT HALL ST</t>
  </si>
  <si>
    <t>roccen_33_a</t>
  </si>
  <si>
    <t>ROCHDALE</t>
  </si>
  <si>
    <t>roccen_6.6_a</t>
  </si>
  <si>
    <t>ROCHDALE CENTRAL</t>
  </si>
  <si>
    <t>rochda_132_mb1</t>
  </si>
  <si>
    <t>ROCHDALE RESERVE 1</t>
  </si>
  <si>
    <t>romard_6.6_a</t>
  </si>
  <si>
    <t>ROMAN RD</t>
  </si>
  <si>
    <t>romily_11_a</t>
  </si>
  <si>
    <t>ROMILEY</t>
  </si>
  <si>
    <t>romily_33_a</t>
  </si>
  <si>
    <t>roosec_132_mb1</t>
  </si>
  <si>
    <t>ROOSECOTE</t>
  </si>
  <si>
    <t>rossal_6.6_a</t>
  </si>
  <si>
    <t>ROSSALL</t>
  </si>
  <si>
    <t>rossen_33_a</t>
  </si>
  <si>
    <t>ROSSENDALE</t>
  </si>
  <si>
    <t>royton_33_a</t>
  </si>
  <si>
    <t>ROYTON</t>
  </si>
  <si>
    <t>royton_6.6_a</t>
  </si>
  <si>
    <t>sale_33_a</t>
  </si>
  <si>
    <t>SALE</t>
  </si>
  <si>
    <t>sale_6.6_a</t>
  </si>
  <si>
    <t>salemo_33_a</t>
  </si>
  <si>
    <t>SALE MOOR</t>
  </si>
  <si>
    <t>salemo_6.6_a</t>
  </si>
  <si>
    <t>salqua_6.6_a</t>
  </si>
  <si>
    <t>SALFORD QUAYS</t>
  </si>
  <si>
    <t>salwic_11_a</t>
  </si>
  <si>
    <t>SALWICK</t>
  </si>
  <si>
    <t>salwic_33_a</t>
  </si>
  <si>
    <t>sandga_11_a</t>
  </si>
  <si>
    <t>SANDGATE</t>
  </si>
  <si>
    <t>sandga_33_a</t>
  </si>
  <si>
    <t>scaris_11_a</t>
  </si>
  <si>
    <t>SCARISBRICK</t>
  </si>
  <si>
    <t>seberg_11_a</t>
  </si>
  <si>
    <t>SEBERGHAM</t>
  </si>
  <si>
    <t>sedber_11_a</t>
  </si>
  <si>
    <t>SEDBERGH</t>
  </si>
  <si>
    <t>sellaf_132_mb1</t>
  </si>
  <si>
    <t>SELLAFIELD</t>
  </si>
  <si>
    <t>selsmi_11_a</t>
  </si>
  <si>
    <t>SELSMIRE</t>
  </si>
  <si>
    <t>semacc_11_a</t>
  </si>
  <si>
    <t>S.E. MACCLESFIELD</t>
  </si>
  <si>
    <t>semacc_33_a</t>
  </si>
  <si>
    <t>settle_11_a</t>
  </si>
  <si>
    <t>SETTLE</t>
  </si>
  <si>
    <t>settle_33_a</t>
  </si>
  <si>
    <t>sevsta_11_a</t>
  </si>
  <si>
    <t>SEVEN STARS</t>
  </si>
  <si>
    <t>shanon_6.6_a</t>
  </si>
  <si>
    <t>SHANNON ST</t>
  </si>
  <si>
    <t>shap_11_a</t>
  </si>
  <si>
    <t>SHAP</t>
  </si>
  <si>
    <t>shap_33_a</t>
  </si>
  <si>
    <t>shaw_6.6_a</t>
  </si>
  <si>
    <t>SHAW</t>
  </si>
  <si>
    <t>shuttl_33_a</t>
  </si>
  <si>
    <t>SHUTTLEWORTH MOOR</t>
  </si>
  <si>
    <t>siddic_11_a</t>
  </si>
  <si>
    <t>SIDDICK</t>
  </si>
  <si>
    <t>siddic_33_a</t>
  </si>
  <si>
    <t>sillot_11_a</t>
  </si>
  <si>
    <t>SILLOTH</t>
  </si>
  <si>
    <t>skelme_11_a</t>
  </si>
  <si>
    <t>SKELMERSDALE</t>
  </si>
  <si>
    <t>skelme_33_a</t>
  </si>
  <si>
    <t>skeltc_11_a</t>
  </si>
  <si>
    <t>SKELTON C</t>
  </si>
  <si>
    <t>slipwa_11_a</t>
  </si>
  <si>
    <t>SLIPWAY</t>
  </si>
  <si>
    <t>slipwa_33_a</t>
  </si>
  <si>
    <t>smanch-132_mb1</t>
  </si>
  <si>
    <t>SOUTH MANCHESTER</t>
  </si>
  <si>
    <t>smanch-132_rb1a</t>
  </si>
  <si>
    <t>snipe_6.6_a</t>
  </si>
  <si>
    <t>SQUIRES GATE</t>
  </si>
  <si>
    <t>southp_11_a</t>
  </si>
  <si>
    <t>SOUTH PARK</t>
  </si>
  <si>
    <t>southp_33_a</t>
  </si>
  <si>
    <t>spadea_11_a</t>
  </si>
  <si>
    <t>SPADEADAM</t>
  </si>
  <si>
    <t>spadea_11_b</t>
  </si>
  <si>
    <t>sparod_6.6_a</t>
  </si>
  <si>
    <t>SPA RD</t>
  </si>
  <si>
    <t>spgast_11_c</t>
  </si>
  <si>
    <t>SPRING GARDEN ST 11KV</t>
  </si>
  <si>
    <t>spgast_6.6_a</t>
  </si>
  <si>
    <t>SPRING GARDEN ST 6.6KV</t>
  </si>
  <si>
    <t>spotla_33_a</t>
  </si>
  <si>
    <t>SPOTLAND</t>
  </si>
  <si>
    <t>spotla_6.6_a</t>
  </si>
  <si>
    <t>sprcot_6.6_a</t>
  </si>
  <si>
    <t>SPRING COTTAGE</t>
  </si>
  <si>
    <t>squire_33_a</t>
  </si>
  <si>
    <t>squire_6.6_a</t>
  </si>
  <si>
    <t>stainb_11_a</t>
  </si>
  <si>
    <t>STAINBURN</t>
  </si>
  <si>
    <t>stainb_33_a</t>
  </si>
  <si>
    <t>stainw_33_a</t>
  </si>
  <si>
    <t>STAINING WOOD</t>
  </si>
  <si>
    <t>stalyb_132_mb1</t>
  </si>
  <si>
    <t>STALYBRIDGE MAIN/RESERVE 1/2</t>
  </si>
  <si>
    <t>stanah_132_mb1</t>
  </si>
  <si>
    <t>STANAH</t>
  </si>
  <si>
    <t>standi_11_a</t>
  </si>
  <si>
    <t>STANDISH</t>
  </si>
  <si>
    <t>standi_33_a</t>
  </si>
  <si>
    <t>stanne_33_a</t>
  </si>
  <si>
    <t>ST. ANNES</t>
  </si>
  <si>
    <t>stanne_6.6_a</t>
  </si>
  <si>
    <t>ST ANNES</t>
  </si>
  <si>
    <t>stmary_33_a</t>
  </si>
  <si>
    <t>ST. MARYS</t>
  </si>
  <si>
    <t>stmary_6.6_a</t>
  </si>
  <si>
    <t>ST MARYS</t>
  </si>
  <si>
    <t>stmast_33_a</t>
  </si>
  <si>
    <t>ST. MARYS STREET</t>
  </si>
  <si>
    <t>stmast_6.6_a</t>
  </si>
  <si>
    <t>ST MARYS ST</t>
  </si>
  <si>
    <t>stmast_tee</t>
  </si>
  <si>
    <t>stock_33_a</t>
  </si>
  <si>
    <t>STOCK LANE</t>
  </si>
  <si>
    <t>strban_33_a</t>
  </si>
  <si>
    <t>STRAWBERRY BANK</t>
  </si>
  <si>
    <t>strban_6.6_a</t>
  </si>
  <si>
    <t>stretf_33_a</t>
  </si>
  <si>
    <t>STRETFORD</t>
  </si>
  <si>
    <t>strway_6.6_a</t>
  </si>
  <si>
    <t>STRANGEWAYS</t>
  </si>
  <si>
    <t>stthom_33_a</t>
  </si>
  <si>
    <t>ST. THOMAS ROAD</t>
  </si>
  <si>
    <t>stthom_6.6_a</t>
  </si>
  <si>
    <t>ST THOMAS RD</t>
  </si>
  <si>
    <t>stuart_33_a</t>
  </si>
  <si>
    <t>STUART STREET</t>
  </si>
  <si>
    <t>stuart_6.6_a</t>
  </si>
  <si>
    <t>STUART ST</t>
  </si>
  <si>
    <t>stubbi_11_a</t>
  </si>
  <si>
    <t>STUBBINS</t>
  </si>
  <si>
    <t>stubbi_33_a</t>
  </si>
  <si>
    <t>STUBBINS T11</t>
  </si>
  <si>
    <t>swinto_11_a</t>
  </si>
  <si>
    <t>SWINTON</t>
  </si>
  <si>
    <t>swmacc_11_a</t>
  </si>
  <si>
    <t>S.W. MACCLESFIELD</t>
  </si>
  <si>
    <t>swmacc_33_a</t>
  </si>
  <si>
    <t>tameva_6.6_a</t>
  </si>
  <si>
    <t>TAME VALLEY</t>
  </si>
  <si>
    <t>targat_11_a</t>
  </si>
  <si>
    <t>TARDY GATE</t>
  </si>
  <si>
    <t>targat_33_a</t>
  </si>
  <si>
    <t>tarlet_11_a</t>
  </si>
  <si>
    <t>TARLETON</t>
  </si>
  <si>
    <t>tarlet_33_a</t>
  </si>
  <si>
    <t>tenax_11_a</t>
  </si>
  <si>
    <t>TENAX</t>
  </si>
  <si>
    <t>thornp_11_a</t>
  </si>
  <si>
    <t>THORNTON</t>
  </si>
  <si>
    <t>thornp_33_a</t>
  </si>
  <si>
    <t>THORNTON T11</t>
  </si>
  <si>
    <t>thornt_33_a</t>
  </si>
  <si>
    <t>townst_11_a</t>
  </si>
  <si>
    <t>TOWNLEY ST</t>
  </si>
  <si>
    <t>townst_33_a</t>
  </si>
  <si>
    <t>TOWNLEY STREET</t>
  </si>
  <si>
    <t>traffo_33_a</t>
  </si>
  <si>
    <t>TRAFFORD</t>
  </si>
  <si>
    <t>traffo_6.6_a</t>
  </si>
  <si>
    <t>trafpn_6.6_a</t>
  </si>
  <si>
    <t>TRAFFORD PARK NORTH</t>
  </si>
  <si>
    <t>trimpe_11_a</t>
  </si>
  <si>
    <t>TRIMPELL</t>
  </si>
  <si>
    <t>trinit_6.6_a</t>
  </si>
  <si>
    <t>TRINITY</t>
  </si>
  <si>
    <t>tulket_33_a</t>
  </si>
  <si>
    <t>TULKETH</t>
  </si>
  <si>
    <t>tulket_6.6_a</t>
  </si>
  <si>
    <t>tunste_33_a</t>
  </si>
  <si>
    <t>TUNSTEAD</t>
  </si>
  <si>
    <t>ulvers_11_a</t>
  </si>
  <si>
    <t>ULVERSTON</t>
  </si>
  <si>
    <t>ulvers_33_a</t>
  </si>
  <si>
    <t>uniord_6.6_a</t>
  </si>
  <si>
    <t>UNION RD</t>
  </si>
  <si>
    <t>upholl_11_a</t>
  </si>
  <si>
    <t>UPHOLLAND</t>
  </si>
  <si>
    <t>urmsto_6.6_a</t>
  </si>
  <si>
    <t>URMSTON</t>
  </si>
  <si>
    <t>vernon_33_a</t>
  </si>
  <si>
    <t>VERNON PARK</t>
  </si>
  <si>
    <t>vickec_11_a</t>
  </si>
  <si>
    <t>VICKERS CENTRAL</t>
  </si>
  <si>
    <t>vicken_11_a</t>
  </si>
  <si>
    <t>VICKERS NORTH</t>
  </si>
  <si>
    <t>victpk_6.6_a</t>
  </si>
  <si>
    <t>VICTORIA PARK</t>
  </si>
  <si>
    <t>walmsl_11_a</t>
  </si>
  <si>
    <t>WALMSLEYS</t>
  </si>
  <si>
    <t>warbre_33_a</t>
  </si>
  <si>
    <t>WARBRECK</t>
  </si>
  <si>
    <t>warbre_6.6_a</t>
  </si>
  <si>
    <t>wardle_33_a</t>
  </si>
  <si>
    <t>WARDLEWORTH</t>
  </si>
  <si>
    <t>wardle_6.6_a</t>
  </si>
  <si>
    <t>warton_33_a</t>
  </si>
  <si>
    <t>WARTON</t>
  </si>
  <si>
    <t>warton_6.6_a</t>
  </si>
  <si>
    <t>waterh_6.6_a</t>
  </si>
  <si>
    <t>WATERHEAD</t>
  </si>
  <si>
    <t>waters_11_a</t>
  </si>
  <si>
    <t>WATERSWALLOWS</t>
  </si>
  <si>
    <t>wdidsb_33_a</t>
  </si>
  <si>
    <t>WEST DIDSBURY</t>
  </si>
  <si>
    <t>wdidsb_6.6_a</t>
  </si>
  <si>
    <t>wdidsb_gt3</t>
  </si>
  <si>
    <t>weaste_6.6_a</t>
  </si>
  <si>
    <t>WEASTE</t>
  </si>
  <si>
    <t>weplba_6.6_a</t>
  </si>
  <si>
    <t>WESLEY PLACE BACUP</t>
  </si>
  <si>
    <t>wernet_6.6_a</t>
  </si>
  <si>
    <t>WERNETH</t>
  </si>
  <si>
    <t>westga_33_a</t>
  </si>
  <si>
    <t>WESTGATE</t>
  </si>
  <si>
    <t>westga_6.6_a</t>
  </si>
  <si>
    <t>westho_11_a</t>
  </si>
  <si>
    <t>WESTHOUGHTON</t>
  </si>
  <si>
    <t>westho_33_a</t>
  </si>
  <si>
    <t>westli_11_a</t>
  </si>
  <si>
    <t>WESTLINTON</t>
  </si>
  <si>
    <t>westli_33_a</t>
  </si>
  <si>
    <t>whalle_11_a</t>
  </si>
  <si>
    <t>WHALLEY</t>
  </si>
  <si>
    <t>whalle_33_b</t>
  </si>
  <si>
    <t>whallr_33_a</t>
  </si>
  <si>
    <t>WHALLEY RANGE</t>
  </si>
  <si>
    <t>whallr_6.6_a</t>
  </si>
  <si>
    <t>whasse_11_a</t>
  </si>
  <si>
    <t>WHASSET</t>
  </si>
  <si>
    <t>whasse_33_a</t>
  </si>
  <si>
    <t>whinfe_11_a</t>
  </si>
  <si>
    <t>WHINFELL</t>
  </si>
  <si>
    <t>whiteg_132_mb1</t>
  </si>
  <si>
    <t>WHITEGATE</t>
  </si>
  <si>
    <t>whitwo_6.6_a</t>
  </si>
  <si>
    <t>WHITWORTH</t>
  </si>
  <si>
    <t>whlewo_11_a</t>
  </si>
  <si>
    <t>WHITTLE LE WOODS</t>
  </si>
  <si>
    <t>whlewo_33_a</t>
  </si>
  <si>
    <t>WHITTLE-LE-WOODS</t>
  </si>
  <si>
    <t>wigan_33_a</t>
  </si>
  <si>
    <t>WIGAN</t>
  </si>
  <si>
    <t>wigton_11_a</t>
  </si>
  <si>
    <t>WIGTON T11</t>
  </si>
  <si>
    <t>wigton_33_a</t>
  </si>
  <si>
    <t>WIGTON</t>
  </si>
  <si>
    <t>wilhey_11_a</t>
  </si>
  <si>
    <t>WILLOW HEY</t>
  </si>
  <si>
    <t>wilhey_33_a</t>
  </si>
  <si>
    <t>wilmsl_11_a</t>
  </si>
  <si>
    <t>WILMSLOW</t>
  </si>
  <si>
    <t>wilmsl_33_a</t>
  </si>
  <si>
    <t>wilowb_33_a</t>
  </si>
  <si>
    <t>WILLOWBANK</t>
  </si>
  <si>
    <t>wilowb_6.6_a</t>
  </si>
  <si>
    <t>wilowh_11_a</t>
  </si>
  <si>
    <t>WILLOWHOLME</t>
  </si>
  <si>
    <t>wilowh_33_t11</t>
  </si>
  <si>
    <t>winder_11_a</t>
  </si>
  <si>
    <t>WINDERMERE</t>
  </si>
  <si>
    <t>winder_33_a</t>
  </si>
  <si>
    <t>winird_6.6_a</t>
  </si>
  <si>
    <t>WINIFRED RD</t>
  </si>
  <si>
    <t>within_33_a</t>
  </si>
  <si>
    <t>WITHINGTON</t>
  </si>
  <si>
    <t>within_6.6_a</t>
  </si>
  <si>
    <t>withyf_11_a</t>
  </si>
  <si>
    <t>WITHYFOLD DRIVE</t>
  </si>
  <si>
    <t>wodhpk_11_a</t>
  </si>
  <si>
    <t>WOODHOUSE PARK</t>
  </si>
  <si>
    <t>wodhpk_33_a</t>
  </si>
  <si>
    <t>wohila_33_a</t>
  </si>
  <si>
    <t>WOODHILL LANE</t>
  </si>
  <si>
    <t>wohila_6.6_a</t>
  </si>
  <si>
    <t>woodly_11_a</t>
  </si>
  <si>
    <t>WOODLEY</t>
  </si>
  <si>
    <t>woodly_33_a</t>
  </si>
  <si>
    <t>woodrd_11_a</t>
  </si>
  <si>
    <t>WOODFIELD RD</t>
  </si>
  <si>
    <t>woodrd_33_a</t>
  </si>
  <si>
    <t>WOODFIELD ROAD</t>
  </si>
  <si>
    <t>woodst_33_a</t>
  </si>
  <si>
    <t>WOODBINE STREET</t>
  </si>
  <si>
    <t>woodst_6.6_a</t>
  </si>
  <si>
    <t>WOODBINE ST</t>
  </si>
  <si>
    <t>woolfo_11_a</t>
  </si>
  <si>
    <t>WOOLFOLD</t>
  </si>
  <si>
    <t>woolfo_33_a</t>
  </si>
  <si>
    <t>wordsw_6.6_a</t>
  </si>
  <si>
    <t>WORDSWORTH ST</t>
  </si>
  <si>
    <t>worsme_6.6_a</t>
  </si>
  <si>
    <t>WORSLEY MESNES</t>
  </si>
  <si>
    <t>wreay_33_a</t>
  </si>
  <si>
    <t>WREAY</t>
  </si>
  <si>
    <t>wright_11_a</t>
  </si>
  <si>
    <t>wright_33_a</t>
  </si>
  <si>
    <t>WRIGHTINGTON</t>
  </si>
  <si>
    <t>yealan_11_a</t>
  </si>
  <si>
    <t>YEALAND</t>
  </si>
  <si>
    <t>ALDERLEY PARK</t>
  </si>
  <si>
    <t>HOLME RD 33KV SWITCHING STATION</t>
  </si>
  <si>
    <t>ASTRA ZENECA NO.1</t>
  </si>
  <si>
    <t>BURY</t>
  </si>
  <si>
    <t>SOUTH MANCHESTER RESERVE</t>
  </si>
  <si>
    <t>WHALLEY PRY</t>
  </si>
  <si>
    <t>16:00 - 19:00</t>
  </si>
  <si>
    <t>Tariff 1</t>
  </si>
  <si>
    <t>Tariff 2</t>
  </si>
  <si>
    <t>Tariff 3</t>
  </si>
  <si>
    <t>Tariff 4</t>
  </si>
  <si>
    <t>Tariff 5</t>
  </si>
  <si>
    <t>Tariff 6</t>
  </si>
  <si>
    <t>Tariff 7</t>
  </si>
  <si>
    <t>Tariff 8</t>
  </si>
  <si>
    <t>Tariff 9</t>
  </si>
  <si>
    <t>Tariff 10</t>
  </si>
  <si>
    <t>Tariff 11</t>
  </si>
  <si>
    <t>Tariff 12</t>
  </si>
  <si>
    <t>Tariff 13</t>
  </si>
  <si>
    <t>Tariff 14</t>
  </si>
  <si>
    <t>Tariff 15</t>
  </si>
  <si>
    <t>Tariff 16</t>
  </si>
  <si>
    <t>Tariff 17</t>
  </si>
  <si>
    <t>Tariff 18</t>
  </si>
  <si>
    <t>Tariff 19</t>
  </si>
  <si>
    <t>Tariff 20</t>
  </si>
  <si>
    <t>Tariff 21</t>
  </si>
  <si>
    <t>Tariff 22</t>
  </si>
  <si>
    <t>Tariff 23</t>
  </si>
  <si>
    <t>Tariff 24</t>
  </si>
  <si>
    <t>Tariff 25</t>
  </si>
  <si>
    <t>Tariff 26</t>
  </si>
  <si>
    <t>Tariff 27</t>
  </si>
  <si>
    <t>Tariff 28</t>
  </si>
  <si>
    <t>Tariff 29</t>
  </si>
  <si>
    <t>Tariff 30</t>
  </si>
  <si>
    <t>Tariff 31</t>
  </si>
  <si>
    <t>Tariff 32</t>
  </si>
  <si>
    <t>Tariff 33</t>
  </si>
  <si>
    <t>Tariff 34</t>
  </si>
  <si>
    <t>Tariff 35</t>
  </si>
  <si>
    <t>Tariff 36</t>
  </si>
  <si>
    <t>Tariff 37</t>
  </si>
  <si>
    <t>Tariff 38</t>
  </si>
  <si>
    <t>Tariff 39</t>
  </si>
  <si>
    <t>Tariff 40</t>
  </si>
  <si>
    <t>Tariff 41</t>
  </si>
  <si>
    <t>Tariff 42</t>
  </si>
  <si>
    <t>Tariff 43</t>
  </si>
  <si>
    <t>Tariff 44</t>
  </si>
  <si>
    <t>Tariff 45</t>
  </si>
  <si>
    <t>Tariff 46</t>
  </si>
  <si>
    <t>Tariff 47</t>
  </si>
  <si>
    <t>Tariff 48</t>
  </si>
  <si>
    <t>Tariff 49</t>
  </si>
  <si>
    <t>Tariff 50</t>
  </si>
  <si>
    <t>Tariff 51</t>
  </si>
  <si>
    <t>Tariff 52</t>
  </si>
  <si>
    <t>Tariff 53</t>
  </si>
  <si>
    <t>Tariff 54</t>
  </si>
  <si>
    <t>Tariff 55</t>
  </si>
  <si>
    <t>Tariff 56</t>
  </si>
  <si>
    <t>Tariff 57</t>
  </si>
  <si>
    <t>Tariff 58</t>
  </si>
  <si>
    <t>Tariff 59</t>
  </si>
  <si>
    <t>Tariff 60</t>
  </si>
  <si>
    <t>Tariff 61</t>
  </si>
  <si>
    <t>Tariff 62</t>
  </si>
  <si>
    <t>Tariff 63</t>
  </si>
  <si>
    <t>Tariff 64</t>
  </si>
  <si>
    <t>Tariff 65</t>
  </si>
  <si>
    <t>Tariff 66</t>
  </si>
  <si>
    <t>Tariff 67</t>
  </si>
  <si>
    <t>Tariff 68</t>
  </si>
  <si>
    <t>Tariff 69</t>
  </si>
  <si>
    <t>Tariff 70</t>
  </si>
  <si>
    <t>Tariff 71</t>
  </si>
  <si>
    <t>Tariff 72</t>
  </si>
  <si>
    <t>Tariff 73</t>
  </si>
  <si>
    <t>Tariff 74</t>
  </si>
  <si>
    <t>Tariff 75</t>
  </si>
  <si>
    <t>Tariff 76</t>
  </si>
  <si>
    <t>Tariff 77</t>
  </si>
  <si>
    <t>Tariff 78</t>
  </si>
  <si>
    <t>Tariff 79</t>
  </si>
  <si>
    <t>Tariff 80</t>
  </si>
  <si>
    <t>Tariff 81</t>
  </si>
  <si>
    <t>Tariff 82</t>
  </si>
  <si>
    <t>Tariff 83</t>
  </si>
  <si>
    <t>Tariff 84</t>
  </si>
  <si>
    <t>Tariff 85</t>
  </si>
  <si>
    <t>Tariff 86</t>
  </si>
  <si>
    <t>Tariff 87</t>
  </si>
  <si>
    <t>Tariff 88</t>
  </si>
  <si>
    <t>Tariff 89</t>
  </si>
  <si>
    <t>Tariff 90</t>
  </si>
  <si>
    <t>Tariff 91</t>
  </si>
  <si>
    <t>Tariff 92</t>
  </si>
  <si>
    <t>Tariff 93</t>
  </si>
  <si>
    <t>Tariff 94</t>
  </si>
  <si>
    <t>Tariff 95</t>
  </si>
  <si>
    <t>Tariff 96</t>
  </si>
  <si>
    <t>Tariff 97</t>
  </si>
  <si>
    <t>Tariff 98</t>
  </si>
  <si>
    <t>Tariff 99</t>
  </si>
  <si>
    <t>Tariff 100</t>
  </si>
  <si>
    <t>Tariff 101</t>
  </si>
  <si>
    <t>Tariff 102</t>
  </si>
  <si>
    <t>Tariff 103</t>
  </si>
  <si>
    <t>Tariff 104</t>
  </si>
  <si>
    <t>Tariff 105</t>
  </si>
  <si>
    <t>Tariff 106</t>
  </si>
  <si>
    <t>Tariff 107</t>
  </si>
  <si>
    <t>Tariff 108</t>
  </si>
  <si>
    <t>Tariff 109</t>
  </si>
  <si>
    <t>Tariff 110</t>
  </si>
  <si>
    <t>Site 6</t>
  </si>
  <si>
    <t>Site 7</t>
  </si>
  <si>
    <t>Site 8</t>
  </si>
  <si>
    <t>Site 9</t>
  </si>
  <si>
    <t>Site 10</t>
  </si>
  <si>
    <t>Site 11</t>
  </si>
  <si>
    <t>Site 12</t>
  </si>
  <si>
    <t>Site 13</t>
  </si>
  <si>
    <t>Site 14</t>
  </si>
  <si>
    <t>Site 15</t>
  </si>
  <si>
    <t>Site 16</t>
  </si>
  <si>
    <t>Site 17</t>
  </si>
  <si>
    <t>Site 18</t>
  </si>
  <si>
    <t>Site 19</t>
  </si>
  <si>
    <t>Site 20</t>
  </si>
  <si>
    <t>Site 21</t>
  </si>
  <si>
    <t>Site 22</t>
  </si>
  <si>
    <t>Site 23</t>
  </si>
  <si>
    <t>Site 24</t>
  </si>
  <si>
    <t>Site 25</t>
  </si>
  <si>
    <t>Site 26</t>
  </si>
  <si>
    <t>Site 27</t>
  </si>
  <si>
    <t>Site 28</t>
  </si>
  <si>
    <t>Site 29</t>
  </si>
  <si>
    <t>Site 30</t>
  </si>
  <si>
    <t>Site 31</t>
  </si>
  <si>
    <t>Site 32</t>
  </si>
  <si>
    <t>Site 33</t>
  </si>
  <si>
    <t>Site 34</t>
  </si>
  <si>
    <t>Site 35</t>
  </si>
  <si>
    <t>Site 36</t>
  </si>
  <si>
    <t>Site 37</t>
  </si>
  <si>
    <t>Site 38</t>
  </si>
  <si>
    <t>Site 39</t>
  </si>
  <si>
    <t>Site 40</t>
  </si>
  <si>
    <t>Site 41</t>
  </si>
  <si>
    <t>Site 42</t>
  </si>
  <si>
    <t>Site 43</t>
  </si>
  <si>
    <t>Site 44</t>
  </si>
  <si>
    <t>Site 45</t>
  </si>
  <si>
    <t>Site 46</t>
  </si>
  <si>
    <t>Site 47</t>
  </si>
  <si>
    <t>Site 48</t>
  </si>
  <si>
    <t>Site 49</t>
  </si>
  <si>
    <t>Site 50</t>
  </si>
  <si>
    <t>Site 51</t>
  </si>
  <si>
    <t>Site 52</t>
  </si>
  <si>
    <t>Site 53</t>
  </si>
  <si>
    <t>Site 54</t>
  </si>
  <si>
    <t>Site 55</t>
  </si>
  <si>
    <t>Site 56</t>
  </si>
  <si>
    <t>Site 57</t>
  </si>
  <si>
    <t>Site 58</t>
  </si>
  <si>
    <t>Site 59</t>
  </si>
  <si>
    <t>Site 60</t>
  </si>
  <si>
    <t>Site 61</t>
  </si>
  <si>
    <t>Site 62</t>
  </si>
  <si>
    <t>Site 63</t>
  </si>
  <si>
    <t>Site 64</t>
  </si>
  <si>
    <t>Site 65</t>
  </si>
  <si>
    <t>Site 66</t>
  </si>
  <si>
    <t>Site 67</t>
  </si>
  <si>
    <t>Site 68</t>
  </si>
  <si>
    <t>Site 69</t>
  </si>
  <si>
    <t>Site 70</t>
  </si>
  <si>
    <t>Site 71</t>
  </si>
  <si>
    <t>Site 72</t>
  </si>
  <si>
    <t>Site 73</t>
  </si>
  <si>
    <t>Site 74</t>
  </si>
  <si>
    <t>Site 75</t>
  </si>
  <si>
    <t>Site 76</t>
  </si>
  <si>
    <t>Site 77</t>
  </si>
  <si>
    <t>Site 78</t>
  </si>
  <si>
    <t>Site 79</t>
  </si>
  <si>
    <t>Site 80</t>
  </si>
  <si>
    <t>Site 81</t>
  </si>
  <si>
    <t>Site 82</t>
  </si>
  <si>
    <t>Site 83</t>
  </si>
  <si>
    <t>Site 84</t>
  </si>
  <si>
    <t>Site 85</t>
  </si>
  <si>
    <t>Site 86</t>
  </si>
  <si>
    <t>Site 87</t>
  </si>
  <si>
    <t>Site 88</t>
  </si>
  <si>
    <t>Site 89</t>
  </si>
  <si>
    <t>Site 90</t>
  </si>
  <si>
    <t>Site 91</t>
  </si>
  <si>
    <t>Site 92</t>
  </si>
  <si>
    <t>Site 93</t>
  </si>
  <si>
    <t>Site 94</t>
  </si>
  <si>
    <t>Site 95</t>
  </si>
  <si>
    <t>Site 96</t>
  </si>
  <si>
    <t>Site 97</t>
  </si>
  <si>
    <t>Site 98</t>
  </si>
  <si>
    <t>Site 99</t>
  </si>
  <si>
    <t>Site 100</t>
  </si>
  <si>
    <t>Site 101</t>
  </si>
  <si>
    <t>Site 102</t>
  </si>
  <si>
    <t>Site 103</t>
  </si>
  <si>
    <t>Site 104</t>
  </si>
  <si>
    <t>Site 105</t>
  </si>
  <si>
    <t>Site 106</t>
  </si>
  <si>
    <t>Site 107</t>
  </si>
  <si>
    <t>Site 108</t>
  </si>
  <si>
    <t>Site 109</t>
  </si>
  <si>
    <t>Site 110</t>
  </si>
  <si>
    <t>MSID 7016</t>
  </si>
  <si>
    <t>MSID 7039, 7040</t>
  </si>
  <si>
    <t>MSID 7107</t>
  </si>
  <si>
    <t>MSID 7252</t>
  </si>
  <si>
    <t>MSID 7249</t>
  </si>
  <si>
    <t>MSID 7241, 7242</t>
  </si>
  <si>
    <t>MSID 7244</t>
  </si>
  <si>
    <t>MSID 2037, 2038</t>
  </si>
  <si>
    <t>MSID 7156</t>
  </si>
  <si>
    <t>MSID 0437</t>
  </si>
  <si>
    <t>n/a</t>
  </si>
  <si>
    <t>tbc</t>
  </si>
  <si>
    <t>Export Tariff 1</t>
  </si>
  <si>
    <t>Export Tariff 2</t>
  </si>
  <si>
    <t>Export Tariff 3</t>
  </si>
  <si>
    <t>Export Tariff 4</t>
  </si>
  <si>
    <t>Export Tariff 5</t>
  </si>
  <si>
    <t>Export Tariff 6</t>
  </si>
  <si>
    <t>Export Tariff 7</t>
  </si>
  <si>
    <t>Export Tariff 8</t>
  </si>
  <si>
    <t>Export Tariff 9</t>
  </si>
  <si>
    <t>Export Tariff 10</t>
  </si>
  <si>
    <t>Export Tariff 11</t>
  </si>
  <si>
    <t>Export Tariff 12</t>
  </si>
  <si>
    <t>Export Tariff 13</t>
  </si>
  <si>
    <t>Export Tariff 14</t>
  </si>
  <si>
    <t>Export Tariff 15</t>
  </si>
  <si>
    <t>Export Tariff 16</t>
  </si>
  <si>
    <t>Export Tariff 17</t>
  </si>
  <si>
    <t>Export Tariff 18</t>
  </si>
  <si>
    <t>Export Tariff 19</t>
  </si>
  <si>
    <t>Export Tariff 20</t>
  </si>
  <si>
    <t>Export Tariff 21</t>
  </si>
  <si>
    <t>Export Tariff 22</t>
  </si>
  <si>
    <t>Export Tariff 23</t>
  </si>
  <si>
    <t>Export Tariff 24</t>
  </si>
  <si>
    <t>Export Tariff 25</t>
  </si>
  <si>
    <t>Export Tariff 26</t>
  </si>
  <si>
    <t>Export Tariff 27</t>
  </si>
  <si>
    <t>Export Tariff 28</t>
  </si>
  <si>
    <t>Export Tariff 29</t>
  </si>
  <si>
    <t>Export Tariff 30</t>
  </si>
  <si>
    <t>Export Tariff 31</t>
  </si>
  <si>
    <t>Export Tariff 32</t>
  </si>
  <si>
    <t>Export Tariff 33</t>
  </si>
  <si>
    <t>Export Tariff 34</t>
  </si>
  <si>
    <t>Export Tariff 35</t>
  </si>
  <si>
    <t>Export Tariff 36</t>
  </si>
  <si>
    <t>Export Tariff 37</t>
  </si>
  <si>
    <t>Export Tariff 38</t>
  </si>
  <si>
    <t>Export Tariff 39</t>
  </si>
  <si>
    <t>Export Tariff 40</t>
  </si>
  <si>
    <t>Export Tariff 41</t>
  </si>
  <si>
    <t>Export Tariff 42</t>
  </si>
  <si>
    <t>Export Tariff 43</t>
  </si>
  <si>
    <t>Export Tariff 44</t>
  </si>
  <si>
    <t>Export Tariff 45</t>
  </si>
  <si>
    <t>Export Tariff 46</t>
  </si>
  <si>
    <t>Export Tariff 47</t>
  </si>
  <si>
    <t>Export Tariff 48</t>
  </si>
  <si>
    <t>Export Tariff 49</t>
  </si>
  <si>
    <t>Export Tariff 50</t>
  </si>
  <si>
    <t>Export Tariff 51</t>
  </si>
  <si>
    <t>Export Tariff 52</t>
  </si>
  <si>
    <t>Export Tariff 53</t>
  </si>
  <si>
    <t>Export Tariff 54</t>
  </si>
  <si>
    <t>Export Tariff 55</t>
  </si>
  <si>
    <t>Export Tariff 56</t>
  </si>
  <si>
    <t>Export Tariff 57</t>
  </si>
  <si>
    <t>Export Tariff 58</t>
  </si>
  <si>
    <t>Export Tariff 59</t>
  </si>
  <si>
    <t>Export Tariff 60</t>
  </si>
  <si>
    <t>Export Tariff 61</t>
  </si>
  <si>
    <t>Export Tariff 62</t>
  </si>
  <si>
    <t>Export Tariff 63</t>
  </si>
  <si>
    <t>Export Tariff 64</t>
  </si>
  <si>
    <t>Export Tariff 65</t>
  </si>
  <si>
    <t>Export Tariff 66</t>
  </si>
  <si>
    <t>Export Tariff 67</t>
  </si>
  <si>
    <t>Export Tariff 68</t>
  </si>
  <si>
    <t>Export Tariff 69</t>
  </si>
  <si>
    <t>Export Tariff 70</t>
  </si>
  <si>
    <t>Export Tariff 71</t>
  </si>
  <si>
    <t>Export Tariff 72</t>
  </si>
  <si>
    <t>Export Tariff 73</t>
  </si>
  <si>
    <t>Export Tariff 74</t>
  </si>
  <si>
    <t>Export Tariff 75</t>
  </si>
  <si>
    <t>Export Tariff 76</t>
  </si>
  <si>
    <t>Export Tariff 77</t>
  </si>
  <si>
    <t>Export Tariff 78</t>
  </si>
  <si>
    <t>Export Tariff 79</t>
  </si>
  <si>
    <t>Export Tariff 80</t>
  </si>
  <si>
    <t>Export Tariff 81</t>
  </si>
  <si>
    <t>Export Tariff 82</t>
  </si>
  <si>
    <t>Export Tariff 83</t>
  </si>
  <si>
    <t>Export Tariff 84</t>
  </si>
  <si>
    <t>Export Tariff 85</t>
  </si>
  <si>
    <t>Export Tariff 86</t>
  </si>
  <si>
    <t>Export Tariff 87</t>
  </si>
  <si>
    <t>Export Tariff 88</t>
  </si>
  <si>
    <t>Export Tariff 89</t>
  </si>
  <si>
    <t>Export Tariff 90</t>
  </si>
  <si>
    <t>Export Tariff 91</t>
  </si>
  <si>
    <t>Export Tariff 92</t>
  </si>
  <si>
    <t>Export Tariff 93</t>
  </si>
  <si>
    <t>Export Tariff 94</t>
  </si>
  <si>
    <t>Export Tariff 95</t>
  </si>
  <si>
    <t>Export Tariff 96</t>
  </si>
  <si>
    <t>Export Tariff 97</t>
  </si>
  <si>
    <t>Export Tariff 98</t>
  </si>
  <si>
    <t>Export Tariff 99</t>
  </si>
  <si>
    <t>Export Tariff 100</t>
  </si>
  <si>
    <t>Export Tariff 101</t>
  </si>
  <si>
    <t>Export Tariff 102</t>
  </si>
  <si>
    <t>Export Tariff 103</t>
  </si>
  <si>
    <t>Export Tariff 104</t>
  </si>
  <si>
    <t>Export Tariff 105</t>
  </si>
  <si>
    <t>Export Tariff 106</t>
  </si>
  <si>
    <t>Export Tariff 107</t>
  </si>
  <si>
    <t>Export Tariff 108</t>
  </si>
  <si>
    <t>Export Tariff 109</t>
  </si>
  <si>
    <t>Export Tariff 110</t>
  </si>
  <si>
    <t>1620000595805                                                                                                                                                                                                                                                                                                                                                                   1620000595780</t>
  </si>
  <si>
    <t>1600000176743
1600000176734</t>
  </si>
  <si>
    <t>1630000239738
1630000239747</t>
  </si>
  <si>
    <t>1620001195216
1620001198068</t>
  </si>
  <si>
    <t>1620001102921
1620001102912</t>
  </si>
  <si>
    <t>1620000398399
1620000145890</t>
  </si>
  <si>
    <t>1620000398440
1620000398461</t>
  </si>
  <si>
    <t>1620000398413
1620000273477</t>
  </si>
  <si>
    <t>1620000398422
1620000145915</t>
  </si>
  <si>
    <t>1630000187381
1630000015594
1630000015619
1630000015637
1630000015567
1630000015585
1630000015600
1630000015628
1630000187372</t>
  </si>
  <si>
    <t>1630000031105
1630000031114
1640000183347</t>
  </si>
  <si>
    <t>1600000136244
1620001287727</t>
  </si>
  <si>
    <t>1620001236332
1620001231510</t>
  </si>
  <si>
    <t>1600000132620
1600000132630</t>
  </si>
  <si>
    <t>1620000531564
1620000531582
1620000531591</t>
  </si>
  <si>
    <t>1600000137841
1600000137850</t>
  </si>
  <si>
    <t>1600000134831
1600000134840</t>
  </si>
  <si>
    <t>1600000134901
1600000134910</t>
  </si>
  <si>
    <t>1600000177747
1600000177756</t>
  </si>
  <si>
    <t>1620000370375
1620000401378</t>
  </si>
  <si>
    <t>MSID 7039 7040</t>
  </si>
  <si>
    <t>MSID 7247</t>
  </si>
  <si>
    <t>MSID 7240</t>
  </si>
  <si>
    <t>MSID 7241 7242</t>
  </si>
  <si>
    <t>MSID 2037 2038</t>
  </si>
  <si>
    <t>IDNO1</t>
  </si>
  <si>
    <t>IDNO2</t>
  </si>
  <si>
    <t>1620001102930
1620001102940</t>
  </si>
  <si>
    <t>1630000408166
1630000408148</t>
  </si>
  <si>
    <t>1630000402252
1630000402261</t>
  </si>
  <si>
    <t>1630000402304
1630000402299</t>
  </si>
  <si>
    <t>8 &amp; 0</t>
  </si>
  <si>
    <t>8&amp;0</t>
  </si>
  <si>
    <t>Night</t>
  </si>
  <si>
    <t>Other</t>
  </si>
  <si>
    <t>Winter Daytime</t>
  </si>
  <si>
    <t>Winter Peak</t>
  </si>
  <si>
    <t>Monday to Friday 
March to October</t>
  </si>
  <si>
    <t>Monday to Friday 
November to February</t>
  </si>
  <si>
    <t>00:00 - 07:00</t>
  </si>
  <si>
    <t>07:00 - 00:00</t>
  </si>
  <si>
    <t>16:00 – 19:00</t>
  </si>
  <si>
    <t>07:00 – 16:00
19:00 – 00:00</t>
  </si>
  <si>
    <t>132kV to 33k generic</t>
  </si>
  <si>
    <t>1620000588296, 1620000588310</t>
  </si>
  <si>
    <t>1620000588301, 1620000588320</t>
  </si>
  <si>
    <t>483, 753</t>
  </si>
  <si>
    <t>Tariff 91*</t>
  </si>
  <si>
    <t>Tariff 92*</t>
  </si>
  <si>
    <t>Tariff 93*</t>
  </si>
  <si>
    <t>Tariff 111</t>
  </si>
  <si>
    <t>1640000603060
1640000603079</t>
  </si>
  <si>
    <t>1640000603088
1640000603097</t>
  </si>
  <si>
    <t>579</t>
  </si>
  <si>
    <t>589</t>
  </si>
  <si>
    <t>*Charges superseded. Amended charges published in Annex 6 in line with clause 5.7 of the LC14 charging statement.</t>
  </si>
  <si>
    <t>108</t>
  </si>
  <si>
    <t>539</t>
  </si>
  <si>
    <t>549</t>
  </si>
  <si>
    <t>118</t>
  </si>
  <si>
    <t>Export Tariff 111</t>
  </si>
  <si>
    <t>Site 111</t>
  </si>
  <si>
    <t>EDCM import 91</t>
  </si>
  <si>
    <t>EDCM import 92</t>
  </si>
  <si>
    <t>EDCM import 93</t>
  </si>
  <si>
    <t>EDCM import 111</t>
  </si>
  <si>
    <t>EDCM export 111</t>
  </si>
  <si>
    <t>821, 851</t>
  </si>
  <si>
    <t>831, 861</t>
  </si>
  <si>
    <t>801, 841</t>
  </si>
  <si>
    <t>802, 842</t>
  </si>
  <si>
    <t>803, 843</t>
  </si>
  <si>
    <t>11, 31, 41, 51, 61, 81, 91, 131, 161, 171, 191, 241, 431, 441, 451, 481, 511, 531, 581, 591, 631, 661, 751, 761, 771, 781, 791, 801, 811, 821, 831, 961, 971, 981, 851, 861, 841</t>
  </si>
  <si>
    <t>242, 432, 482, 752, 802, 962, 972, 982, 842</t>
  </si>
  <si>
    <t>483, 753, 803, 973, 983, 843</t>
  </si>
  <si>
    <t>109, 119, 129, 139, 149, 159, 169, 179, 189, 199, 209, 219, 229, 239, 249, 259, 269, 289, 299, 309, 319, 329, 339, 349, 359, 369, 379, 389, 419, 439, 459, 469, 479, 489, 499, 509, 519, 529, 539, 549, 579, 589</t>
  </si>
  <si>
    <t>487</t>
  </si>
  <si>
    <t>517</t>
  </si>
  <si>
    <t>497</t>
  </si>
  <si>
    <t>527</t>
  </si>
  <si>
    <t>Export Tariff 112</t>
  </si>
  <si>
    <t>Export Tariff 113</t>
  </si>
  <si>
    <t>Tariff 112</t>
  </si>
  <si>
    <t>Tariff 113</t>
  </si>
  <si>
    <t>500</t>
  </si>
  <si>
    <t>507</t>
  </si>
  <si>
    <t>1620000772484</t>
  </si>
  <si>
    <t>Tariff 2 (update due to additional generation)</t>
  </si>
  <si>
    <t>EDCM import 112</t>
  </si>
  <si>
    <t>EDCM import 113</t>
  </si>
  <si>
    <t>EDCM export 112</t>
  </si>
  <si>
    <t>EDCM export 113</t>
  </si>
  <si>
    <t>EDCM export 2</t>
  </si>
  <si>
    <t>EDCM import 2</t>
  </si>
  <si>
    <t>EDCM Export 112</t>
  </si>
  <si>
    <t>EDCM Export 113</t>
  </si>
  <si>
    <t>EDCM Import 112</t>
  </si>
  <si>
    <t>EDCM Import 113</t>
  </si>
  <si>
    <t>Electricity North West Limited - FINAL LLFs for year beginning 1 April 2018</t>
  </si>
  <si>
    <t>Domestic Unrestricted*</t>
  </si>
  <si>
    <t>Domestic Two Rate*</t>
  </si>
  <si>
    <t>LV Network Domestic*</t>
  </si>
  <si>
    <t>* Domestic Unrestricted, Domestic Two Rate and LV Network Domestic Fixed Charges have been increased since the original publication to recover an amount equal to a Supplier of Last Resort Payment Claim.</t>
  </si>
</sst>
</file>

<file path=xl/styles.xml><?xml version="1.0" encoding="utf-8"?>
<styleSheet xmlns="http://schemas.openxmlformats.org/spreadsheetml/2006/main">
  <numFmts count="18">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s>
  <fonts count="32">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9.9"/>
      <name val="Arial"/>
      <family val="2"/>
    </font>
    <font>
      <sz val="10"/>
      <color rgb="FF9C65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92D050"/>
        <bgColor indexed="64"/>
      </patternFill>
    </fill>
    <fill>
      <patternFill patternType="solid">
        <fgColor rgb="FFFFEB9C"/>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7">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7" borderId="0" applyNumberFormat="0" applyBorder="0" applyAlignment="0" applyProtection="0"/>
  </cellStyleXfs>
  <cellXfs count="293">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49" fontId="20" fillId="8" borderId="1" xfId="0" applyNumberFormat="1" applyFont="1" applyFill="1" applyBorder="1" applyAlignment="1" applyProtection="1">
      <alignment horizontal="center" vertical="center" wrapText="1"/>
      <protection locked="0"/>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74" fontId="20" fillId="19" borderId="1" xfId="0" applyNumberFormat="1" applyFont="1" applyFill="1" applyBorder="1" applyAlignment="1" applyProtection="1">
      <alignment horizontal="center" vertical="center"/>
      <protection locked="0"/>
    </xf>
    <xf numFmtId="174" fontId="20" fillId="22" borderId="1" xfId="0" applyNumberFormat="1" applyFont="1" applyFill="1" applyBorder="1" applyAlignment="1" applyProtection="1">
      <alignment horizontal="center" vertical="center"/>
      <protection locked="0"/>
    </xf>
    <xf numFmtId="174" fontId="21" fillId="19" borderId="1" xfId="0" applyNumberFormat="1" applyFont="1" applyFill="1" applyBorder="1" applyAlignment="1" applyProtection="1">
      <alignment horizontal="center" vertical="center"/>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174" fontId="21" fillId="20" borderId="1" xfId="0" applyNumberFormat="1" applyFont="1" applyFill="1" applyBorder="1" applyAlignment="1" applyProtection="1">
      <alignment horizontal="center" vertical="center"/>
      <protection locked="0"/>
    </xf>
    <xf numFmtId="0" fontId="20" fillId="0" borderId="1" xfId="0" applyFont="1" applyBorder="1" applyAlignment="1" applyProtection="1">
      <alignment horizontal="center" vertical="center" wrapText="1"/>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6" fillId="0" borderId="6" xfId="0" applyFont="1" applyBorder="1" applyAlignment="1">
      <alignment vertical="center" wrapText="1"/>
    </xf>
    <xf numFmtId="0" fontId="6"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16" fillId="17" borderId="0" xfId="2" applyNumberFormat="1" applyFont="1" applyFill="1" applyBorder="1" applyAlignment="1" applyProtection="1">
      <alignment horizontal="center" vertical="center" wrapText="1"/>
    </xf>
    <xf numFmtId="0" fontId="16" fillId="17" borderId="12" xfId="2" applyNumberFormat="1" applyFont="1" applyFill="1" applyBorder="1" applyAlignment="1">
      <alignment horizontal="center" vertical="center" wrapText="1"/>
    </xf>
    <xf numFmtId="0" fontId="5" fillId="0" borderId="12" xfId="0" applyFont="1" applyBorder="1" applyAlignment="1">
      <alignment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16" fillId="17" borderId="0" xfId="2" applyNumberFormat="1" applyFont="1" applyFill="1" applyBorder="1" applyAlignment="1">
      <alignment vertical="center" wrapText="1"/>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174" fontId="20" fillId="19" borderId="3" xfId="0" applyNumberFormat="1" applyFont="1" applyFill="1" applyBorder="1" applyAlignment="1" applyProtection="1">
      <alignment horizontal="center" vertical="center" wrapText="1"/>
      <protection locked="0"/>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0" fontId="5" fillId="4" borderId="1" xfId="0" applyFont="1" applyFill="1" applyBorder="1" applyAlignment="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26" fillId="36" borderId="5" xfId="2" applyNumberFormat="1" applyFont="1" applyFill="1" applyBorder="1" applyAlignment="1">
      <alignment horizontal="center" vertical="center" wrapText="1"/>
    </xf>
    <xf numFmtId="0" fontId="26" fillId="36" borderId="0" xfId="2"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174" fontId="21" fillId="18" borderId="1" xfId="0" applyNumberFormat="1" applyFont="1" applyFill="1" applyBorder="1" applyAlignment="1" applyProtection="1">
      <alignment horizontal="center" vertical="center"/>
      <protection locked="0"/>
    </xf>
    <xf numFmtId="174" fontId="21" fillId="21"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0" fontId="5" fillId="17"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9" borderId="1" xfId="0" applyNumberFormat="1" applyFont="1" applyFill="1" applyBorder="1" applyAlignment="1" applyProtection="1">
      <alignment horizontal="left" vertical="center" wrapText="1"/>
      <protection locked="0"/>
    </xf>
    <xf numFmtId="180" fontId="21" fillId="18" borderId="1" xfId="0" applyNumberFormat="1" applyFont="1" applyFill="1" applyBorder="1" applyAlignment="1" applyProtection="1">
      <alignment horizontal="center" vertical="center"/>
      <protection locked="0"/>
    </xf>
    <xf numFmtId="165" fontId="0" fillId="0" borderId="1" xfId="0" applyNumberFormat="1" applyBorder="1" applyAlignment="1">
      <alignment vertical="center"/>
    </xf>
    <xf numFmtId="0" fontId="0" fillId="0" borderId="1" xfId="0" applyBorder="1" applyAlignment="1">
      <alignment vertical="center" wrapText="1"/>
    </xf>
    <xf numFmtId="0" fontId="0" fillId="0" borderId="1" xfId="0" applyBorder="1" applyAlignment="1">
      <alignment horizontal="center" vertical="center"/>
    </xf>
    <xf numFmtId="2" fontId="0" fillId="2" borderId="1" xfId="0" applyNumberFormat="1" applyFill="1" applyBorder="1" applyAlignment="1">
      <alignment horizontal="center" vertical="center"/>
    </xf>
    <xf numFmtId="49" fontId="5" fillId="38" borderId="1" xfId="0" applyNumberFormat="1" applyFont="1" applyFill="1" applyBorder="1" applyAlignment="1" applyProtection="1">
      <alignment horizontal="left" vertical="center" wrapText="1"/>
      <protection locked="0"/>
    </xf>
    <xf numFmtId="177" fontId="5" fillId="38" borderId="1" xfId="7" applyNumberFormat="1" applyFont="1" applyFill="1" applyBorder="1" applyAlignment="1">
      <alignment horizontal="center" vertical="center" wrapText="1"/>
    </xf>
    <xf numFmtId="1" fontId="5" fillId="38" borderId="1" xfId="7" applyNumberFormat="1" applyFont="1" applyFill="1" applyBorder="1" applyAlignment="1" applyProtection="1">
      <alignment horizontal="left" vertical="center" wrapText="1"/>
      <protection locked="0"/>
    </xf>
    <xf numFmtId="0" fontId="5" fillId="38" borderId="1" xfId="0" applyNumberFormat="1" applyFont="1" applyFill="1" applyBorder="1" applyAlignment="1" applyProtection="1">
      <alignment horizontal="left" vertical="center" wrapText="1"/>
      <protection locked="0"/>
    </xf>
    <xf numFmtId="0" fontId="5" fillId="38" borderId="1" xfId="7" applyNumberFormat="1" applyFont="1" applyFill="1" applyBorder="1" applyAlignment="1" applyProtection="1">
      <alignment horizontal="left" vertical="center" wrapText="1"/>
      <protection locked="0"/>
    </xf>
    <xf numFmtId="174" fontId="3" fillId="38" borderId="1" xfId="7" applyNumberFormat="1" applyFont="1" applyFill="1" applyBorder="1" applyAlignment="1" applyProtection="1">
      <alignment horizontal="center" vertical="center"/>
      <protection locked="0"/>
    </xf>
    <xf numFmtId="164" fontId="3" fillId="38" borderId="1" xfId="7" applyNumberFormat="1" applyFont="1" applyFill="1" applyBorder="1" applyAlignment="1" applyProtection="1">
      <alignment horizontal="center" vertical="center"/>
      <protection locked="0"/>
    </xf>
    <xf numFmtId="170" fontId="17" fillId="15" borderId="1" xfId="0" applyNumberFormat="1" applyFont="1" applyFill="1" applyBorder="1" applyAlignment="1" applyProtection="1">
      <alignment horizontal="center" vertical="center"/>
      <protection locked="0"/>
    </xf>
    <xf numFmtId="0" fontId="5" fillId="38" borderId="1" xfId="7" applyNumberFormat="1" applyFont="1" applyFill="1" applyBorder="1" applyAlignment="1" applyProtection="1">
      <alignment horizontal="left" vertical="center" wrapText="1"/>
    </xf>
    <xf numFmtId="1" fontId="5" fillId="38" borderId="1" xfId="7" applyNumberFormat="1" applyFont="1" applyFill="1" applyBorder="1" applyAlignment="1" applyProtection="1">
      <alignment horizontal="left" vertical="center" wrapText="1"/>
    </xf>
    <xf numFmtId="165" fontId="3" fillId="38" borderId="1" xfId="7" applyNumberFormat="1" applyFont="1" applyFill="1" applyBorder="1" applyAlignment="1" applyProtection="1">
      <alignment horizontal="center" vertical="center"/>
    </xf>
    <xf numFmtId="43" fontId="3" fillId="38" borderId="1" xfId="8" applyFont="1" applyFill="1" applyBorder="1" applyAlignment="1" applyProtection="1">
      <alignment horizontal="center" vertical="center"/>
    </xf>
    <xf numFmtId="164" fontId="3" fillId="38" borderId="1" xfId="7" applyNumberFormat="1" applyFont="1" applyFill="1" applyBorder="1" applyAlignment="1" applyProtection="1">
      <alignment horizontal="center" vertical="center"/>
    </xf>
    <xf numFmtId="0" fontId="6" fillId="0" borderId="1" xfId="0" applyFont="1" applyBorder="1" applyAlignment="1">
      <alignment horizontal="left" vertical="center" wrapText="1"/>
    </xf>
    <xf numFmtId="0" fontId="0" fillId="0" borderId="1" xfId="0" applyBorder="1" applyAlignment="1">
      <alignment horizontal="right" vertical="center"/>
    </xf>
    <xf numFmtId="0" fontId="0" fillId="0" borderId="0" xfId="0" applyFill="1" applyBorder="1"/>
    <xf numFmtId="0" fontId="6" fillId="0" borderId="0" xfId="0" applyFont="1" applyFill="1" applyBorder="1" applyAlignment="1">
      <alignment vertical="top" wrapText="1"/>
    </xf>
    <xf numFmtId="0" fontId="5" fillId="0" borderId="0" xfId="0" applyFont="1" applyFill="1" applyBorder="1" applyAlignment="1">
      <alignment wrapText="1"/>
    </xf>
    <xf numFmtId="164" fontId="20" fillId="22" borderId="1" xfId="0" applyNumberFormat="1" applyFont="1" applyFill="1" applyBorder="1" applyAlignment="1" applyProtection="1">
      <alignment horizontal="center" vertical="center"/>
      <protection locked="0"/>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10" fillId="6" borderId="0" xfId="2" applyNumberFormat="1" applyFont="1" applyFill="1" applyAlignment="1" applyProtection="1">
      <alignment horizontal="center" vertical="center" wrapText="1"/>
      <protection locked="0"/>
    </xf>
    <xf numFmtId="0" fontId="31" fillId="37" borderId="13" xfId="16" quotePrefix="1" applyBorder="1" applyAlignment="1">
      <alignment horizontal="left" vertical="top" wrapText="1"/>
    </xf>
    <xf numFmtId="0" fontId="31" fillId="37" borderId="8" xfId="16" quotePrefix="1" applyBorder="1" applyAlignment="1">
      <alignment horizontal="left" vertical="top" wrapText="1"/>
    </xf>
    <xf numFmtId="0" fontId="6" fillId="0" borderId="3" xfId="0" applyFont="1" applyBorder="1" applyAlignment="1">
      <alignment horizontal="left" vertical="center" wrapText="1"/>
    </xf>
    <xf numFmtId="0" fontId="6" fillId="0" borderId="5"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6" fillId="0" borderId="1" xfId="0" applyFont="1" applyBorder="1" applyAlignment="1">
      <alignment horizontal="left" vertical="center" wrapText="1"/>
    </xf>
    <xf numFmtId="0" fontId="16" fillId="6" borderId="1" xfId="2"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5"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0" fillId="17" borderId="15" xfId="0" applyFill="1" applyBorder="1" applyAlignment="1">
      <alignment horizontal="left" vertical="center" wrapText="1"/>
    </xf>
    <xf numFmtId="0" fontId="0" fillId="17" borderId="0" xfId="0" applyFill="1" applyBorder="1" applyAlignment="1">
      <alignment horizontal="left" vertical="center" wrapText="1"/>
    </xf>
    <xf numFmtId="0" fontId="6" fillId="7" borderId="11"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4"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5" fillId="0" borderId="1" xfId="0" applyFont="1" applyBorder="1" applyAlignment="1">
      <alignment horizontal="left" vertical="center" wrapText="1"/>
    </xf>
    <xf numFmtId="0" fontId="6" fillId="0" borderId="3"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31" fillId="37" borderId="13" xfId="16" quotePrefix="1" applyBorder="1" applyAlignment="1" applyProtection="1">
      <alignment horizontal="left" vertical="center" wrapText="1"/>
    </xf>
    <xf numFmtId="0" fontId="31" fillId="37" borderId="8" xfId="16" quotePrefix="1" applyBorder="1" applyAlignment="1" applyProtection="1">
      <alignment horizontal="left" vertical="center" wrapText="1"/>
    </xf>
    <xf numFmtId="0" fontId="31" fillId="37" borderId="13" xfId="16" quotePrefix="1" applyBorder="1" applyAlignment="1" applyProtection="1">
      <alignment horizontal="center" vertical="center" wrapText="1"/>
    </xf>
    <xf numFmtId="0" fontId="31" fillId="37" borderId="8" xfId="16" quotePrefix="1" applyBorder="1" applyAlignment="1" applyProtection="1">
      <alignment horizontal="center" vertical="center" wrapText="1"/>
    </xf>
    <xf numFmtId="0" fontId="31" fillId="37" borderId="14"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6" fillId="7" borderId="4" xfId="0" applyFont="1" applyFill="1" applyBorder="1" applyAlignment="1" applyProtection="1">
      <alignment horizontal="center" vertical="center" wrapText="1"/>
      <protection locked="0"/>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16" fillId="6" borderId="3" xfId="2" quotePrefix="1" applyNumberFormat="1" applyFont="1" applyFill="1" applyBorder="1" applyAlignment="1">
      <alignment horizontal="left" vertical="center" wrapText="1"/>
    </xf>
    <xf numFmtId="0" fontId="16" fillId="6" borderId="4" xfId="2" quotePrefix="1" applyNumberFormat="1" applyFont="1" applyFill="1" applyBorder="1" applyAlignment="1">
      <alignment horizontal="left" vertical="center" wrapText="1"/>
    </xf>
    <xf numFmtId="0" fontId="16" fillId="6" borderId="4" xfId="2" applyNumberFormat="1" applyFont="1" applyFill="1" applyBorder="1" applyAlignment="1">
      <alignment horizontal="left" vertical="center" wrapText="1"/>
    </xf>
    <xf numFmtId="0" fontId="16"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17">
    <cellStyle name="40% - Accent1" xfId="10" builtinId="31"/>
    <cellStyle name="40% - Accent4" xfId="13" builtinId="43"/>
    <cellStyle name="60% - Accent2" xfId="11" builtinId="36"/>
    <cellStyle name="Accent1" xfId="9" builtinId="29"/>
    <cellStyle name="Accent4" xfId="12" builtinId="41"/>
    <cellStyle name="Accent6" xfId="14" builtinId="49"/>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ormal" xfId="0" builtinId="0"/>
    <cellStyle name="Normal 2" xfId="7"/>
    <cellStyle name="Normal 3" xfId="15"/>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sheetPr codeName="Sheet3">
    <pageSetUpPr fitToPage="1"/>
  </sheetPr>
  <dimension ref="A1:H25"/>
  <sheetViews>
    <sheetView showGridLines="0" tabSelected="1" zoomScale="90" zoomScaleNormal="90" zoomScaleSheetLayoutView="100" workbookViewId="0"/>
  </sheetViews>
  <sheetFormatPr defaultRowHeight="12.75"/>
  <cols>
    <col min="1" max="1" width="54.7109375" customWidth="1"/>
    <col min="2" max="2" width="42.140625" customWidth="1"/>
    <col min="3" max="3" width="28" customWidth="1"/>
    <col min="4" max="4" width="18.140625" customWidth="1"/>
    <col min="5" max="5" width="21.5703125" customWidth="1"/>
  </cols>
  <sheetData>
    <row r="1" spans="1:8">
      <c r="A1" s="25"/>
      <c r="B1" s="25"/>
      <c r="C1" s="25"/>
      <c r="D1" s="25"/>
      <c r="E1" s="25"/>
    </row>
    <row r="2" spans="1:8" ht="16.5">
      <c r="A2" s="182" t="s">
        <v>676</v>
      </c>
      <c r="B2" s="85"/>
      <c r="C2" s="85"/>
      <c r="D2" s="85"/>
      <c r="E2" s="85"/>
    </row>
    <row r="3" spans="1:8" ht="15">
      <c r="A3" s="89"/>
      <c r="B3" s="173" t="s">
        <v>678</v>
      </c>
      <c r="C3" s="172" t="s">
        <v>725</v>
      </c>
      <c r="D3" s="172" t="s">
        <v>96</v>
      </c>
      <c r="E3" s="172" t="s">
        <v>95</v>
      </c>
    </row>
    <row r="4" spans="1:8" ht="30">
      <c r="A4" s="86" t="s">
        <v>676</v>
      </c>
      <c r="B4" s="31" t="s">
        <v>745</v>
      </c>
      <c r="C4" s="31" t="s">
        <v>743</v>
      </c>
      <c r="D4" s="31" t="s">
        <v>744</v>
      </c>
      <c r="E4" s="31" t="s">
        <v>675</v>
      </c>
    </row>
    <row r="5" spans="1:8">
      <c r="A5" s="85"/>
      <c r="B5" s="85"/>
      <c r="C5" s="85"/>
      <c r="D5" s="85"/>
      <c r="E5" s="85"/>
    </row>
    <row r="6" spans="1:8" ht="16.5">
      <c r="A6" s="88" t="s">
        <v>89</v>
      </c>
      <c r="B6" s="85"/>
      <c r="C6" s="85"/>
      <c r="D6" s="85"/>
      <c r="E6" s="85"/>
    </row>
    <row r="7" spans="1:8" ht="15">
      <c r="A7" s="90" t="s">
        <v>90</v>
      </c>
      <c r="B7" s="220" t="s">
        <v>91</v>
      </c>
      <c r="C7" s="220"/>
      <c r="D7" s="220"/>
      <c r="E7" s="220"/>
    </row>
    <row r="8" spans="1:8" ht="30" customHeight="1">
      <c r="A8" s="95" t="s">
        <v>493</v>
      </c>
      <c r="B8" s="219" t="s">
        <v>93</v>
      </c>
      <c r="C8" s="219"/>
      <c r="D8" s="219"/>
      <c r="E8" s="219"/>
    </row>
    <row r="9" spans="1:8" ht="30" customHeight="1">
      <c r="A9" s="95" t="s">
        <v>494</v>
      </c>
      <c r="B9" s="21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Electricity North West Limited Licence area.</v>
      </c>
      <c r="C9" s="219"/>
      <c r="D9" s="219"/>
      <c r="E9" s="219"/>
    </row>
    <row r="10" spans="1:8" ht="30" customHeight="1">
      <c r="A10" s="95" t="s">
        <v>495</v>
      </c>
      <c r="B10" s="219" t="s">
        <v>94</v>
      </c>
      <c r="C10" s="219"/>
      <c r="D10" s="219"/>
      <c r="E10" s="219"/>
    </row>
    <row r="11" spans="1:8" ht="61.5" customHeight="1">
      <c r="A11" s="95" t="s">
        <v>496</v>
      </c>
      <c r="B11" s="21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9"/>
      <c r="D11" s="219"/>
      <c r="E11" s="219"/>
      <c r="F11" s="222"/>
      <c r="G11" s="222"/>
      <c r="H11" s="222"/>
    </row>
    <row r="12" spans="1:8" ht="86.25" customHeight="1">
      <c r="A12" s="95" t="s">
        <v>192</v>
      </c>
      <c r="B12" s="219" t="s">
        <v>677</v>
      </c>
      <c r="C12" s="219"/>
      <c r="D12" s="219"/>
      <c r="E12" s="219"/>
    </row>
    <row r="13" spans="1:8" ht="33.75" customHeight="1">
      <c r="A13" s="95" t="s">
        <v>492</v>
      </c>
      <c r="B13" s="219"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Electricity North West Limited Licence area.</v>
      </c>
      <c r="C13" s="219"/>
      <c r="D13" s="219"/>
      <c r="E13" s="219"/>
    </row>
    <row r="14" spans="1:8" ht="29.25" customHeight="1">
      <c r="A14" s="95" t="s">
        <v>472</v>
      </c>
      <c r="B14" s="219" t="s">
        <v>746</v>
      </c>
      <c r="C14" s="219"/>
      <c r="D14" s="219"/>
      <c r="E14" s="219"/>
    </row>
    <row r="15" spans="1:8" ht="30" customHeight="1">
      <c r="A15" s="95" t="s">
        <v>467</v>
      </c>
      <c r="B15" s="219" t="s">
        <v>468</v>
      </c>
      <c r="C15" s="219"/>
      <c r="D15" s="219"/>
      <c r="E15" s="219"/>
    </row>
    <row r="16" spans="1:8" ht="30" customHeight="1">
      <c r="A16" s="95" t="s">
        <v>562</v>
      </c>
      <c r="B16" s="219" t="s">
        <v>561</v>
      </c>
      <c r="C16" s="219"/>
      <c r="D16" s="219"/>
      <c r="E16" s="219"/>
    </row>
    <row r="17" spans="1:5">
      <c r="A17" s="85"/>
      <c r="B17" s="85"/>
      <c r="C17" s="85"/>
      <c r="D17" s="85"/>
      <c r="E17" s="85"/>
    </row>
    <row r="18" spans="1:5" ht="15">
      <c r="A18" s="91" t="s">
        <v>101</v>
      </c>
      <c r="B18" s="85"/>
      <c r="C18" s="85"/>
      <c r="D18" s="85"/>
      <c r="E18" s="85"/>
    </row>
    <row r="19" spans="1:5" ht="15">
      <c r="A19" s="90"/>
      <c r="B19" s="225"/>
      <c r="C19" s="225"/>
      <c r="D19" s="225"/>
      <c r="E19" s="225"/>
    </row>
    <row r="20" spans="1:5" ht="32.25" customHeight="1">
      <c r="A20" s="223" t="s">
        <v>540</v>
      </c>
      <c r="B20" s="224"/>
      <c r="C20" s="224"/>
      <c r="D20" s="224"/>
      <c r="E20" s="224"/>
    </row>
    <row r="21" spans="1:5">
      <c r="A21" s="85"/>
      <c r="B21" s="85"/>
      <c r="C21" s="85"/>
      <c r="D21" s="85"/>
      <c r="E21" s="85"/>
    </row>
    <row r="22" spans="1:5" ht="15">
      <c r="A22" s="92" t="s">
        <v>102</v>
      </c>
      <c r="B22" s="85"/>
      <c r="C22" s="85"/>
      <c r="D22" s="85"/>
      <c r="E22" s="85"/>
    </row>
    <row r="23" spans="1:5" ht="15">
      <c r="A23" s="87"/>
      <c r="B23" s="225"/>
      <c r="C23" s="225"/>
      <c r="D23" s="225"/>
      <c r="E23" s="225"/>
    </row>
    <row r="24" spans="1:5" ht="28.5" customHeight="1">
      <c r="A24" s="223" t="s">
        <v>497</v>
      </c>
      <c r="B24" s="224"/>
      <c r="C24" s="224"/>
      <c r="D24" s="224"/>
      <c r="E24" s="224"/>
    </row>
    <row r="25" spans="1:5" ht="28.5" customHeight="1">
      <c r="A25" s="221" t="s">
        <v>674</v>
      </c>
      <c r="B25" s="221"/>
      <c r="C25" s="221"/>
      <c r="D25" s="221"/>
      <c r="E25" s="221"/>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sheetPr codeName="Sheet10">
    <pageSetUpPr fitToPage="1"/>
  </sheetPr>
  <dimension ref="A1:G647"/>
  <sheetViews>
    <sheetView zoomScale="85" zoomScaleNormal="85" zoomScaleSheetLayoutView="100" workbookViewId="0"/>
  </sheetViews>
  <sheetFormatPr defaultRowHeight="27.75" customHeight="1"/>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c r="A1" s="14" t="s">
        <v>92</v>
      </c>
      <c r="B1" s="3"/>
      <c r="C1" s="2"/>
      <c r="E1" s="10"/>
      <c r="F1" s="4"/>
      <c r="G1" s="4"/>
    </row>
    <row r="2" spans="1:7" s="11" customFormat="1" ht="22.5" customHeight="1">
      <c r="A2" s="252" t="str">
        <f>Overview!B4&amp; " - Effective from "&amp;Overview!D4&amp;" - "&amp;Overview!E4&amp;" Nodal/Zonal charges"</f>
        <v>Electricity North West Limited - Effective from 1 April 2018 - Final Nodal/Zonal charges</v>
      </c>
      <c r="B2" s="253"/>
      <c r="C2" s="253"/>
      <c r="D2" s="254"/>
    </row>
    <row r="3" spans="1:7" ht="60.75" customHeight="1">
      <c r="A3" s="21" t="s">
        <v>515</v>
      </c>
      <c r="B3" s="21" t="s">
        <v>50</v>
      </c>
      <c r="C3" s="21" t="s">
        <v>476</v>
      </c>
      <c r="D3" s="21" t="s">
        <v>477</v>
      </c>
    </row>
    <row r="4" spans="1:7" ht="21.75" customHeight="1">
      <c r="A4" s="7" t="s">
        <v>762</v>
      </c>
      <c r="B4" s="8" t="s">
        <v>763</v>
      </c>
      <c r="C4" s="199">
        <v>0.68</v>
      </c>
      <c r="D4" s="199">
        <v>1.73</v>
      </c>
    </row>
    <row r="5" spans="1:7" ht="21.75" customHeight="1">
      <c r="A5" s="7" t="s">
        <v>764</v>
      </c>
      <c r="B5" s="8" t="s">
        <v>765</v>
      </c>
      <c r="C5" s="199">
        <v>1.42</v>
      </c>
      <c r="D5" s="199">
        <v>1.89</v>
      </c>
    </row>
    <row r="6" spans="1:7" ht="21.75" customHeight="1">
      <c r="A6" s="7" t="s">
        <v>766</v>
      </c>
      <c r="B6" s="8" t="s">
        <v>767</v>
      </c>
      <c r="C6" s="199">
        <v>0.45</v>
      </c>
      <c r="D6" s="199">
        <v>2.75</v>
      </c>
    </row>
    <row r="7" spans="1:7" ht="21.75" customHeight="1">
      <c r="A7" s="7" t="s">
        <v>768</v>
      </c>
      <c r="B7" s="8" t="s">
        <v>769</v>
      </c>
      <c r="C7" s="199">
        <v>1.2</v>
      </c>
      <c r="D7" s="199">
        <v>6.87</v>
      </c>
    </row>
    <row r="8" spans="1:7" ht="21.75" customHeight="1">
      <c r="A8" s="7" t="s">
        <v>770</v>
      </c>
      <c r="B8" s="8" t="s">
        <v>771</v>
      </c>
      <c r="C8" s="199">
        <v>0.91</v>
      </c>
      <c r="D8" s="199">
        <v>4.75</v>
      </c>
    </row>
    <row r="9" spans="1:7" ht="21.75" customHeight="1">
      <c r="A9" s="7" t="s">
        <v>772</v>
      </c>
      <c r="B9" s="8" t="s">
        <v>771</v>
      </c>
      <c r="C9" s="199">
        <v>3.65</v>
      </c>
      <c r="D9" s="199">
        <v>0.91</v>
      </c>
    </row>
    <row r="10" spans="1:7" ht="21.75" customHeight="1">
      <c r="A10" s="7" t="s">
        <v>773</v>
      </c>
      <c r="B10" s="193" t="s">
        <v>1876</v>
      </c>
      <c r="C10" s="199">
        <v>0</v>
      </c>
      <c r="D10" s="199">
        <v>0</v>
      </c>
    </row>
    <row r="11" spans="1:7" ht="21.75" customHeight="1">
      <c r="A11" s="7" t="s">
        <v>774</v>
      </c>
      <c r="B11" s="8" t="s">
        <v>775</v>
      </c>
      <c r="C11" s="199">
        <v>1.08</v>
      </c>
      <c r="D11" s="199">
        <v>3.08</v>
      </c>
    </row>
    <row r="12" spans="1:7" ht="21.75" customHeight="1">
      <c r="A12" s="7" t="s">
        <v>776</v>
      </c>
      <c r="B12" s="8" t="s">
        <v>777</v>
      </c>
      <c r="C12" s="199">
        <v>0.34</v>
      </c>
      <c r="D12" s="199">
        <v>0.69</v>
      </c>
    </row>
    <row r="13" spans="1:7" ht="21.75" customHeight="1">
      <c r="A13" s="7" t="s">
        <v>778</v>
      </c>
      <c r="B13" s="8" t="s">
        <v>779</v>
      </c>
      <c r="C13" s="199">
        <v>0.26</v>
      </c>
      <c r="D13" s="199">
        <v>14.33</v>
      </c>
    </row>
    <row r="14" spans="1:7" ht="21.75" customHeight="1">
      <c r="A14" s="7" t="s">
        <v>780</v>
      </c>
      <c r="B14" s="8" t="s">
        <v>781</v>
      </c>
      <c r="C14" s="199">
        <v>0</v>
      </c>
      <c r="D14" s="199">
        <v>4.16</v>
      </c>
    </row>
    <row r="15" spans="1:7" ht="21.75" customHeight="1">
      <c r="A15" s="7" t="s">
        <v>782</v>
      </c>
      <c r="B15" s="8" t="s">
        <v>783</v>
      </c>
      <c r="C15" s="199">
        <v>3.7</v>
      </c>
      <c r="D15" s="199">
        <v>10.51</v>
      </c>
    </row>
    <row r="16" spans="1:7" ht="21.75" customHeight="1">
      <c r="A16" s="7" t="s">
        <v>784</v>
      </c>
      <c r="B16" s="8" t="s">
        <v>783</v>
      </c>
      <c r="C16" s="199">
        <v>3.14</v>
      </c>
      <c r="D16" s="199">
        <v>14.89</v>
      </c>
    </row>
    <row r="17" spans="1:4" ht="21.75" customHeight="1">
      <c r="A17" s="7" t="s">
        <v>785</v>
      </c>
      <c r="B17" s="8" t="s">
        <v>786</v>
      </c>
      <c r="C17" s="199">
        <v>2.95</v>
      </c>
      <c r="D17" s="199">
        <v>2.83</v>
      </c>
    </row>
    <row r="18" spans="1:4" ht="21.75" customHeight="1">
      <c r="A18" s="7" t="s">
        <v>787</v>
      </c>
      <c r="B18" s="8" t="s">
        <v>788</v>
      </c>
      <c r="C18" s="199">
        <v>1.69</v>
      </c>
      <c r="D18" s="199">
        <v>0.92</v>
      </c>
    </row>
    <row r="19" spans="1:4" ht="21.75" customHeight="1">
      <c r="A19" s="7" t="s">
        <v>789</v>
      </c>
      <c r="B19" s="8" t="s">
        <v>788</v>
      </c>
      <c r="C19" s="199">
        <v>0.31</v>
      </c>
      <c r="D19" s="199">
        <v>2.66</v>
      </c>
    </row>
    <row r="20" spans="1:4" ht="21.75" customHeight="1">
      <c r="A20" s="7" t="s">
        <v>790</v>
      </c>
      <c r="B20" s="8" t="s">
        <v>791</v>
      </c>
      <c r="C20" s="199">
        <v>2.65</v>
      </c>
      <c r="D20" s="199">
        <v>4.42</v>
      </c>
    </row>
    <row r="21" spans="1:4" ht="21.75" customHeight="1">
      <c r="A21" s="7" t="s">
        <v>792</v>
      </c>
      <c r="B21" s="8" t="s">
        <v>793</v>
      </c>
      <c r="C21" s="199">
        <v>0.49</v>
      </c>
      <c r="D21" s="199">
        <v>12.43</v>
      </c>
    </row>
    <row r="22" spans="1:4" ht="21.75" customHeight="1">
      <c r="A22" s="7" t="s">
        <v>794</v>
      </c>
      <c r="B22" s="8" t="s">
        <v>793</v>
      </c>
      <c r="C22" s="199">
        <v>9.56</v>
      </c>
      <c r="D22" s="199">
        <v>2.77</v>
      </c>
    </row>
    <row r="23" spans="1:4" ht="21.75" customHeight="1">
      <c r="A23" s="7" t="s">
        <v>795</v>
      </c>
      <c r="B23" s="8" t="s">
        <v>796</v>
      </c>
      <c r="C23" s="199">
        <v>3.01</v>
      </c>
      <c r="D23" s="199">
        <v>7.14</v>
      </c>
    </row>
    <row r="24" spans="1:4" ht="21.75" customHeight="1">
      <c r="A24" s="7" t="s">
        <v>797</v>
      </c>
      <c r="B24" s="8" t="s">
        <v>798</v>
      </c>
      <c r="C24" s="199">
        <v>2.4300000000000002</v>
      </c>
      <c r="D24" s="199">
        <v>0.1</v>
      </c>
    </row>
    <row r="25" spans="1:4" ht="21.75" customHeight="1">
      <c r="A25" s="7" t="s">
        <v>799</v>
      </c>
      <c r="B25" s="8" t="s">
        <v>798</v>
      </c>
      <c r="C25" s="199">
        <v>0.89</v>
      </c>
      <c r="D25" s="199">
        <v>2.6</v>
      </c>
    </row>
    <row r="26" spans="1:4" ht="21.75" customHeight="1">
      <c r="A26" s="7" t="s">
        <v>800</v>
      </c>
      <c r="B26" s="8" t="s">
        <v>801</v>
      </c>
      <c r="C26" s="199">
        <v>3.71</v>
      </c>
      <c r="D26" s="199">
        <v>13.21</v>
      </c>
    </row>
    <row r="27" spans="1:4" ht="21.75" customHeight="1">
      <c r="A27" s="7" t="s">
        <v>802</v>
      </c>
      <c r="B27" s="8" t="s">
        <v>803</v>
      </c>
      <c r="C27" s="199">
        <v>0.91</v>
      </c>
      <c r="D27" s="199">
        <v>2.54</v>
      </c>
    </row>
    <row r="28" spans="1:4" ht="21.75" customHeight="1">
      <c r="A28" s="7" t="s">
        <v>804</v>
      </c>
      <c r="B28" s="8" t="s">
        <v>805</v>
      </c>
      <c r="C28" s="199">
        <v>4.57</v>
      </c>
      <c r="D28" s="199">
        <v>2</v>
      </c>
    </row>
    <row r="29" spans="1:4" ht="21.75" customHeight="1">
      <c r="A29" s="7" t="s">
        <v>806</v>
      </c>
      <c r="B29" s="8" t="s">
        <v>805</v>
      </c>
      <c r="C29" s="199">
        <v>3.09</v>
      </c>
      <c r="D29" s="199">
        <v>7.77</v>
      </c>
    </row>
    <row r="30" spans="1:4" ht="21.75" customHeight="1">
      <c r="A30" s="7" t="s">
        <v>807</v>
      </c>
      <c r="B30" s="8" t="s">
        <v>808</v>
      </c>
      <c r="C30" s="199">
        <v>2.95</v>
      </c>
      <c r="D30" s="199">
        <v>13.29</v>
      </c>
    </row>
    <row r="31" spans="1:4" ht="21.75" customHeight="1">
      <c r="A31" s="7" t="s">
        <v>809</v>
      </c>
      <c r="B31" s="8" t="s">
        <v>810</v>
      </c>
      <c r="C31" s="199">
        <v>1.8</v>
      </c>
      <c r="D31" s="199">
        <v>2.48</v>
      </c>
    </row>
    <row r="32" spans="1:4" ht="21.75" customHeight="1">
      <c r="A32" s="7" t="s">
        <v>811</v>
      </c>
      <c r="B32" s="8" t="s">
        <v>812</v>
      </c>
      <c r="C32" s="199">
        <v>2.04</v>
      </c>
      <c r="D32" s="199">
        <v>-0.01</v>
      </c>
    </row>
    <row r="33" spans="1:4" ht="21.75" customHeight="1">
      <c r="A33" s="7" t="s">
        <v>813</v>
      </c>
      <c r="B33" s="8" t="s">
        <v>814</v>
      </c>
      <c r="C33" s="199">
        <v>1.51</v>
      </c>
      <c r="D33" s="199">
        <v>0.09</v>
      </c>
    </row>
    <row r="34" spans="1:4" ht="21.75" customHeight="1">
      <c r="A34" s="7" t="s">
        <v>815</v>
      </c>
      <c r="B34" s="8" t="s">
        <v>816</v>
      </c>
      <c r="C34" s="199">
        <v>2.84</v>
      </c>
      <c r="D34" s="199">
        <v>1.76</v>
      </c>
    </row>
    <row r="35" spans="1:4" ht="21.75" customHeight="1">
      <c r="A35" s="7" t="s">
        <v>817</v>
      </c>
      <c r="B35" s="8" t="s">
        <v>816</v>
      </c>
      <c r="C35" s="199">
        <v>1.5</v>
      </c>
      <c r="D35" s="199">
        <v>-0.04</v>
      </c>
    </row>
    <row r="36" spans="1:4" ht="21.75" customHeight="1">
      <c r="A36" s="7" t="s">
        <v>818</v>
      </c>
      <c r="B36" s="8" t="s">
        <v>1878</v>
      </c>
      <c r="C36" s="199">
        <v>0</v>
      </c>
      <c r="D36" s="199">
        <v>0</v>
      </c>
    </row>
    <row r="37" spans="1:4" ht="21.75" customHeight="1">
      <c r="A37" s="7" t="s">
        <v>819</v>
      </c>
      <c r="B37" s="8" t="s">
        <v>820</v>
      </c>
      <c r="C37" s="199">
        <v>1.76</v>
      </c>
      <c r="D37" s="199">
        <v>0.94</v>
      </c>
    </row>
    <row r="38" spans="1:4" ht="21.75" customHeight="1">
      <c r="A38" s="7" t="s">
        <v>821</v>
      </c>
      <c r="B38" s="8" t="s">
        <v>822</v>
      </c>
      <c r="C38" s="199">
        <v>1.1299999999999999</v>
      </c>
      <c r="D38" s="199">
        <v>4.1100000000000003</v>
      </c>
    </row>
    <row r="39" spans="1:4" ht="21.75" customHeight="1">
      <c r="A39" s="7" t="s">
        <v>823</v>
      </c>
      <c r="B39" s="8" t="s">
        <v>824</v>
      </c>
      <c r="C39" s="199">
        <v>1.94</v>
      </c>
      <c r="D39" s="199">
        <v>3.63</v>
      </c>
    </row>
    <row r="40" spans="1:4" ht="21.75" customHeight="1">
      <c r="A40" s="7" t="s">
        <v>825</v>
      </c>
      <c r="B40" s="8" t="s">
        <v>826</v>
      </c>
      <c r="C40" s="199">
        <v>2</v>
      </c>
      <c r="D40" s="199">
        <v>5.72</v>
      </c>
    </row>
    <row r="41" spans="1:4" ht="21.75" customHeight="1">
      <c r="A41" s="7" t="s">
        <v>827</v>
      </c>
      <c r="B41" s="8" t="s">
        <v>828</v>
      </c>
      <c r="C41" s="199">
        <v>1.17</v>
      </c>
      <c r="D41" s="199">
        <v>-0.34</v>
      </c>
    </row>
    <row r="42" spans="1:4" ht="21.75" customHeight="1">
      <c r="A42" s="7" t="s">
        <v>829</v>
      </c>
      <c r="B42" s="8" t="s">
        <v>828</v>
      </c>
      <c r="C42" s="199">
        <v>5.88</v>
      </c>
      <c r="D42" s="199">
        <v>0.89</v>
      </c>
    </row>
    <row r="43" spans="1:4" ht="21.75" customHeight="1">
      <c r="A43" s="7" t="s">
        <v>830</v>
      </c>
      <c r="B43" s="8" t="s">
        <v>831</v>
      </c>
      <c r="C43" s="199">
        <v>4.47</v>
      </c>
      <c r="D43" s="199">
        <v>3.56</v>
      </c>
    </row>
    <row r="44" spans="1:4" ht="21.75" customHeight="1">
      <c r="A44" s="7" t="s">
        <v>832</v>
      </c>
      <c r="B44" s="8" t="s">
        <v>831</v>
      </c>
      <c r="C44" s="199">
        <v>3.32</v>
      </c>
      <c r="D44" s="199">
        <v>0.1</v>
      </c>
    </row>
    <row r="45" spans="1:4" ht="21.75" customHeight="1">
      <c r="A45" s="7" t="s">
        <v>833</v>
      </c>
      <c r="B45" s="8" t="s">
        <v>834</v>
      </c>
      <c r="C45" s="199">
        <v>1.92</v>
      </c>
      <c r="D45" s="199">
        <v>3.18</v>
      </c>
    </row>
    <row r="46" spans="1:4" ht="21.75" customHeight="1">
      <c r="A46" s="7" t="s">
        <v>835</v>
      </c>
      <c r="B46" s="8" t="s">
        <v>836</v>
      </c>
      <c r="C46" s="199">
        <v>3.89</v>
      </c>
      <c r="D46" s="199">
        <v>5.05</v>
      </c>
    </row>
    <row r="47" spans="1:4" ht="21.75" customHeight="1">
      <c r="A47" s="7" t="s">
        <v>837</v>
      </c>
      <c r="B47" s="8" t="s">
        <v>838</v>
      </c>
      <c r="C47" s="199">
        <v>2.31</v>
      </c>
      <c r="D47" s="199">
        <v>2.4</v>
      </c>
    </row>
    <row r="48" spans="1:4" ht="21.75" customHeight="1">
      <c r="A48" s="7" t="s">
        <v>839</v>
      </c>
      <c r="B48" s="8" t="s">
        <v>840</v>
      </c>
      <c r="C48" s="199">
        <v>1.59</v>
      </c>
      <c r="D48" s="199">
        <v>1.36</v>
      </c>
    </row>
    <row r="49" spans="1:4" ht="21.75" customHeight="1">
      <c r="A49" s="7" t="s">
        <v>841</v>
      </c>
      <c r="B49" s="8" t="s">
        <v>840</v>
      </c>
      <c r="C49" s="199">
        <v>0.92</v>
      </c>
      <c r="D49" s="199">
        <v>0.39</v>
      </c>
    </row>
    <row r="50" spans="1:4" ht="21.75" customHeight="1">
      <c r="A50" s="7" t="s">
        <v>842</v>
      </c>
      <c r="B50" s="8" t="s">
        <v>843</v>
      </c>
      <c r="C50" s="199">
        <v>1.31</v>
      </c>
      <c r="D50" s="199">
        <v>7.0000000000000007E-2</v>
      </c>
    </row>
    <row r="51" spans="1:4" ht="21.75" customHeight="1">
      <c r="A51" s="7" t="s">
        <v>844</v>
      </c>
      <c r="B51" s="8" t="s">
        <v>845</v>
      </c>
      <c r="C51" s="199">
        <v>0</v>
      </c>
      <c r="D51" s="199">
        <v>0.17</v>
      </c>
    </row>
    <row r="52" spans="1:4" ht="21.75" customHeight="1">
      <c r="A52" s="7" t="s">
        <v>846</v>
      </c>
      <c r="B52" s="8" t="s">
        <v>847</v>
      </c>
      <c r="C52" s="199">
        <v>3.24</v>
      </c>
      <c r="D52" s="199">
        <v>5.47</v>
      </c>
    </row>
    <row r="53" spans="1:4" ht="21.75" customHeight="1">
      <c r="A53" s="7" t="s">
        <v>848</v>
      </c>
      <c r="B53" s="8" t="s">
        <v>849</v>
      </c>
      <c r="C53" s="199">
        <v>0.63</v>
      </c>
      <c r="D53" s="199">
        <v>0.67</v>
      </c>
    </row>
    <row r="54" spans="1:4" ht="21.75" customHeight="1">
      <c r="A54" s="7" t="s">
        <v>850</v>
      </c>
      <c r="B54" s="8" t="s">
        <v>851</v>
      </c>
      <c r="C54" s="199">
        <v>2.79</v>
      </c>
      <c r="D54" s="199">
        <v>9.52</v>
      </c>
    </row>
    <row r="55" spans="1:4" ht="21.75" customHeight="1">
      <c r="A55" s="7" t="s">
        <v>852</v>
      </c>
      <c r="B55" s="8" t="s">
        <v>853</v>
      </c>
      <c r="C55" s="199">
        <v>0.11</v>
      </c>
      <c r="D55" s="199">
        <v>6.21</v>
      </c>
    </row>
    <row r="56" spans="1:4" ht="21.75" customHeight="1">
      <c r="A56" s="7" t="s">
        <v>854</v>
      </c>
      <c r="B56" s="8" t="s">
        <v>855</v>
      </c>
      <c r="C56" s="199">
        <v>1.72</v>
      </c>
      <c r="D56" s="199">
        <v>11.37</v>
      </c>
    </row>
    <row r="57" spans="1:4" ht="21.75" customHeight="1">
      <c r="A57" s="7" t="s">
        <v>856</v>
      </c>
      <c r="B57" s="8" t="s">
        <v>855</v>
      </c>
      <c r="C57" s="199">
        <v>8.16</v>
      </c>
      <c r="D57" s="199">
        <v>3.11</v>
      </c>
    </row>
    <row r="58" spans="1:4" ht="21.75" customHeight="1">
      <c r="A58" s="7" t="s">
        <v>857</v>
      </c>
      <c r="B58" s="8" t="s">
        <v>858</v>
      </c>
      <c r="C58" s="199">
        <v>0</v>
      </c>
      <c r="D58" s="199">
        <v>1.33</v>
      </c>
    </row>
    <row r="59" spans="1:4" ht="21.75" customHeight="1">
      <c r="A59" s="7" t="s">
        <v>859</v>
      </c>
      <c r="B59" s="8" t="s">
        <v>860</v>
      </c>
      <c r="C59" s="199">
        <v>0.19</v>
      </c>
      <c r="D59" s="199">
        <v>0</v>
      </c>
    </row>
    <row r="60" spans="1:4" ht="21.75" customHeight="1">
      <c r="A60" s="7" t="s">
        <v>861</v>
      </c>
      <c r="B60" s="8" t="s">
        <v>860</v>
      </c>
      <c r="C60" s="199">
        <v>1.0900000000000001</v>
      </c>
      <c r="D60" s="199">
        <v>0.2</v>
      </c>
    </row>
    <row r="61" spans="1:4" ht="21.75" customHeight="1">
      <c r="A61" s="7" t="s">
        <v>862</v>
      </c>
      <c r="B61" s="8" t="s">
        <v>860</v>
      </c>
      <c r="C61" s="199">
        <v>1.61</v>
      </c>
      <c r="D61" s="199">
        <v>1.35</v>
      </c>
    </row>
    <row r="62" spans="1:4" ht="21.75" customHeight="1">
      <c r="A62" s="7" t="s">
        <v>863</v>
      </c>
      <c r="B62" s="8" t="s">
        <v>860</v>
      </c>
      <c r="C62" s="199">
        <v>0</v>
      </c>
      <c r="D62" s="199">
        <v>0</v>
      </c>
    </row>
    <row r="63" spans="1:4" ht="21.75" customHeight="1">
      <c r="A63" s="7" t="s">
        <v>864</v>
      </c>
      <c r="B63" s="8" t="s">
        <v>865</v>
      </c>
      <c r="C63" s="199">
        <v>2.29</v>
      </c>
      <c r="D63" s="199">
        <v>3.01</v>
      </c>
    </row>
    <row r="64" spans="1:4" ht="21.75" customHeight="1">
      <c r="A64" s="7" t="s">
        <v>866</v>
      </c>
      <c r="B64" s="8" t="s">
        <v>867</v>
      </c>
      <c r="C64" s="199">
        <v>2.76</v>
      </c>
      <c r="D64" s="199">
        <v>0</v>
      </c>
    </row>
    <row r="65" spans="1:4" ht="21.75" customHeight="1">
      <c r="A65" s="7" t="s">
        <v>868</v>
      </c>
      <c r="B65" s="8" t="s">
        <v>867</v>
      </c>
      <c r="C65" s="199">
        <v>0.64</v>
      </c>
      <c r="D65" s="199">
        <v>2.77</v>
      </c>
    </row>
    <row r="66" spans="1:4" ht="21.75" customHeight="1">
      <c r="A66" s="7" t="s">
        <v>869</v>
      </c>
      <c r="B66" s="8" t="s">
        <v>867</v>
      </c>
      <c r="C66" s="199">
        <v>0.94</v>
      </c>
      <c r="D66" s="199">
        <v>3.47</v>
      </c>
    </row>
    <row r="67" spans="1:4" ht="21.75" customHeight="1">
      <c r="A67" s="7" t="s">
        <v>870</v>
      </c>
      <c r="B67" s="8" t="s">
        <v>871</v>
      </c>
      <c r="C67" s="199">
        <v>1.76</v>
      </c>
      <c r="D67" s="199">
        <v>19.829999999999998</v>
      </c>
    </row>
    <row r="68" spans="1:4" ht="21.75" customHeight="1">
      <c r="A68" s="7" t="s">
        <v>872</v>
      </c>
      <c r="B68" s="8" t="s">
        <v>873</v>
      </c>
      <c r="C68" s="199">
        <v>1.53</v>
      </c>
      <c r="D68" s="199">
        <v>4.92</v>
      </c>
    </row>
    <row r="69" spans="1:4" ht="21.75" customHeight="1">
      <c r="A69" s="7" t="s">
        <v>874</v>
      </c>
      <c r="B69" s="8" t="s">
        <v>873</v>
      </c>
      <c r="C69" s="199">
        <v>0.28000000000000003</v>
      </c>
      <c r="D69" s="199">
        <v>6.66</v>
      </c>
    </row>
    <row r="70" spans="1:4" ht="21.75" customHeight="1">
      <c r="A70" s="7" t="s">
        <v>875</v>
      </c>
      <c r="B70" s="8" t="s">
        <v>876</v>
      </c>
      <c r="C70" s="199">
        <v>1.81</v>
      </c>
      <c r="D70" s="199">
        <v>10.51</v>
      </c>
    </row>
    <row r="71" spans="1:4" ht="21.75" customHeight="1">
      <c r="A71" s="7" t="s">
        <v>877</v>
      </c>
      <c r="B71" s="8" t="s">
        <v>878</v>
      </c>
      <c r="C71" s="199">
        <v>1.18</v>
      </c>
      <c r="D71" s="199">
        <v>4.42</v>
      </c>
    </row>
    <row r="72" spans="1:4" ht="21.75" customHeight="1">
      <c r="A72" s="7" t="s">
        <v>879</v>
      </c>
      <c r="B72" s="8" t="s">
        <v>880</v>
      </c>
      <c r="C72" s="199">
        <v>1.17</v>
      </c>
      <c r="D72" s="199">
        <v>4.99</v>
      </c>
    </row>
    <row r="73" spans="1:4" ht="21.75" customHeight="1">
      <c r="A73" s="7" t="s">
        <v>881</v>
      </c>
      <c r="B73" s="8" t="s">
        <v>882</v>
      </c>
      <c r="C73" s="199">
        <v>0.38</v>
      </c>
      <c r="D73" s="199">
        <v>3.4</v>
      </c>
    </row>
    <row r="74" spans="1:4" ht="21.75" customHeight="1">
      <c r="A74" s="7" t="s">
        <v>883</v>
      </c>
      <c r="B74" s="8" t="s">
        <v>884</v>
      </c>
      <c r="C74" s="199">
        <v>0.54</v>
      </c>
      <c r="D74" s="199">
        <v>13.46</v>
      </c>
    </row>
    <row r="75" spans="1:4" ht="21.75" customHeight="1">
      <c r="A75" s="7" t="s">
        <v>885</v>
      </c>
      <c r="B75" s="8" t="s">
        <v>884</v>
      </c>
      <c r="C75" s="199">
        <v>11.08</v>
      </c>
      <c r="D75" s="199">
        <v>1.96</v>
      </c>
    </row>
    <row r="76" spans="1:4" ht="21.75" customHeight="1">
      <c r="A76" s="7" t="s">
        <v>886</v>
      </c>
      <c r="B76" s="8" t="s">
        <v>887</v>
      </c>
      <c r="C76" s="199">
        <v>0</v>
      </c>
      <c r="D76" s="199">
        <v>0</v>
      </c>
    </row>
    <row r="77" spans="1:4" ht="21.75" customHeight="1">
      <c r="A77" s="7" t="s">
        <v>888</v>
      </c>
      <c r="B77" s="8" t="s">
        <v>889</v>
      </c>
      <c r="C77" s="199">
        <v>3.64</v>
      </c>
      <c r="D77" s="199">
        <v>4.49</v>
      </c>
    </row>
    <row r="78" spans="1:4" ht="21.75" customHeight="1">
      <c r="A78" s="7" t="s">
        <v>890</v>
      </c>
      <c r="B78" s="8" t="s">
        <v>891</v>
      </c>
      <c r="C78" s="199">
        <v>4.05</v>
      </c>
      <c r="D78" s="199">
        <v>0.28000000000000003</v>
      </c>
    </row>
    <row r="79" spans="1:4" ht="21.75" customHeight="1">
      <c r="A79" s="7" t="s">
        <v>892</v>
      </c>
      <c r="B79" s="8" t="s">
        <v>893</v>
      </c>
      <c r="C79" s="199">
        <v>4.45</v>
      </c>
      <c r="D79" s="199">
        <v>0.12</v>
      </c>
    </row>
    <row r="80" spans="1:4" ht="21.75" customHeight="1">
      <c r="A80" s="7" t="s">
        <v>894</v>
      </c>
      <c r="B80" s="8" t="s">
        <v>893</v>
      </c>
      <c r="C80" s="199">
        <v>0.11</v>
      </c>
      <c r="D80" s="199">
        <v>0</v>
      </c>
    </row>
    <row r="81" spans="1:4" ht="21.75" customHeight="1">
      <c r="A81" s="7" t="s">
        <v>895</v>
      </c>
      <c r="B81" s="8" t="s">
        <v>896</v>
      </c>
      <c r="C81" s="199">
        <v>0.98</v>
      </c>
      <c r="D81" s="199">
        <v>0</v>
      </c>
    </row>
    <row r="82" spans="1:4" ht="21.75" customHeight="1">
      <c r="A82" s="7" t="s">
        <v>897</v>
      </c>
      <c r="B82" s="8" t="s">
        <v>896</v>
      </c>
      <c r="C82" s="199">
        <v>2.59</v>
      </c>
      <c r="D82" s="199">
        <v>1.02</v>
      </c>
    </row>
    <row r="83" spans="1:4" ht="21.75" customHeight="1">
      <c r="A83" s="7" t="s">
        <v>898</v>
      </c>
      <c r="B83" s="8" t="s">
        <v>899</v>
      </c>
      <c r="C83" s="199">
        <v>0.15</v>
      </c>
      <c r="D83" s="199">
        <v>7.54</v>
      </c>
    </row>
    <row r="84" spans="1:4" ht="21.75" customHeight="1">
      <c r="A84" s="7" t="s">
        <v>900</v>
      </c>
      <c r="B84" s="8" t="s">
        <v>899</v>
      </c>
      <c r="C84" s="199">
        <v>6.47</v>
      </c>
      <c r="D84" s="199">
        <v>0.87</v>
      </c>
    </row>
    <row r="85" spans="1:4" ht="21.75" customHeight="1">
      <c r="A85" s="7" t="s">
        <v>901</v>
      </c>
      <c r="B85" s="8" t="s">
        <v>902</v>
      </c>
      <c r="C85" s="199">
        <v>1.1100000000000001</v>
      </c>
      <c r="D85" s="199">
        <v>1.84</v>
      </c>
    </row>
    <row r="86" spans="1:4" ht="21.75" customHeight="1">
      <c r="A86" s="7" t="s">
        <v>903</v>
      </c>
      <c r="B86" s="8" t="s">
        <v>904</v>
      </c>
      <c r="C86" s="199">
        <v>0.16</v>
      </c>
      <c r="D86" s="199">
        <v>1.1100000000000001</v>
      </c>
    </row>
    <row r="87" spans="1:4" ht="21.75" customHeight="1">
      <c r="A87" s="7" t="s">
        <v>905</v>
      </c>
      <c r="B87" s="8" t="s">
        <v>906</v>
      </c>
      <c r="C87" s="199">
        <v>1.95</v>
      </c>
      <c r="D87" s="199">
        <v>3.68</v>
      </c>
    </row>
    <row r="88" spans="1:4" ht="21.75" customHeight="1">
      <c r="A88" s="7" t="s">
        <v>907</v>
      </c>
      <c r="B88" s="8" t="s">
        <v>908</v>
      </c>
      <c r="C88" s="199">
        <v>1.47</v>
      </c>
      <c r="D88" s="199">
        <v>4.5199999999999996</v>
      </c>
    </row>
    <row r="89" spans="1:4" ht="21.75" customHeight="1">
      <c r="A89" s="7" t="s">
        <v>909</v>
      </c>
      <c r="B89" s="8" t="s">
        <v>910</v>
      </c>
      <c r="C89" s="199">
        <v>0.76</v>
      </c>
      <c r="D89" s="199">
        <v>4.7300000000000004</v>
      </c>
    </row>
    <row r="90" spans="1:4" ht="21.75" customHeight="1">
      <c r="A90" s="7" t="s">
        <v>911</v>
      </c>
      <c r="B90" s="8" t="s">
        <v>912</v>
      </c>
      <c r="C90" s="199">
        <v>3.58</v>
      </c>
      <c r="D90" s="199">
        <v>1.01</v>
      </c>
    </row>
    <row r="91" spans="1:4" ht="21.75" customHeight="1">
      <c r="A91" s="7" t="s">
        <v>913</v>
      </c>
      <c r="B91" s="8" t="s">
        <v>914</v>
      </c>
      <c r="C91" s="199">
        <v>5.35</v>
      </c>
      <c r="D91" s="199">
        <v>10.28</v>
      </c>
    </row>
    <row r="92" spans="1:4" ht="21.75" customHeight="1">
      <c r="A92" s="7" t="s">
        <v>915</v>
      </c>
      <c r="B92" s="8" t="s">
        <v>914</v>
      </c>
      <c r="C92" s="199">
        <v>2.5499999999999998</v>
      </c>
      <c r="D92" s="199">
        <v>7.41</v>
      </c>
    </row>
    <row r="93" spans="1:4" ht="21.75" customHeight="1">
      <c r="A93" s="7" t="s">
        <v>916</v>
      </c>
      <c r="B93" s="8" t="s">
        <v>917</v>
      </c>
      <c r="C93" s="199">
        <v>0</v>
      </c>
      <c r="D93" s="199">
        <v>0</v>
      </c>
    </row>
    <row r="94" spans="1:4" ht="21.75" customHeight="1">
      <c r="A94" s="7" t="s">
        <v>918</v>
      </c>
      <c r="B94" s="8" t="s">
        <v>919</v>
      </c>
      <c r="C94" s="199">
        <v>3.44</v>
      </c>
      <c r="D94" s="199">
        <v>1.72</v>
      </c>
    </row>
    <row r="95" spans="1:4" ht="21.75" customHeight="1">
      <c r="A95" s="7" t="s">
        <v>920</v>
      </c>
      <c r="B95" s="8" t="s">
        <v>919</v>
      </c>
      <c r="C95" s="199">
        <v>0.59</v>
      </c>
      <c r="D95" s="199">
        <v>5.39</v>
      </c>
    </row>
    <row r="96" spans="1:4" ht="21.75" customHeight="1">
      <c r="A96" s="7" t="s">
        <v>921</v>
      </c>
      <c r="B96" s="8" t="s">
        <v>922</v>
      </c>
      <c r="C96" s="199">
        <v>1.1499999999999999</v>
      </c>
      <c r="D96" s="199">
        <v>6.36</v>
      </c>
    </row>
    <row r="97" spans="1:4" ht="21.75" customHeight="1">
      <c r="A97" s="7" t="s">
        <v>923</v>
      </c>
      <c r="B97" s="8" t="s">
        <v>924</v>
      </c>
      <c r="C97" s="199">
        <v>1.23</v>
      </c>
      <c r="D97" s="199">
        <v>1.1599999999999999</v>
      </c>
    </row>
    <row r="98" spans="1:4" ht="21.75" customHeight="1">
      <c r="A98" s="7" t="s">
        <v>925</v>
      </c>
      <c r="B98" s="8" t="s">
        <v>924</v>
      </c>
      <c r="C98" s="199">
        <v>0.43</v>
      </c>
      <c r="D98" s="199">
        <v>0.69</v>
      </c>
    </row>
    <row r="99" spans="1:4" ht="21.75" customHeight="1">
      <c r="A99" s="7" t="s">
        <v>926</v>
      </c>
      <c r="B99" s="8" t="s">
        <v>927</v>
      </c>
      <c r="C99" s="199">
        <v>6.23</v>
      </c>
      <c r="D99" s="199">
        <v>0.28000000000000003</v>
      </c>
    </row>
    <row r="100" spans="1:4" ht="21.75" customHeight="1">
      <c r="A100" s="7" t="s">
        <v>928</v>
      </c>
      <c r="B100" s="8" t="s">
        <v>927</v>
      </c>
      <c r="C100" s="199">
        <v>1.05</v>
      </c>
      <c r="D100" s="199">
        <v>6.7</v>
      </c>
    </row>
    <row r="101" spans="1:4" ht="21.75" customHeight="1">
      <c r="A101" s="7" t="s">
        <v>929</v>
      </c>
      <c r="B101" s="8" t="s">
        <v>930</v>
      </c>
      <c r="C101" s="199">
        <v>0.16</v>
      </c>
      <c r="D101" s="199">
        <v>2.2799999999999998</v>
      </c>
    </row>
    <row r="102" spans="1:4" ht="21.75" customHeight="1">
      <c r="A102" s="7" t="s">
        <v>931</v>
      </c>
      <c r="B102" s="8" t="s">
        <v>930</v>
      </c>
      <c r="C102" s="199">
        <v>1.29</v>
      </c>
      <c r="D102" s="199">
        <v>0.86</v>
      </c>
    </row>
    <row r="103" spans="1:4" ht="21.75" customHeight="1">
      <c r="A103" s="7" t="s">
        <v>932</v>
      </c>
      <c r="B103" s="8" t="s">
        <v>933</v>
      </c>
      <c r="C103" s="199">
        <v>2.27</v>
      </c>
      <c r="D103" s="199">
        <v>3.63</v>
      </c>
    </row>
    <row r="104" spans="1:4" ht="21.75" customHeight="1">
      <c r="A104" s="7" t="s">
        <v>934</v>
      </c>
      <c r="B104" s="8" t="s">
        <v>933</v>
      </c>
      <c r="C104" s="199">
        <v>1.43</v>
      </c>
      <c r="D104" s="199">
        <v>6.1</v>
      </c>
    </row>
    <row r="105" spans="1:4" ht="21.75" customHeight="1">
      <c r="A105" s="7" t="s">
        <v>935</v>
      </c>
      <c r="B105" s="8" t="s">
        <v>936</v>
      </c>
      <c r="C105" s="199">
        <v>-0.33</v>
      </c>
      <c r="D105" s="199">
        <v>3.61</v>
      </c>
    </row>
    <row r="106" spans="1:4" ht="21.75" customHeight="1">
      <c r="A106" s="7" t="s">
        <v>937</v>
      </c>
      <c r="B106" s="8" t="s">
        <v>936</v>
      </c>
      <c r="C106" s="199">
        <v>0.56999999999999995</v>
      </c>
      <c r="D106" s="199">
        <v>3.37</v>
      </c>
    </row>
    <row r="107" spans="1:4" ht="21.75" customHeight="1">
      <c r="A107" s="7" t="s">
        <v>938</v>
      </c>
      <c r="B107" s="8" t="s">
        <v>939</v>
      </c>
      <c r="C107" s="199">
        <v>0.05</v>
      </c>
      <c r="D107" s="199">
        <v>3.4</v>
      </c>
    </row>
    <row r="108" spans="1:4" ht="21.75" customHeight="1">
      <c r="A108" s="7" t="s">
        <v>940</v>
      </c>
      <c r="B108" s="8" t="s">
        <v>941</v>
      </c>
      <c r="C108" s="199">
        <v>3.29</v>
      </c>
      <c r="D108" s="199">
        <v>6.85</v>
      </c>
    </row>
    <row r="109" spans="1:4" ht="21.75" customHeight="1">
      <c r="A109" s="7" t="s">
        <v>942</v>
      </c>
      <c r="B109" s="8" t="s">
        <v>943</v>
      </c>
      <c r="C109" s="199">
        <v>2.06</v>
      </c>
      <c r="D109" s="199">
        <v>8.82</v>
      </c>
    </row>
    <row r="110" spans="1:4" ht="21.75" customHeight="1">
      <c r="A110" s="7" t="s">
        <v>944</v>
      </c>
      <c r="B110" s="8" t="s">
        <v>943</v>
      </c>
      <c r="C110" s="199">
        <v>3.79</v>
      </c>
      <c r="D110" s="199">
        <v>4.79</v>
      </c>
    </row>
    <row r="111" spans="1:4" ht="21.75" customHeight="1">
      <c r="A111" s="7" t="s">
        <v>945</v>
      </c>
      <c r="B111" s="8" t="s">
        <v>1879</v>
      </c>
      <c r="C111" s="199">
        <v>1.93</v>
      </c>
      <c r="D111" s="199">
        <v>4.5999999999999996</v>
      </c>
    </row>
    <row r="112" spans="1:4" ht="21.75" customHeight="1">
      <c r="A112" s="7" t="s">
        <v>946</v>
      </c>
      <c r="B112" s="8" t="s">
        <v>947</v>
      </c>
      <c r="C112" s="199">
        <v>2.08</v>
      </c>
      <c r="D112" s="199">
        <v>2.35</v>
      </c>
    </row>
    <row r="113" spans="1:4" ht="21.75" customHeight="1">
      <c r="A113" s="7" t="s">
        <v>948</v>
      </c>
      <c r="B113" s="8" t="s">
        <v>949</v>
      </c>
      <c r="C113" s="199">
        <v>4.0199999999999996</v>
      </c>
      <c r="D113" s="199">
        <v>4.6100000000000003</v>
      </c>
    </row>
    <row r="114" spans="1:4" ht="21.75" customHeight="1">
      <c r="A114" s="7" t="s">
        <v>950</v>
      </c>
      <c r="B114" s="8" t="s">
        <v>949</v>
      </c>
      <c r="C114" s="199">
        <v>3.48</v>
      </c>
      <c r="D114" s="199">
        <v>9.1199999999999992</v>
      </c>
    </row>
    <row r="115" spans="1:4" ht="21.75" customHeight="1">
      <c r="A115" s="7" t="s">
        <v>951</v>
      </c>
      <c r="B115" s="8" t="s">
        <v>952</v>
      </c>
      <c r="C115" s="199">
        <v>1.24</v>
      </c>
      <c r="D115" s="199">
        <v>9.3000000000000007</v>
      </c>
    </row>
    <row r="116" spans="1:4" ht="21.75" customHeight="1">
      <c r="A116" s="7" t="s">
        <v>953</v>
      </c>
      <c r="B116" s="8" t="s">
        <v>954</v>
      </c>
      <c r="C116" s="199">
        <v>3.12</v>
      </c>
      <c r="D116" s="199">
        <v>4.5</v>
      </c>
    </row>
    <row r="117" spans="1:4" ht="21.75" customHeight="1">
      <c r="A117" s="7" t="s">
        <v>955</v>
      </c>
      <c r="B117" s="8" t="s">
        <v>956</v>
      </c>
      <c r="C117" s="199">
        <v>1.63</v>
      </c>
      <c r="D117" s="199">
        <v>15.72</v>
      </c>
    </row>
    <row r="118" spans="1:4" ht="21.75" customHeight="1">
      <c r="A118" s="7" t="s">
        <v>957</v>
      </c>
      <c r="B118" s="8" t="s">
        <v>958</v>
      </c>
      <c r="C118" s="199">
        <v>0.16</v>
      </c>
      <c r="D118" s="199">
        <v>3.81</v>
      </c>
    </row>
    <row r="119" spans="1:4" ht="21.75" customHeight="1">
      <c r="A119" s="7" t="s">
        <v>959</v>
      </c>
      <c r="B119" s="8" t="s">
        <v>958</v>
      </c>
      <c r="C119" s="199">
        <v>3.16</v>
      </c>
      <c r="D119" s="199">
        <v>0.55000000000000004</v>
      </c>
    </row>
    <row r="120" spans="1:4" ht="21.75" customHeight="1">
      <c r="A120" s="7" t="s">
        <v>960</v>
      </c>
      <c r="B120" s="8" t="s">
        <v>961</v>
      </c>
      <c r="C120" s="199">
        <v>0.05</v>
      </c>
      <c r="D120" s="199">
        <v>0.19</v>
      </c>
    </row>
    <row r="121" spans="1:4" ht="21.75" customHeight="1">
      <c r="A121" s="7" t="s">
        <v>962</v>
      </c>
      <c r="B121" s="8" t="s">
        <v>963</v>
      </c>
      <c r="C121" s="199">
        <v>1.42</v>
      </c>
      <c r="D121" s="199">
        <v>0.55000000000000004</v>
      </c>
    </row>
    <row r="122" spans="1:4" ht="21.75" customHeight="1">
      <c r="A122" s="7" t="s">
        <v>964</v>
      </c>
      <c r="B122" s="8" t="s">
        <v>965</v>
      </c>
      <c r="C122" s="199">
        <v>0.44</v>
      </c>
      <c r="D122" s="199">
        <v>0.02</v>
      </c>
    </row>
    <row r="123" spans="1:4" ht="21.75" customHeight="1">
      <c r="A123" s="7" t="s">
        <v>966</v>
      </c>
      <c r="B123" s="8" t="s">
        <v>967</v>
      </c>
      <c r="C123" s="199">
        <v>0</v>
      </c>
      <c r="D123" s="199">
        <v>0</v>
      </c>
    </row>
    <row r="124" spans="1:4" ht="21.75" customHeight="1">
      <c r="A124" s="7" t="s">
        <v>968</v>
      </c>
      <c r="B124" s="8" t="s">
        <v>967</v>
      </c>
      <c r="C124" s="199">
        <v>0.26</v>
      </c>
      <c r="D124" s="199">
        <v>0</v>
      </c>
    </row>
    <row r="125" spans="1:4" ht="21.75" customHeight="1">
      <c r="A125" s="7" t="s">
        <v>969</v>
      </c>
      <c r="B125" s="8" t="s">
        <v>970</v>
      </c>
      <c r="C125" s="199">
        <v>1.36</v>
      </c>
      <c r="D125" s="199">
        <v>1.58</v>
      </c>
    </row>
    <row r="126" spans="1:4" ht="21.75" customHeight="1">
      <c r="A126" s="7" t="s">
        <v>971</v>
      </c>
      <c r="B126" s="8" t="s">
        <v>972</v>
      </c>
      <c r="C126" s="199">
        <v>1.55</v>
      </c>
      <c r="D126" s="199">
        <v>-0.22</v>
      </c>
    </row>
    <row r="127" spans="1:4" ht="21.75" customHeight="1">
      <c r="A127" s="7" t="s">
        <v>973</v>
      </c>
      <c r="B127" s="8" t="s">
        <v>972</v>
      </c>
      <c r="C127" s="199">
        <v>-0.73</v>
      </c>
      <c r="D127" s="199">
        <v>1.52</v>
      </c>
    </row>
    <row r="128" spans="1:4" ht="21.75" customHeight="1">
      <c r="A128" s="7" t="s">
        <v>974</v>
      </c>
      <c r="B128" s="8" t="s">
        <v>972</v>
      </c>
      <c r="C128" s="199">
        <v>1.84</v>
      </c>
      <c r="D128" s="199">
        <v>0.75</v>
      </c>
    </row>
    <row r="129" spans="1:4" ht="21.75" customHeight="1">
      <c r="A129" s="7" t="s">
        <v>975</v>
      </c>
      <c r="B129" s="8" t="s">
        <v>976</v>
      </c>
      <c r="C129" s="199">
        <v>0.68</v>
      </c>
      <c r="D129" s="199">
        <v>3.97</v>
      </c>
    </row>
    <row r="130" spans="1:4" ht="21.75" customHeight="1">
      <c r="A130" s="7" t="s">
        <v>977</v>
      </c>
      <c r="B130" s="8" t="s">
        <v>978</v>
      </c>
      <c r="C130" s="199">
        <v>1.88</v>
      </c>
      <c r="D130" s="199">
        <v>4.96</v>
      </c>
    </row>
    <row r="131" spans="1:4" ht="21.75" customHeight="1">
      <c r="A131" s="7" t="s">
        <v>979</v>
      </c>
      <c r="B131" s="8" t="s">
        <v>980</v>
      </c>
      <c r="C131" s="199">
        <v>0.94</v>
      </c>
      <c r="D131" s="199">
        <v>7.12</v>
      </c>
    </row>
    <row r="132" spans="1:4" ht="21.75" customHeight="1">
      <c r="A132" s="7" t="s">
        <v>981</v>
      </c>
      <c r="B132" s="8" t="s">
        <v>982</v>
      </c>
      <c r="C132" s="199">
        <v>0.42</v>
      </c>
      <c r="D132" s="199">
        <v>3.57</v>
      </c>
    </row>
    <row r="133" spans="1:4" ht="21.75" customHeight="1">
      <c r="A133" s="7" t="s">
        <v>983</v>
      </c>
      <c r="B133" s="8" t="s">
        <v>984</v>
      </c>
      <c r="C133" s="199">
        <v>1.61</v>
      </c>
      <c r="D133" s="199">
        <v>0.6</v>
      </c>
    </row>
    <row r="134" spans="1:4" ht="21.75" customHeight="1">
      <c r="A134" s="7" t="s">
        <v>985</v>
      </c>
      <c r="B134" s="8" t="s">
        <v>984</v>
      </c>
      <c r="C134" s="199">
        <v>0.06</v>
      </c>
      <c r="D134" s="199">
        <v>2.25</v>
      </c>
    </row>
    <row r="135" spans="1:4" ht="21.75" customHeight="1">
      <c r="A135" s="7" t="s">
        <v>986</v>
      </c>
      <c r="B135" s="8" t="s">
        <v>987</v>
      </c>
      <c r="C135" s="199">
        <v>3.12</v>
      </c>
      <c r="D135" s="199">
        <v>7.39</v>
      </c>
    </row>
    <row r="136" spans="1:4" ht="21.75" customHeight="1">
      <c r="A136" s="7" t="s">
        <v>988</v>
      </c>
      <c r="B136" s="8" t="s">
        <v>989</v>
      </c>
      <c r="C136" s="199">
        <v>1.29</v>
      </c>
      <c r="D136" s="199">
        <v>2.68</v>
      </c>
    </row>
    <row r="137" spans="1:4" ht="21.75" customHeight="1">
      <c r="A137" s="7" t="s">
        <v>990</v>
      </c>
      <c r="B137" s="8" t="s">
        <v>991</v>
      </c>
      <c r="C137" s="199">
        <v>1.37</v>
      </c>
      <c r="D137" s="199">
        <v>1.8</v>
      </c>
    </row>
    <row r="138" spans="1:4" ht="21.75" customHeight="1">
      <c r="A138" s="7" t="s">
        <v>992</v>
      </c>
      <c r="B138" s="8" t="s">
        <v>993</v>
      </c>
      <c r="C138" s="199">
        <v>3.17</v>
      </c>
      <c r="D138" s="199">
        <v>1.73</v>
      </c>
    </row>
    <row r="139" spans="1:4" ht="21.75" customHeight="1">
      <c r="A139" s="7" t="s">
        <v>994</v>
      </c>
      <c r="B139" s="8" t="s">
        <v>993</v>
      </c>
      <c r="C139" s="199">
        <v>4.72</v>
      </c>
      <c r="D139" s="199">
        <v>5.18</v>
      </c>
    </row>
    <row r="140" spans="1:4" ht="21.75" customHeight="1">
      <c r="A140" s="7" t="s">
        <v>995</v>
      </c>
      <c r="B140" s="8" t="s">
        <v>996</v>
      </c>
      <c r="C140" s="199">
        <v>2.86</v>
      </c>
      <c r="D140" s="199">
        <v>6.46</v>
      </c>
    </row>
    <row r="141" spans="1:4" ht="21.75" customHeight="1">
      <c r="A141" s="7" t="s">
        <v>997</v>
      </c>
      <c r="B141" s="8" t="s">
        <v>998</v>
      </c>
      <c r="C141" s="199">
        <v>1.39</v>
      </c>
      <c r="D141" s="199">
        <v>4.82</v>
      </c>
    </row>
    <row r="142" spans="1:4" ht="21.75" customHeight="1">
      <c r="A142" s="7" t="s">
        <v>999</v>
      </c>
      <c r="B142" s="8" t="s">
        <v>1000</v>
      </c>
      <c r="C142" s="199">
        <v>3.05</v>
      </c>
      <c r="D142" s="199">
        <v>3.6</v>
      </c>
    </row>
    <row r="143" spans="1:4" ht="21.75" customHeight="1">
      <c r="A143" s="7" t="s">
        <v>1001</v>
      </c>
      <c r="B143" s="8" t="s">
        <v>1002</v>
      </c>
      <c r="C143" s="199">
        <v>1.1599999999999999</v>
      </c>
      <c r="D143" s="199">
        <v>6.82</v>
      </c>
    </row>
    <row r="144" spans="1:4" ht="21.75" customHeight="1">
      <c r="A144" s="7" t="s">
        <v>1003</v>
      </c>
      <c r="B144" s="8" t="s">
        <v>1004</v>
      </c>
      <c r="C144" s="199">
        <v>2.4700000000000002</v>
      </c>
      <c r="D144" s="199">
        <v>10.68</v>
      </c>
    </row>
    <row r="145" spans="1:4" ht="21.75" customHeight="1">
      <c r="A145" s="7" t="s">
        <v>1005</v>
      </c>
      <c r="B145" s="8" t="s">
        <v>1006</v>
      </c>
      <c r="C145" s="199">
        <v>4.22</v>
      </c>
      <c r="D145" s="199">
        <v>3.71</v>
      </c>
    </row>
    <row r="146" spans="1:4" ht="21.75" customHeight="1">
      <c r="A146" s="7" t="s">
        <v>1007</v>
      </c>
      <c r="B146" s="8" t="s">
        <v>1006</v>
      </c>
      <c r="C146" s="199">
        <v>0.14000000000000001</v>
      </c>
      <c r="D146" s="199">
        <v>7.42</v>
      </c>
    </row>
    <row r="147" spans="1:4" ht="21.75" customHeight="1">
      <c r="A147" s="7" t="s">
        <v>1008</v>
      </c>
      <c r="B147" s="8" t="s">
        <v>1009</v>
      </c>
      <c r="C147" s="199">
        <v>3.32</v>
      </c>
      <c r="D147" s="199">
        <v>5.56</v>
      </c>
    </row>
    <row r="148" spans="1:4" ht="21.75" customHeight="1">
      <c r="A148" s="7" t="s">
        <v>1010</v>
      </c>
      <c r="B148" s="8" t="s">
        <v>1011</v>
      </c>
      <c r="C148" s="199">
        <v>3.87</v>
      </c>
      <c r="D148" s="199">
        <v>1.2</v>
      </c>
    </row>
    <row r="149" spans="1:4" ht="21.75" customHeight="1">
      <c r="A149" s="7" t="s">
        <v>1012</v>
      </c>
      <c r="B149" s="8" t="s">
        <v>1011</v>
      </c>
      <c r="C149" s="199">
        <v>0.06</v>
      </c>
      <c r="D149" s="199">
        <v>5.26</v>
      </c>
    </row>
    <row r="150" spans="1:4" ht="21.75" customHeight="1">
      <c r="A150" s="7" t="s">
        <v>1013</v>
      </c>
      <c r="B150" s="8" t="s">
        <v>1014</v>
      </c>
      <c r="C150" s="199">
        <v>1.03</v>
      </c>
      <c r="D150" s="199">
        <v>3.74</v>
      </c>
    </row>
    <row r="151" spans="1:4" ht="21.75" customHeight="1">
      <c r="A151" s="7" t="s">
        <v>1015</v>
      </c>
      <c r="B151" s="8" t="s">
        <v>1016</v>
      </c>
      <c r="C151" s="199">
        <v>0.16</v>
      </c>
      <c r="D151" s="199">
        <v>1.92</v>
      </c>
    </row>
    <row r="152" spans="1:4" ht="21.75" customHeight="1">
      <c r="A152" s="7" t="s">
        <v>1017</v>
      </c>
      <c r="B152" s="8" t="s">
        <v>1016</v>
      </c>
      <c r="C152" s="199">
        <v>1.57</v>
      </c>
      <c r="D152" s="199">
        <v>0.28999999999999998</v>
      </c>
    </row>
    <row r="153" spans="1:4" ht="21.75" customHeight="1">
      <c r="A153" s="7" t="s">
        <v>1018</v>
      </c>
      <c r="B153" s="8" t="s">
        <v>1019</v>
      </c>
      <c r="C153" s="199">
        <v>1.5</v>
      </c>
      <c r="D153" s="199">
        <v>0.2</v>
      </c>
    </row>
    <row r="154" spans="1:4" ht="21.75" customHeight="1">
      <c r="A154" s="7" t="s">
        <v>1020</v>
      </c>
      <c r="B154" s="8" t="s">
        <v>1019</v>
      </c>
      <c r="C154" s="199">
        <v>1.68</v>
      </c>
      <c r="D154" s="199">
        <v>2.38</v>
      </c>
    </row>
    <row r="155" spans="1:4" ht="21.75" customHeight="1">
      <c r="A155" s="7" t="s">
        <v>1021</v>
      </c>
      <c r="B155" s="8" t="s">
        <v>1022</v>
      </c>
      <c r="C155" s="199">
        <v>0</v>
      </c>
      <c r="D155" s="199">
        <v>3.39</v>
      </c>
    </row>
    <row r="156" spans="1:4" ht="21.75" customHeight="1">
      <c r="A156" s="7" t="s">
        <v>1023</v>
      </c>
      <c r="B156" s="8" t="s">
        <v>1024</v>
      </c>
      <c r="C156" s="199">
        <v>0.68</v>
      </c>
      <c r="D156" s="199">
        <v>2.86</v>
      </c>
    </row>
    <row r="157" spans="1:4" ht="21.75" customHeight="1">
      <c r="A157" s="7" t="s">
        <v>1025</v>
      </c>
      <c r="B157" s="8" t="s">
        <v>1026</v>
      </c>
      <c r="C157" s="199">
        <v>0.9</v>
      </c>
      <c r="D157" s="199">
        <v>-0.33</v>
      </c>
    </row>
    <row r="158" spans="1:4" ht="21.75" customHeight="1">
      <c r="A158" s="7" t="s">
        <v>1027</v>
      </c>
      <c r="B158" s="8" t="s">
        <v>1028</v>
      </c>
      <c r="C158" s="199">
        <v>0.56000000000000005</v>
      </c>
      <c r="D158" s="199">
        <v>6.67</v>
      </c>
    </row>
    <row r="159" spans="1:4" ht="21.75" customHeight="1">
      <c r="A159" s="7" t="s">
        <v>1029</v>
      </c>
      <c r="B159" s="8" t="s">
        <v>1030</v>
      </c>
      <c r="C159" s="199">
        <v>1.31</v>
      </c>
      <c r="D159" s="199">
        <v>4.66</v>
      </c>
    </row>
    <row r="160" spans="1:4" ht="21.75" customHeight="1">
      <c r="A160" s="7" t="s">
        <v>1031</v>
      </c>
      <c r="B160" s="8" t="s">
        <v>1032</v>
      </c>
      <c r="C160" s="199">
        <v>0.22</v>
      </c>
      <c r="D160" s="199">
        <v>1.94</v>
      </c>
    </row>
    <row r="161" spans="1:4" ht="21.75" customHeight="1">
      <c r="A161" s="7" t="s">
        <v>1033</v>
      </c>
      <c r="B161" s="8" t="s">
        <v>1034</v>
      </c>
      <c r="C161" s="199">
        <v>3.11</v>
      </c>
      <c r="D161" s="199">
        <v>11.54</v>
      </c>
    </row>
    <row r="162" spans="1:4" ht="21.75" customHeight="1">
      <c r="A162" s="7" t="s">
        <v>1035</v>
      </c>
      <c r="B162" s="8" t="s">
        <v>1036</v>
      </c>
      <c r="C162" s="199">
        <v>4.0199999999999996</v>
      </c>
      <c r="D162" s="199">
        <v>8.7799999999999994</v>
      </c>
    </row>
    <row r="163" spans="1:4" ht="21.75" customHeight="1">
      <c r="A163" s="7" t="s">
        <v>1037</v>
      </c>
      <c r="B163" s="8" t="s">
        <v>1038</v>
      </c>
      <c r="C163" s="199">
        <v>2.08</v>
      </c>
      <c r="D163" s="199">
        <v>2.35</v>
      </c>
    </row>
    <row r="164" spans="1:4" ht="21.75" customHeight="1">
      <c r="A164" s="7" t="s">
        <v>1039</v>
      </c>
      <c r="B164" s="8" t="s">
        <v>1040</v>
      </c>
      <c r="C164" s="199">
        <v>3.27</v>
      </c>
      <c r="D164" s="199">
        <v>6.13</v>
      </c>
    </row>
    <row r="165" spans="1:4" ht="21.75" customHeight="1">
      <c r="A165" s="7" t="s">
        <v>1041</v>
      </c>
      <c r="B165" s="8" t="s">
        <v>1042</v>
      </c>
      <c r="C165" s="199">
        <v>0.21</v>
      </c>
      <c r="D165" s="199">
        <v>10.119999999999999</v>
      </c>
    </row>
    <row r="166" spans="1:4" ht="21.75" customHeight="1">
      <c r="A166" s="7" t="s">
        <v>1043</v>
      </c>
      <c r="B166" s="8" t="s">
        <v>1044</v>
      </c>
      <c r="C166" s="199">
        <v>0.26</v>
      </c>
      <c r="D166" s="199">
        <v>7.0000000000000007E-2</v>
      </c>
    </row>
    <row r="167" spans="1:4" ht="21.75" customHeight="1">
      <c r="A167" s="7" t="s">
        <v>1045</v>
      </c>
      <c r="B167" s="8" t="s">
        <v>1046</v>
      </c>
      <c r="C167" s="199">
        <v>1.79</v>
      </c>
      <c r="D167" s="199">
        <v>2.48</v>
      </c>
    </row>
    <row r="168" spans="1:4" ht="21.75" customHeight="1">
      <c r="A168" s="7" t="s">
        <v>1047</v>
      </c>
      <c r="B168" s="8" t="s">
        <v>1048</v>
      </c>
      <c r="C168" s="199">
        <v>0.78</v>
      </c>
      <c r="D168" s="199">
        <v>-0.22</v>
      </c>
    </row>
    <row r="169" spans="1:4" ht="21.75" customHeight="1">
      <c r="A169" s="7" t="s">
        <v>1049</v>
      </c>
      <c r="B169" s="8" t="s">
        <v>1050</v>
      </c>
      <c r="C169" s="199">
        <v>1.38</v>
      </c>
      <c r="D169" s="199">
        <v>6.94</v>
      </c>
    </row>
    <row r="170" spans="1:4" ht="21.75" customHeight="1">
      <c r="A170" s="7" t="s">
        <v>1051</v>
      </c>
      <c r="B170" s="8" t="s">
        <v>1052</v>
      </c>
      <c r="C170" s="199">
        <v>2.64</v>
      </c>
      <c r="D170" s="199">
        <v>0.56999999999999995</v>
      </c>
    </row>
    <row r="171" spans="1:4" ht="21.75" customHeight="1">
      <c r="A171" s="7" t="s">
        <v>1053</v>
      </c>
      <c r="B171" s="8" t="s">
        <v>1054</v>
      </c>
      <c r="C171" s="199">
        <v>3.09</v>
      </c>
      <c r="D171" s="199">
        <v>0.56999999999999995</v>
      </c>
    </row>
    <row r="172" spans="1:4" ht="21.75" customHeight="1">
      <c r="A172" s="7" t="s">
        <v>1055</v>
      </c>
      <c r="B172" s="8" t="s">
        <v>1054</v>
      </c>
      <c r="C172" s="199">
        <v>2.12</v>
      </c>
      <c r="D172" s="199">
        <v>3.75</v>
      </c>
    </row>
    <row r="173" spans="1:4" ht="21.75" customHeight="1">
      <c r="A173" s="7" t="s">
        <v>1056</v>
      </c>
      <c r="B173" s="8" t="s">
        <v>1057</v>
      </c>
      <c r="C173" s="199">
        <v>2.98</v>
      </c>
      <c r="D173" s="199">
        <v>6.37</v>
      </c>
    </row>
    <row r="174" spans="1:4" ht="21.75" customHeight="1">
      <c r="A174" s="7" t="s">
        <v>1058</v>
      </c>
      <c r="B174" s="8" t="s">
        <v>1059</v>
      </c>
      <c r="C174" s="199">
        <v>3.67</v>
      </c>
      <c r="D174" s="199">
        <v>3.72</v>
      </c>
    </row>
    <row r="175" spans="1:4" ht="21.75" customHeight="1">
      <c r="A175" s="7" t="s">
        <v>1060</v>
      </c>
      <c r="B175" s="8" t="s">
        <v>1059</v>
      </c>
      <c r="C175" s="199">
        <v>3.06</v>
      </c>
      <c r="D175" s="199">
        <v>7.71</v>
      </c>
    </row>
    <row r="176" spans="1:4" ht="21.75" customHeight="1">
      <c r="A176" s="7" t="s">
        <v>1061</v>
      </c>
      <c r="B176" s="8" t="s">
        <v>1062</v>
      </c>
      <c r="C176" s="199">
        <v>0.03</v>
      </c>
      <c r="D176" s="199">
        <v>10.53</v>
      </c>
    </row>
    <row r="177" spans="1:4" ht="21.75" customHeight="1">
      <c r="A177" s="7" t="s">
        <v>1063</v>
      </c>
      <c r="B177" s="8" t="s">
        <v>1064</v>
      </c>
      <c r="C177" s="199">
        <v>0.38</v>
      </c>
      <c r="D177" s="199">
        <v>0.75</v>
      </c>
    </row>
    <row r="178" spans="1:4" ht="21.75" customHeight="1">
      <c r="A178" s="7" t="s">
        <v>1065</v>
      </c>
      <c r="B178" s="8" t="s">
        <v>1066</v>
      </c>
      <c r="C178" s="199">
        <v>2.2200000000000002</v>
      </c>
      <c r="D178" s="199">
        <v>2.81</v>
      </c>
    </row>
    <row r="179" spans="1:4" ht="21.75" customHeight="1">
      <c r="A179" s="7" t="s">
        <v>1067</v>
      </c>
      <c r="B179" s="8" t="s">
        <v>1068</v>
      </c>
      <c r="C179" s="199">
        <v>3.26</v>
      </c>
      <c r="D179" s="199">
        <v>2.3199999999999998</v>
      </c>
    </row>
    <row r="180" spans="1:4" ht="21.75" customHeight="1">
      <c r="A180" s="7" t="s">
        <v>1069</v>
      </c>
      <c r="B180" s="8" t="s">
        <v>1070</v>
      </c>
      <c r="C180" s="199">
        <v>1.21</v>
      </c>
      <c r="D180" s="199">
        <v>0.56999999999999995</v>
      </c>
    </row>
    <row r="181" spans="1:4" ht="21.75" customHeight="1">
      <c r="A181" s="7" t="s">
        <v>1071</v>
      </c>
      <c r="B181" s="8" t="s">
        <v>1072</v>
      </c>
      <c r="C181" s="199">
        <v>0.79</v>
      </c>
      <c r="D181" s="199">
        <v>0.23</v>
      </c>
    </row>
    <row r="182" spans="1:4" ht="21.75" customHeight="1">
      <c r="A182" s="7" t="s">
        <v>1073</v>
      </c>
      <c r="B182" s="8" t="s">
        <v>1074</v>
      </c>
      <c r="C182" s="199">
        <v>1.35</v>
      </c>
      <c r="D182" s="199">
        <v>7.72</v>
      </c>
    </row>
    <row r="183" spans="1:4" ht="21.75" customHeight="1">
      <c r="A183" s="7" t="s">
        <v>1075</v>
      </c>
      <c r="B183" s="8" t="s">
        <v>1074</v>
      </c>
      <c r="C183" s="199">
        <v>2.77</v>
      </c>
      <c r="D183" s="199">
        <v>4.63</v>
      </c>
    </row>
    <row r="184" spans="1:4" ht="21.75" customHeight="1">
      <c r="A184" s="7" t="s">
        <v>1076</v>
      </c>
      <c r="B184" s="8" t="s">
        <v>1077</v>
      </c>
      <c r="C184" s="199">
        <v>0.39</v>
      </c>
      <c r="D184" s="199">
        <v>1.51</v>
      </c>
    </row>
    <row r="185" spans="1:4" ht="21.75" customHeight="1">
      <c r="A185" s="7" t="s">
        <v>1078</v>
      </c>
      <c r="B185" s="8" t="s">
        <v>1079</v>
      </c>
      <c r="C185" s="199">
        <v>1.65</v>
      </c>
      <c r="D185" s="199">
        <v>3.5</v>
      </c>
    </row>
    <row r="186" spans="1:4" ht="21.75" customHeight="1">
      <c r="A186" s="7" t="s">
        <v>1080</v>
      </c>
      <c r="B186" s="8" t="s">
        <v>1081</v>
      </c>
      <c r="C186" s="199">
        <v>11.99</v>
      </c>
      <c r="D186" s="199">
        <v>0.11</v>
      </c>
    </row>
    <row r="187" spans="1:4" ht="21.75" customHeight="1">
      <c r="A187" s="7" t="s">
        <v>1082</v>
      </c>
      <c r="B187" s="8" t="s">
        <v>1083</v>
      </c>
      <c r="C187" s="199">
        <v>5.6</v>
      </c>
      <c r="D187" s="199">
        <v>0.18</v>
      </c>
    </row>
    <row r="188" spans="1:4" ht="21.75" customHeight="1">
      <c r="A188" s="7" t="s">
        <v>1084</v>
      </c>
      <c r="B188" s="8" t="s">
        <v>1083</v>
      </c>
      <c r="C188" s="199">
        <v>0.11</v>
      </c>
      <c r="D188" s="199">
        <v>0.06</v>
      </c>
    </row>
    <row r="189" spans="1:4" ht="21.75" customHeight="1">
      <c r="A189" s="7" t="s">
        <v>1085</v>
      </c>
      <c r="B189" s="8" t="s">
        <v>1086</v>
      </c>
      <c r="C189" s="199">
        <v>1</v>
      </c>
      <c r="D189" s="199">
        <v>1.82</v>
      </c>
    </row>
    <row r="190" spans="1:4" ht="21.75" customHeight="1">
      <c r="A190" s="7" t="s">
        <v>1087</v>
      </c>
      <c r="B190" s="8" t="s">
        <v>1086</v>
      </c>
      <c r="C190" s="199">
        <v>1.55</v>
      </c>
      <c r="D190" s="199">
        <v>-0.14000000000000001</v>
      </c>
    </row>
    <row r="191" spans="1:4" ht="21.75" customHeight="1">
      <c r="A191" s="7" t="s">
        <v>1088</v>
      </c>
      <c r="B191" s="8" t="s">
        <v>1089</v>
      </c>
      <c r="C191" s="199">
        <v>0</v>
      </c>
      <c r="D191" s="199">
        <v>0</v>
      </c>
    </row>
    <row r="192" spans="1:4" ht="21.75" customHeight="1">
      <c r="A192" s="7" t="s">
        <v>1090</v>
      </c>
      <c r="B192" s="8" t="s">
        <v>1091</v>
      </c>
      <c r="C192" s="199">
        <v>3.07</v>
      </c>
      <c r="D192" s="199">
        <v>3.73</v>
      </c>
    </row>
    <row r="193" spans="1:4" ht="21.75" customHeight="1">
      <c r="A193" s="7" t="s">
        <v>1092</v>
      </c>
      <c r="B193" s="8" t="s">
        <v>1093</v>
      </c>
      <c r="C193" s="199">
        <v>3.94</v>
      </c>
      <c r="D193" s="199">
        <v>6.95</v>
      </c>
    </row>
    <row r="194" spans="1:4" ht="21.75" customHeight="1">
      <c r="A194" s="7" t="s">
        <v>1094</v>
      </c>
      <c r="B194" s="8" t="s">
        <v>1095</v>
      </c>
      <c r="C194" s="199">
        <v>8.07</v>
      </c>
      <c r="D194" s="199">
        <v>0.6</v>
      </c>
    </row>
    <row r="195" spans="1:4" ht="21.75" customHeight="1">
      <c r="A195" s="7" t="s">
        <v>1096</v>
      </c>
      <c r="B195" s="8" t="s">
        <v>1095</v>
      </c>
      <c r="C195" s="199">
        <v>4.45</v>
      </c>
      <c r="D195" s="199">
        <v>9.1199999999999992</v>
      </c>
    </row>
    <row r="196" spans="1:4" ht="21.75" customHeight="1">
      <c r="A196" s="7" t="s">
        <v>1097</v>
      </c>
      <c r="B196" s="8" t="s">
        <v>1098</v>
      </c>
      <c r="C196" s="199">
        <v>3</v>
      </c>
      <c r="D196" s="199">
        <v>3.72</v>
      </c>
    </row>
    <row r="197" spans="1:4" ht="21.75" customHeight="1">
      <c r="A197" s="7" t="s">
        <v>1099</v>
      </c>
      <c r="B197" s="8" t="s">
        <v>1098</v>
      </c>
      <c r="C197" s="199">
        <v>2.04</v>
      </c>
      <c r="D197" s="199">
        <v>6.99</v>
      </c>
    </row>
    <row r="198" spans="1:4" ht="21.75" customHeight="1">
      <c r="A198" s="7" t="s">
        <v>1100</v>
      </c>
      <c r="B198" s="8" t="s">
        <v>1101</v>
      </c>
      <c r="C198" s="199">
        <v>2.44</v>
      </c>
      <c r="D198" s="199">
        <v>4.17</v>
      </c>
    </row>
    <row r="199" spans="1:4" ht="21.75" customHeight="1">
      <c r="A199" s="7" t="s">
        <v>1102</v>
      </c>
      <c r="B199" s="8" t="s">
        <v>1103</v>
      </c>
      <c r="C199" s="199">
        <v>2.88</v>
      </c>
      <c r="D199" s="199">
        <v>3.73</v>
      </c>
    </row>
    <row r="200" spans="1:4" ht="21.75" customHeight="1">
      <c r="A200" s="7" t="s">
        <v>1104</v>
      </c>
      <c r="B200" s="8" t="s">
        <v>1103</v>
      </c>
      <c r="C200" s="199">
        <v>0.01</v>
      </c>
      <c r="D200" s="199">
        <v>6.62</v>
      </c>
    </row>
    <row r="201" spans="1:4" ht="21.75" customHeight="1">
      <c r="A201" s="7" t="s">
        <v>1105</v>
      </c>
      <c r="B201" s="8" t="s">
        <v>1106</v>
      </c>
      <c r="C201" s="199">
        <v>1.61</v>
      </c>
      <c r="D201" s="199">
        <v>14.61</v>
      </c>
    </row>
    <row r="202" spans="1:4" ht="21.75" customHeight="1">
      <c r="A202" s="7" t="s">
        <v>1107</v>
      </c>
      <c r="B202" s="8" t="s">
        <v>1108</v>
      </c>
      <c r="C202" s="199">
        <v>7.0000000000000007E-2</v>
      </c>
      <c r="D202" s="199">
        <v>15.44</v>
      </c>
    </row>
    <row r="203" spans="1:4" ht="21.75" customHeight="1">
      <c r="A203" s="7" t="s">
        <v>1109</v>
      </c>
      <c r="B203" s="8" t="s">
        <v>1108</v>
      </c>
      <c r="C203" s="199">
        <v>12.18</v>
      </c>
      <c r="D203" s="199">
        <v>2.84</v>
      </c>
    </row>
    <row r="204" spans="1:4" ht="21.75" customHeight="1">
      <c r="A204" s="7" t="s">
        <v>1110</v>
      </c>
      <c r="B204" s="8" t="s">
        <v>1111</v>
      </c>
      <c r="C204" s="199">
        <v>1.33</v>
      </c>
      <c r="D204" s="199">
        <v>0.02</v>
      </c>
    </row>
    <row r="205" spans="1:4" ht="21.75" customHeight="1">
      <c r="A205" s="7" t="s">
        <v>1112</v>
      </c>
      <c r="B205" s="8" t="s">
        <v>1113</v>
      </c>
      <c r="C205" s="199">
        <v>1.3</v>
      </c>
      <c r="D205" s="199">
        <v>2.6</v>
      </c>
    </row>
    <row r="206" spans="1:4" ht="21.75" customHeight="1">
      <c r="A206" s="7" t="s">
        <v>1114</v>
      </c>
      <c r="B206" s="8" t="s">
        <v>1115</v>
      </c>
      <c r="C206" s="199">
        <v>1.28</v>
      </c>
      <c r="D206" s="199">
        <v>4.18</v>
      </c>
    </row>
    <row r="207" spans="1:4" ht="21.75" customHeight="1">
      <c r="A207" s="7" t="s">
        <v>1116</v>
      </c>
      <c r="B207" s="8" t="s">
        <v>1117</v>
      </c>
      <c r="C207" s="199">
        <v>4.42</v>
      </c>
      <c r="D207" s="199">
        <v>5.79</v>
      </c>
    </row>
    <row r="208" spans="1:4" ht="21.75" customHeight="1">
      <c r="A208" s="7" t="s">
        <v>1118</v>
      </c>
      <c r="B208" s="8" t="s">
        <v>1119</v>
      </c>
      <c r="C208" s="199">
        <v>4.92</v>
      </c>
      <c r="D208" s="199">
        <v>0.55000000000000004</v>
      </c>
    </row>
    <row r="209" spans="1:4" ht="21.75" customHeight="1">
      <c r="A209" s="7" t="s">
        <v>1120</v>
      </c>
      <c r="B209" s="8" t="s">
        <v>1121</v>
      </c>
      <c r="C209" s="199">
        <v>3.09</v>
      </c>
      <c r="D209" s="199">
        <v>0.67</v>
      </c>
    </row>
    <row r="210" spans="1:4" ht="21.75" customHeight="1">
      <c r="A210" s="7" t="s">
        <v>1122</v>
      </c>
      <c r="B210" s="8" t="s">
        <v>1121</v>
      </c>
      <c r="C210" s="199">
        <v>0.83</v>
      </c>
      <c r="D210" s="199">
        <v>3.78</v>
      </c>
    </row>
    <row r="211" spans="1:4" ht="21.75" customHeight="1">
      <c r="A211" s="7" t="s">
        <v>1123</v>
      </c>
      <c r="B211" s="8" t="s">
        <v>1124</v>
      </c>
      <c r="C211" s="199">
        <v>1.36</v>
      </c>
      <c r="D211" s="199">
        <v>6.65</v>
      </c>
    </row>
    <row r="212" spans="1:4" ht="21.75" customHeight="1">
      <c r="A212" s="7" t="s">
        <v>1125</v>
      </c>
      <c r="B212" s="8" t="s">
        <v>1126</v>
      </c>
      <c r="C212" s="199">
        <v>1.28</v>
      </c>
      <c r="D212" s="199">
        <v>0.9</v>
      </c>
    </row>
    <row r="213" spans="1:4" ht="21.75" customHeight="1">
      <c r="A213" s="7" t="s">
        <v>1127</v>
      </c>
      <c r="B213" s="8" t="s">
        <v>1126</v>
      </c>
      <c r="C213" s="199">
        <v>0.27</v>
      </c>
      <c r="D213" s="199">
        <v>2.3199999999999998</v>
      </c>
    </row>
    <row r="214" spans="1:4" ht="21.75" customHeight="1">
      <c r="A214" s="7" t="s">
        <v>1128</v>
      </c>
      <c r="B214" s="8" t="s">
        <v>1129</v>
      </c>
      <c r="C214" s="199">
        <v>0.94</v>
      </c>
      <c r="D214" s="199">
        <v>0.54</v>
      </c>
    </row>
    <row r="215" spans="1:4" ht="21.75" customHeight="1">
      <c r="A215" s="7" t="s">
        <v>1130</v>
      </c>
      <c r="B215" s="8" t="s">
        <v>1129</v>
      </c>
      <c r="C215" s="199">
        <v>4.33</v>
      </c>
      <c r="D215" s="199">
        <v>1.56</v>
      </c>
    </row>
    <row r="216" spans="1:4" ht="21.75" customHeight="1">
      <c r="A216" s="7" t="s">
        <v>1131</v>
      </c>
      <c r="B216" s="8" t="s">
        <v>1132</v>
      </c>
      <c r="C216" s="199">
        <v>0.3</v>
      </c>
      <c r="D216" s="199">
        <v>5.91</v>
      </c>
    </row>
    <row r="217" spans="1:4" ht="21.75" customHeight="1">
      <c r="A217" s="7" t="s">
        <v>1133</v>
      </c>
      <c r="B217" s="8" t="s">
        <v>1134</v>
      </c>
      <c r="C217" s="199">
        <v>0.14000000000000001</v>
      </c>
      <c r="D217" s="199">
        <v>1.95</v>
      </c>
    </row>
    <row r="218" spans="1:4" ht="21.75" customHeight="1">
      <c r="A218" s="7" t="s">
        <v>1135</v>
      </c>
      <c r="B218" s="8" t="s">
        <v>1136</v>
      </c>
      <c r="C218" s="199">
        <v>1.96</v>
      </c>
      <c r="D218" s="199">
        <v>3.49</v>
      </c>
    </row>
    <row r="219" spans="1:4" ht="21.75" customHeight="1">
      <c r="A219" s="7" t="s">
        <v>1137</v>
      </c>
      <c r="B219" s="8" t="s">
        <v>1138</v>
      </c>
      <c r="C219" s="199">
        <v>3.19</v>
      </c>
      <c r="D219" s="199">
        <v>9.52</v>
      </c>
    </row>
    <row r="220" spans="1:4" ht="21.75" customHeight="1">
      <c r="A220" s="7" t="s">
        <v>1139</v>
      </c>
      <c r="B220" s="8" t="s">
        <v>1138</v>
      </c>
      <c r="C220" s="199">
        <v>1.94</v>
      </c>
      <c r="D220" s="199">
        <v>7</v>
      </c>
    </row>
    <row r="221" spans="1:4" ht="21.75" customHeight="1">
      <c r="A221" s="7" t="s">
        <v>1140</v>
      </c>
      <c r="B221" s="8" t="s">
        <v>1141</v>
      </c>
      <c r="C221" s="199">
        <v>1.36</v>
      </c>
      <c r="D221" s="199">
        <v>12.36</v>
      </c>
    </row>
    <row r="222" spans="1:4" ht="21.75" customHeight="1">
      <c r="A222" s="7" t="s">
        <v>1142</v>
      </c>
      <c r="B222" s="8" t="s">
        <v>1143</v>
      </c>
      <c r="C222" s="199">
        <v>2.63</v>
      </c>
      <c r="D222" s="199">
        <v>20.92</v>
      </c>
    </row>
    <row r="223" spans="1:4" ht="21.75" customHeight="1">
      <c r="A223" s="7" t="s">
        <v>1144</v>
      </c>
      <c r="B223" s="8" t="s">
        <v>1143</v>
      </c>
      <c r="C223" s="199">
        <v>20.67</v>
      </c>
      <c r="D223" s="199">
        <v>0.03</v>
      </c>
    </row>
    <row r="224" spans="1:4" ht="21.75" customHeight="1">
      <c r="A224" s="7" t="s">
        <v>1145</v>
      </c>
      <c r="B224" s="8" t="s">
        <v>1146</v>
      </c>
      <c r="C224" s="199">
        <v>5.9</v>
      </c>
      <c r="D224" s="199">
        <v>1.49</v>
      </c>
    </row>
    <row r="225" spans="1:4" ht="21.75" customHeight="1">
      <c r="A225" s="7" t="s">
        <v>1147</v>
      </c>
      <c r="B225" s="8" t="s">
        <v>1148</v>
      </c>
      <c r="C225" s="199">
        <v>0.95</v>
      </c>
      <c r="D225" s="199">
        <v>7.54</v>
      </c>
    </row>
    <row r="226" spans="1:4" ht="21.75" customHeight="1">
      <c r="A226" s="7" t="s">
        <v>1149</v>
      </c>
      <c r="B226" s="8" t="s">
        <v>1150</v>
      </c>
      <c r="C226" s="199">
        <v>0.56999999999999995</v>
      </c>
      <c r="D226" s="199">
        <v>10.15</v>
      </c>
    </row>
    <row r="227" spans="1:4" ht="21.75" customHeight="1">
      <c r="A227" s="7" t="s">
        <v>1151</v>
      </c>
      <c r="B227" s="8" t="s">
        <v>1152</v>
      </c>
      <c r="C227" s="199">
        <v>1.88</v>
      </c>
      <c r="D227" s="199">
        <v>6.77</v>
      </c>
    </row>
    <row r="228" spans="1:4" ht="21.75" customHeight="1">
      <c r="A228" s="7" t="s">
        <v>1153</v>
      </c>
      <c r="B228" s="8" t="s">
        <v>1152</v>
      </c>
      <c r="C228" s="199">
        <v>1.95</v>
      </c>
      <c r="D228" s="199">
        <v>9.31</v>
      </c>
    </row>
    <row r="229" spans="1:4" ht="21.75" customHeight="1">
      <c r="A229" s="7" t="s">
        <v>1154</v>
      </c>
      <c r="B229" s="8" t="s">
        <v>1155</v>
      </c>
      <c r="C229" s="199">
        <v>1.9</v>
      </c>
      <c r="D229" s="199">
        <v>2.04</v>
      </c>
    </row>
    <row r="230" spans="1:4" ht="21.75" customHeight="1">
      <c r="A230" s="7" t="s">
        <v>1156</v>
      </c>
      <c r="B230" s="8" t="s">
        <v>1157</v>
      </c>
      <c r="C230" s="199">
        <v>0.26</v>
      </c>
      <c r="D230" s="199">
        <v>4.78</v>
      </c>
    </row>
    <row r="231" spans="1:4" ht="21.75" customHeight="1">
      <c r="A231" s="7" t="s">
        <v>1158</v>
      </c>
      <c r="B231" s="8" t="s">
        <v>1159</v>
      </c>
      <c r="C231" s="199">
        <v>0.48</v>
      </c>
      <c r="D231" s="199">
        <v>3.4</v>
      </c>
    </row>
    <row r="232" spans="1:4" ht="21.75" customHeight="1">
      <c r="A232" s="7" t="s">
        <v>1160</v>
      </c>
      <c r="B232" s="8" t="s">
        <v>1161</v>
      </c>
      <c r="C232" s="199">
        <v>9.27</v>
      </c>
      <c r="D232" s="199">
        <v>3.74</v>
      </c>
    </row>
    <row r="233" spans="1:4" ht="21.75" customHeight="1">
      <c r="A233" s="7" t="s">
        <v>1162</v>
      </c>
      <c r="B233" s="8" t="s">
        <v>1161</v>
      </c>
      <c r="C233" s="199">
        <v>2.67</v>
      </c>
      <c r="D233" s="199">
        <v>13.27</v>
      </c>
    </row>
    <row r="234" spans="1:4" ht="21.75" customHeight="1">
      <c r="A234" s="7" t="s">
        <v>1163</v>
      </c>
      <c r="B234" s="8" t="s">
        <v>1164</v>
      </c>
      <c r="C234" s="199">
        <v>3.18</v>
      </c>
      <c r="D234" s="199">
        <v>9.75</v>
      </c>
    </row>
    <row r="235" spans="1:4" ht="21.75" customHeight="1">
      <c r="A235" s="7" t="s">
        <v>1165</v>
      </c>
      <c r="B235" s="8" t="s">
        <v>1166</v>
      </c>
      <c r="C235" s="199">
        <v>1.06</v>
      </c>
      <c r="D235" s="199">
        <v>0.01</v>
      </c>
    </row>
    <row r="236" spans="1:4" ht="21.75" customHeight="1">
      <c r="A236" s="7" t="s">
        <v>1167</v>
      </c>
      <c r="B236" s="8" t="s">
        <v>1168</v>
      </c>
      <c r="C236" s="199">
        <v>1.0900000000000001</v>
      </c>
      <c r="D236" s="199">
        <v>1.27</v>
      </c>
    </row>
    <row r="237" spans="1:4" ht="21.75" customHeight="1">
      <c r="A237" s="7" t="s">
        <v>1169</v>
      </c>
      <c r="B237" s="8" t="s">
        <v>1168</v>
      </c>
      <c r="C237" s="199">
        <v>1.68</v>
      </c>
      <c r="D237" s="199">
        <v>0.38</v>
      </c>
    </row>
    <row r="238" spans="1:4" ht="21.75" customHeight="1">
      <c r="A238" s="7" t="s">
        <v>1170</v>
      </c>
      <c r="B238" s="8" t="s">
        <v>1171</v>
      </c>
      <c r="C238" s="199">
        <v>4.82</v>
      </c>
      <c r="D238" s="199">
        <v>0.9</v>
      </c>
    </row>
    <row r="239" spans="1:4" ht="21.75" customHeight="1">
      <c r="A239" s="7" t="s">
        <v>1172</v>
      </c>
      <c r="B239" s="8" t="s">
        <v>1171</v>
      </c>
      <c r="C239" s="199">
        <v>3.49</v>
      </c>
      <c r="D239" s="199">
        <v>6.02</v>
      </c>
    </row>
    <row r="240" spans="1:4" ht="21.75" customHeight="1">
      <c r="A240" s="7" t="s">
        <v>1173</v>
      </c>
      <c r="B240" s="8" t="s">
        <v>1174</v>
      </c>
      <c r="C240" s="199">
        <v>1.79</v>
      </c>
      <c r="D240" s="199">
        <v>1.18</v>
      </c>
    </row>
    <row r="241" spans="1:4" ht="21.75" customHeight="1">
      <c r="A241" s="7" t="s">
        <v>1175</v>
      </c>
      <c r="B241" s="8" t="s">
        <v>1174</v>
      </c>
      <c r="C241" s="199">
        <v>0</v>
      </c>
      <c r="D241" s="199">
        <v>2.98</v>
      </c>
    </row>
    <row r="242" spans="1:4" ht="21.75" customHeight="1">
      <c r="A242" s="7" t="s">
        <v>1176</v>
      </c>
      <c r="B242" s="8" t="s">
        <v>1177</v>
      </c>
      <c r="C242" s="199">
        <v>1.61</v>
      </c>
      <c r="D242" s="199">
        <v>3.61</v>
      </c>
    </row>
    <row r="243" spans="1:4" ht="21.75" customHeight="1">
      <c r="A243" s="7" t="s">
        <v>1178</v>
      </c>
      <c r="B243" s="8" t="s">
        <v>1177</v>
      </c>
      <c r="C243" s="199">
        <v>2.56</v>
      </c>
      <c r="D243" s="199">
        <v>0.9</v>
      </c>
    </row>
    <row r="244" spans="1:4" ht="21.75" customHeight="1">
      <c r="A244" s="7" t="s">
        <v>1179</v>
      </c>
      <c r="B244" s="8" t="s">
        <v>1180</v>
      </c>
      <c r="C244" s="199">
        <v>1.28</v>
      </c>
      <c r="D244" s="199">
        <v>8.11</v>
      </c>
    </row>
    <row r="245" spans="1:4" ht="21.75" customHeight="1">
      <c r="A245" s="7" t="s">
        <v>1181</v>
      </c>
      <c r="B245" s="8" t="s">
        <v>1180</v>
      </c>
      <c r="C245" s="199">
        <v>3.08</v>
      </c>
      <c r="D245" s="199">
        <v>4.78</v>
      </c>
    </row>
    <row r="246" spans="1:4" ht="21.75" customHeight="1">
      <c r="A246" s="7" t="s">
        <v>1182</v>
      </c>
      <c r="B246" s="8" t="s">
        <v>1183</v>
      </c>
      <c r="C246" s="199">
        <v>1.83</v>
      </c>
      <c r="D246" s="199">
        <v>4.63</v>
      </c>
    </row>
    <row r="247" spans="1:4" ht="21.75" customHeight="1">
      <c r="A247" s="7" t="s">
        <v>1184</v>
      </c>
      <c r="B247" s="8" t="s">
        <v>1185</v>
      </c>
      <c r="C247" s="199">
        <v>0</v>
      </c>
      <c r="D247" s="199">
        <v>-0.09</v>
      </c>
    </row>
    <row r="248" spans="1:4" ht="21.75" customHeight="1">
      <c r="A248" s="7" t="s">
        <v>1186</v>
      </c>
      <c r="B248" s="8" t="s">
        <v>1187</v>
      </c>
      <c r="C248" s="199">
        <v>8.24</v>
      </c>
      <c r="D248" s="199">
        <v>10.6</v>
      </c>
    </row>
    <row r="249" spans="1:4" ht="21.75" customHeight="1">
      <c r="A249" s="7" t="s">
        <v>1188</v>
      </c>
      <c r="B249" s="8" t="s">
        <v>1187</v>
      </c>
      <c r="C249" s="199">
        <v>1.5</v>
      </c>
      <c r="D249" s="199">
        <v>19.559999999999999</v>
      </c>
    </row>
    <row r="250" spans="1:4" ht="21.75" customHeight="1">
      <c r="A250" s="7" t="s">
        <v>1189</v>
      </c>
      <c r="B250" s="8" t="s">
        <v>1190</v>
      </c>
      <c r="C250" s="199">
        <v>3.9</v>
      </c>
      <c r="D250" s="199">
        <v>4.5999999999999996</v>
      </c>
    </row>
    <row r="251" spans="1:4" ht="21.75" customHeight="1">
      <c r="A251" s="7" t="s">
        <v>1191</v>
      </c>
      <c r="B251" s="8" t="s">
        <v>1192</v>
      </c>
      <c r="C251" s="199">
        <v>1.81</v>
      </c>
      <c r="D251" s="199">
        <v>0.63</v>
      </c>
    </row>
    <row r="252" spans="1:4" ht="21.75" customHeight="1">
      <c r="A252" s="7" t="s">
        <v>1193</v>
      </c>
      <c r="B252" s="8" t="s">
        <v>1192</v>
      </c>
      <c r="C252" s="199">
        <v>1.18</v>
      </c>
      <c r="D252" s="199">
        <v>0.37</v>
      </c>
    </row>
    <row r="253" spans="1:4" ht="21.75" customHeight="1">
      <c r="A253" s="7" t="s">
        <v>1194</v>
      </c>
      <c r="B253" s="8" t="s">
        <v>1195</v>
      </c>
      <c r="C253" s="199">
        <v>2.72</v>
      </c>
      <c r="D253" s="199">
        <v>14.73</v>
      </c>
    </row>
    <row r="254" spans="1:4" ht="21.75" customHeight="1">
      <c r="A254" s="7" t="s">
        <v>1196</v>
      </c>
      <c r="B254" s="8" t="s">
        <v>1195</v>
      </c>
      <c r="C254" s="199">
        <v>14.54</v>
      </c>
      <c r="D254" s="199">
        <v>0.03</v>
      </c>
    </row>
    <row r="255" spans="1:4" ht="21.75" customHeight="1">
      <c r="A255" s="7" t="s">
        <v>1197</v>
      </c>
      <c r="B255" s="8" t="s">
        <v>1198</v>
      </c>
      <c r="C255" s="199">
        <v>0.22</v>
      </c>
      <c r="D255" s="199">
        <v>1.0900000000000001</v>
      </c>
    </row>
    <row r="256" spans="1:4" ht="21.75" customHeight="1">
      <c r="A256" s="7" t="s">
        <v>1199</v>
      </c>
      <c r="B256" s="8" t="s">
        <v>1200</v>
      </c>
      <c r="C256" s="199">
        <v>4.1100000000000003</v>
      </c>
      <c r="D256" s="199">
        <v>10.49</v>
      </c>
    </row>
    <row r="257" spans="1:4" ht="21.75" customHeight="1">
      <c r="A257" s="7" t="s">
        <v>1201</v>
      </c>
      <c r="B257" s="8" t="s">
        <v>1200</v>
      </c>
      <c r="C257" s="199">
        <v>2.83</v>
      </c>
      <c r="D257" s="199">
        <v>7.42</v>
      </c>
    </row>
    <row r="258" spans="1:4" ht="21.75" customHeight="1">
      <c r="A258" s="7" t="s">
        <v>1202</v>
      </c>
      <c r="B258" s="8" t="s">
        <v>1203</v>
      </c>
      <c r="C258" s="199">
        <v>0.41</v>
      </c>
      <c r="D258" s="199">
        <v>12.22</v>
      </c>
    </row>
    <row r="259" spans="1:4" ht="21.75" customHeight="1">
      <c r="A259" s="7" t="s">
        <v>1204</v>
      </c>
      <c r="B259" s="8" t="s">
        <v>1203</v>
      </c>
      <c r="C259" s="199">
        <v>4.8</v>
      </c>
      <c r="D259" s="199">
        <v>7.05</v>
      </c>
    </row>
    <row r="260" spans="1:4" ht="21.75" customHeight="1">
      <c r="A260" s="7" t="s">
        <v>1205</v>
      </c>
      <c r="B260" s="8" t="s">
        <v>1206</v>
      </c>
      <c r="C260" s="199">
        <v>1.37</v>
      </c>
      <c r="D260" s="199">
        <v>7.37</v>
      </c>
    </row>
    <row r="261" spans="1:4" ht="21.75" customHeight="1">
      <c r="A261" s="7" t="s">
        <v>1207</v>
      </c>
      <c r="B261" s="8" t="s">
        <v>1208</v>
      </c>
      <c r="C261" s="199">
        <v>1.0900000000000001</v>
      </c>
      <c r="D261" s="199">
        <v>2.2599999999999998</v>
      </c>
    </row>
    <row r="262" spans="1:4" ht="21.75" customHeight="1">
      <c r="A262" s="7" t="s">
        <v>1209</v>
      </c>
      <c r="B262" s="8" t="s">
        <v>1210</v>
      </c>
      <c r="C262" s="199">
        <v>1.1200000000000001</v>
      </c>
      <c r="D262" s="199">
        <v>2.27</v>
      </c>
    </row>
    <row r="263" spans="1:4" ht="21.75" customHeight="1">
      <c r="A263" s="7" t="s">
        <v>1211</v>
      </c>
      <c r="B263" s="8" t="s">
        <v>1212</v>
      </c>
      <c r="C263" s="199">
        <v>2.57</v>
      </c>
      <c r="D263" s="199">
        <v>4.62</v>
      </c>
    </row>
    <row r="264" spans="1:4" ht="21.75" customHeight="1">
      <c r="A264" s="7" t="s">
        <v>1213</v>
      </c>
      <c r="B264" s="8" t="s">
        <v>1212</v>
      </c>
      <c r="C264" s="199">
        <v>0.53</v>
      </c>
      <c r="D264" s="199">
        <v>7.58</v>
      </c>
    </row>
    <row r="265" spans="1:4" ht="21.75" customHeight="1">
      <c r="A265" s="7" t="s">
        <v>1214</v>
      </c>
      <c r="B265" s="8" t="s">
        <v>1215</v>
      </c>
      <c r="C265" s="199">
        <v>-0.54</v>
      </c>
      <c r="D265" s="199">
        <v>1.53</v>
      </c>
    </row>
    <row r="266" spans="1:4" ht="21.75" customHeight="1">
      <c r="A266" s="7" t="s">
        <v>1216</v>
      </c>
      <c r="B266" s="8" t="s">
        <v>1215</v>
      </c>
      <c r="C266" s="199">
        <v>3.21</v>
      </c>
      <c r="D266" s="199">
        <v>0.97</v>
      </c>
    </row>
    <row r="267" spans="1:4" ht="21.75" customHeight="1">
      <c r="A267" s="7" t="s">
        <v>1217</v>
      </c>
      <c r="B267" s="8" t="s">
        <v>1218</v>
      </c>
      <c r="C267" s="199">
        <v>1.61</v>
      </c>
      <c r="D267" s="199">
        <v>3.62</v>
      </c>
    </row>
    <row r="268" spans="1:4" ht="21.75" customHeight="1">
      <c r="A268" s="7" t="s">
        <v>1219</v>
      </c>
      <c r="B268" s="8" t="s">
        <v>1218</v>
      </c>
      <c r="C268" s="199">
        <v>0.49</v>
      </c>
      <c r="D268" s="199">
        <v>5.37</v>
      </c>
    </row>
    <row r="269" spans="1:4" ht="21.75" customHeight="1">
      <c r="A269" s="7" t="s">
        <v>1220</v>
      </c>
      <c r="B269" s="8" t="s">
        <v>1221</v>
      </c>
      <c r="C269" s="199">
        <v>3.66</v>
      </c>
      <c r="D269" s="199">
        <v>1.67</v>
      </c>
    </row>
    <row r="270" spans="1:4" ht="21.75" customHeight="1">
      <c r="A270" s="7" t="s">
        <v>1222</v>
      </c>
      <c r="B270" s="8" t="s">
        <v>1221</v>
      </c>
      <c r="C270" s="199">
        <v>3.57</v>
      </c>
      <c r="D270" s="199">
        <v>5.83</v>
      </c>
    </row>
    <row r="271" spans="1:4" ht="21.75" customHeight="1">
      <c r="A271" s="7" t="s">
        <v>1223</v>
      </c>
      <c r="B271" s="8" t="s">
        <v>1224</v>
      </c>
      <c r="C271" s="199">
        <v>5.12</v>
      </c>
      <c r="D271" s="199">
        <v>-0.12</v>
      </c>
    </row>
    <row r="272" spans="1:4" ht="21.75" customHeight="1">
      <c r="A272" s="7" t="s">
        <v>1225</v>
      </c>
      <c r="B272" s="8" t="s">
        <v>1224</v>
      </c>
      <c r="C272" s="199">
        <v>4.09</v>
      </c>
      <c r="D272" s="199">
        <v>5.53</v>
      </c>
    </row>
    <row r="273" spans="1:4" ht="21.75" customHeight="1">
      <c r="A273" s="7" t="s">
        <v>1226</v>
      </c>
      <c r="B273" s="8" t="s">
        <v>1227</v>
      </c>
      <c r="C273" s="199">
        <v>0.83</v>
      </c>
      <c r="D273" s="199">
        <v>5.19</v>
      </c>
    </row>
    <row r="274" spans="1:4" ht="21.75" customHeight="1">
      <c r="A274" s="7" t="s">
        <v>1228</v>
      </c>
      <c r="B274" s="8" t="s">
        <v>1229</v>
      </c>
      <c r="C274" s="199">
        <v>0.05</v>
      </c>
      <c r="D274" s="199">
        <v>16.37</v>
      </c>
    </row>
    <row r="275" spans="1:4" ht="21.75" customHeight="1">
      <c r="A275" s="7" t="s">
        <v>1230</v>
      </c>
      <c r="B275" s="8" t="s">
        <v>1229</v>
      </c>
      <c r="C275" s="199">
        <v>12.96</v>
      </c>
      <c r="D275" s="199">
        <v>3.02</v>
      </c>
    </row>
    <row r="276" spans="1:4" ht="21.75" customHeight="1">
      <c r="A276" s="7" t="s">
        <v>1231</v>
      </c>
      <c r="B276" s="8" t="s">
        <v>1232</v>
      </c>
      <c r="C276" s="199">
        <v>0.71</v>
      </c>
      <c r="D276" s="199">
        <v>4.95</v>
      </c>
    </row>
    <row r="277" spans="1:4" ht="21.75" customHeight="1">
      <c r="A277" s="7" t="s">
        <v>1233</v>
      </c>
      <c r="B277" s="8" t="s">
        <v>1232</v>
      </c>
      <c r="C277" s="199">
        <v>4.8600000000000003</v>
      </c>
      <c r="D277" s="199">
        <v>0.06</v>
      </c>
    </row>
    <row r="278" spans="1:4" ht="21.75" customHeight="1">
      <c r="A278" s="7" t="s">
        <v>1234</v>
      </c>
      <c r="B278" s="8" t="s">
        <v>1235</v>
      </c>
      <c r="C278" s="199">
        <v>1.38</v>
      </c>
      <c r="D278" s="199">
        <v>1.97</v>
      </c>
    </row>
    <row r="279" spans="1:4" ht="21.75" customHeight="1">
      <c r="A279" s="7" t="s">
        <v>1236</v>
      </c>
      <c r="B279" s="8" t="s">
        <v>1235</v>
      </c>
      <c r="C279" s="199">
        <v>2.2799999999999998</v>
      </c>
      <c r="D279" s="199">
        <v>3.52</v>
      </c>
    </row>
    <row r="280" spans="1:4" ht="21.75" customHeight="1">
      <c r="A280" s="7" t="s">
        <v>1237</v>
      </c>
      <c r="B280" s="8" t="s">
        <v>1238</v>
      </c>
      <c r="C280" s="199">
        <v>0</v>
      </c>
      <c r="D280" s="199">
        <v>0</v>
      </c>
    </row>
    <row r="281" spans="1:4" ht="21.75" customHeight="1">
      <c r="A281" s="7" t="s">
        <v>1239</v>
      </c>
      <c r="B281" s="8" t="s">
        <v>1240</v>
      </c>
      <c r="C281" s="199">
        <v>0.6</v>
      </c>
      <c r="D281" s="199">
        <v>0.38</v>
      </c>
    </row>
    <row r="282" spans="1:4" ht="21.75" customHeight="1">
      <c r="A282" s="7" t="s">
        <v>1241</v>
      </c>
      <c r="B282" s="8" t="s">
        <v>1240</v>
      </c>
      <c r="C282" s="199">
        <v>1.1399999999999999</v>
      </c>
      <c r="D282" s="199">
        <v>1</v>
      </c>
    </row>
    <row r="283" spans="1:4" ht="21.75" customHeight="1">
      <c r="A283" s="7" t="s">
        <v>1242</v>
      </c>
      <c r="B283" s="8" t="s">
        <v>1243</v>
      </c>
      <c r="C283" s="199">
        <v>0.68</v>
      </c>
      <c r="D283" s="199">
        <v>0.88</v>
      </c>
    </row>
    <row r="284" spans="1:4" ht="21.75" customHeight="1">
      <c r="A284" s="7" t="s">
        <v>1244</v>
      </c>
      <c r="B284" s="8" t="s">
        <v>1245</v>
      </c>
      <c r="C284" s="199">
        <v>1.88</v>
      </c>
      <c r="D284" s="199">
        <v>3.92</v>
      </c>
    </row>
    <row r="285" spans="1:4" ht="21.75" customHeight="1">
      <c r="A285" s="7" t="s">
        <v>1246</v>
      </c>
      <c r="B285" s="8" t="s">
        <v>1247</v>
      </c>
      <c r="C285" s="199">
        <v>1.4</v>
      </c>
      <c r="D285" s="199">
        <v>3.57</v>
      </c>
    </row>
    <row r="286" spans="1:4" ht="21.75" customHeight="1">
      <c r="A286" s="7" t="s">
        <v>1248</v>
      </c>
      <c r="B286" s="8" t="s">
        <v>1247</v>
      </c>
      <c r="C286" s="199">
        <v>3.18</v>
      </c>
      <c r="D286" s="199">
        <v>7.0000000000000007E-2</v>
      </c>
    </row>
    <row r="287" spans="1:4" ht="21.75" customHeight="1">
      <c r="A287" s="7" t="s">
        <v>1249</v>
      </c>
      <c r="B287" s="8" t="s">
        <v>1250</v>
      </c>
      <c r="C287" s="199">
        <v>1.24</v>
      </c>
      <c r="D287" s="199">
        <v>9.3000000000000007</v>
      </c>
    </row>
    <row r="288" spans="1:4" ht="21.75" customHeight="1">
      <c r="A288" s="7" t="s">
        <v>1251</v>
      </c>
      <c r="B288" s="8" t="s">
        <v>1252</v>
      </c>
      <c r="C288" s="199">
        <v>3.26</v>
      </c>
      <c r="D288" s="199">
        <v>4.5199999999999996</v>
      </c>
    </row>
    <row r="289" spans="1:4" ht="21.75" customHeight="1">
      <c r="A289" s="7" t="s">
        <v>1253</v>
      </c>
      <c r="B289" s="8" t="s">
        <v>1252</v>
      </c>
      <c r="C289" s="199">
        <v>3.13</v>
      </c>
      <c r="D289" s="199">
        <v>0.93</v>
      </c>
    </row>
    <row r="290" spans="1:4" ht="21.75" customHeight="1">
      <c r="A290" s="7" t="s">
        <v>1254</v>
      </c>
      <c r="B290" s="8" t="s">
        <v>1255</v>
      </c>
      <c r="C290" s="199">
        <v>4.96</v>
      </c>
      <c r="D290" s="199">
        <v>0.6</v>
      </c>
    </row>
    <row r="291" spans="1:4" ht="21.75" customHeight="1">
      <c r="A291" s="7" t="s">
        <v>1256</v>
      </c>
      <c r="B291" s="8" t="s">
        <v>1255</v>
      </c>
      <c r="C291" s="199">
        <v>0.82</v>
      </c>
      <c r="D291" s="199">
        <v>5.73</v>
      </c>
    </row>
    <row r="292" spans="1:4" ht="21.75" customHeight="1">
      <c r="A292" s="7" t="s">
        <v>1257</v>
      </c>
      <c r="B292" s="8" t="s">
        <v>1258</v>
      </c>
      <c r="C292" s="199">
        <v>2.37</v>
      </c>
      <c r="D292" s="199">
        <v>2.02</v>
      </c>
    </row>
    <row r="293" spans="1:4" ht="21.75" customHeight="1">
      <c r="A293" s="7" t="s">
        <v>1259</v>
      </c>
      <c r="B293" s="8" t="s">
        <v>1260</v>
      </c>
      <c r="C293" s="199">
        <v>5.76</v>
      </c>
      <c r="D293" s="199">
        <v>11.01</v>
      </c>
    </row>
    <row r="294" spans="1:4" ht="21.75" customHeight="1">
      <c r="A294" s="7" t="s">
        <v>1261</v>
      </c>
      <c r="B294" s="8" t="s">
        <v>1262</v>
      </c>
      <c r="C294" s="199">
        <v>5.93</v>
      </c>
      <c r="D294" s="199">
        <v>4.66</v>
      </c>
    </row>
    <row r="295" spans="1:4" ht="21.75" customHeight="1">
      <c r="A295" s="7" t="s">
        <v>1263</v>
      </c>
      <c r="B295" s="193" t="s">
        <v>1877</v>
      </c>
      <c r="C295" s="199">
        <v>1.93</v>
      </c>
      <c r="D295" s="199">
        <v>0.54</v>
      </c>
    </row>
    <row r="296" spans="1:4" ht="21.75" customHeight="1">
      <c r="A296" s="7" t="s">
        <v>1264</v>
      </c>
      <c r="B296" s="8" t="s">
        <v>1265</v>
      </c>
      <c r="C296" s="199">
        <v>1.65</v>
      </c>
      <c r="D296" s="199">
        <v>2.65</v>
      </c>
    </row>
    <row r="297" spans="1:4" ht="21.75" customHeight="1">
      <c r="A297" s="7" t="s">
        <v>1266</v>
      </c>
      <c r="B297" s="8" t="s">
        <v>1265</v>
      </c>
      <c r="C297" s="199">
        <v>1.68</v>
      </c>
      <c r="D297" s="199">
        <v>0.87</v>
      </c>
    </row>
    <row r="298" spans="1:4" ht="21.75" customHeight="1">
      <c r="A298" s="7" t="s">
        <v>1267</v>
      </c>
      <c r="B298" s="8" t="s">
        <v>1268</v>
      </c>
      <c r="C298" s="199">
        <v>1.32</v>
      </c>
      <c r="D298" s="199">
        <v>1.17</v>
      </c>
    </row>
    <row r="299" spans="1:4" ht="21.75" customHeight="1">
      <c r="A299" s="7" t="s">
        <v>1269</v>
      </c>
      <c r="B299" s="8" t="s">
        <v>1270</v>
      </c>
      <c r="C299" s="199">
        <v>3.43</v>
      </c>
      <c r="D299" s="199">
        <v>2</v>
      </c>
    </row>
    <row r="300" spans="1:4" ht="21.75" customHeight="1">
      <c r="A300" s="7" t="s">
        <v>1271</v>
      </c>
      <c r="B300" s="8" t="s">
        <v>1270</v>
      </c>
      <c r="C300" s="199">
        <v>3.72</v>
      </c>
      <c r="D300" s="199">
        <v>5.6</v>
      </c>
    </row>
    <row r="301" spans="1:4" ht="21.75" customHeight="1">
      <c r="A301" s="7" t="s">
        <v>1272</v>
      </c>
      <c r="B301" s="8" t="s">
        <v>1273</v>
      </c>
      <c r="C301" s="199">
        <v>0.04</v>
      </c>
      <c r="D301" s="199">
        <v>4.24</v>
      </c>
    </row>
    <row r="302" spans="1:4" ht="21.75" customHeight="1">
      <c r="A302" s="7" t="s">
        <v>1274</v>
      </c>
      <c r="B302" s="8" t="s">
        <v>1275</v>
      </c>
      <c r="C302" s="199">
        <v>0.01</v>
      </c>
      <c r="D302" s="199">
        <v>-0.01</v>
      </c>
    </row>
    <row r="303" spans="1:4" ht="21.75" customHeight="1">
      <c r="A303" s="7" t="s">
        <v>1276</v>
      </c>
      <c r="B303" s="8" t="s">
        <v>1277</v>
      </c>
      <c r="C303" s="199">
        <v>0.6</v>
      </c>
      <c r="D303" s="199">
        <v>0.37</v>
      </c>
    </row>
    <row r="304" spans="1:4" ht="21.75" customHeight="1">
      <c r="A304" s="7" t="s">
        <v>1278</v>
      </c>
      <c r="B304" s="8" t="s">
        <v>1277</v>
      </c>
      <c r="C304" s="199">
        <v>2.67</v>
      </c>
      <c r="D304" s="199">
        <v>1.24</v>
      </c>
    </row>
    <row r="305" spans="1:4" ht="21.75" customHeight="1">
      <c r="A305" s="7" t="s">
        <v>1279</v>
      </c>
      <c r="B305" s="8" t="s">
        <v>1280</v>
      </c>
      <c r="C305" s="199">
        <v>0.79</v>
      </c>
      <c r="D305" s="199">
        <v>4.8899999999999997</v>
      </c>
    </row>
    <row r="306" spans="1:4" ht="21.75" customHeight="1">
      <c r="A306" s="7" t="s">
        <v>1281</v>
      </c>
      <c r="B306" s="8" t="s">
        <v>1282</v>
      </c>
      <c r="C306" s="199">
        <v>0.69</v>
      </c>
      <c r="D306" s="199">
        <v>6.96</v>
      </c>
    </row>
    <row r="307" spans="1:4" ht="21.75" customHeight="1">
      <c r="A307" s="7" t="s">
        <v>1283</v>
      </c>
      <c r="B307" s="8" t="s">
        <v>1284</v>
      </c>
      <c r="C307" s="199">
        <v>0.26</v>
      </c>
      <c r="D307" s="199">
        <v>11.31</v>
      </c>
    </row>
    <row r="308" spans="1:4" ht="21.75" customHeight="1">
      <c r="A308" s="7" t="s">
        <v>1285</v>
      </c>
      <c r="B308" s="8" t="s">
        <v>1286</v>
      </c>
      <c r="C308" s="199">
        <v>1.86</v>
      </c>
      <c r="D308" s="199">
        <v>1.0900000000000001</v>
      </c>
    </row>
    <row r="309" spans="1:4" ht="21.75" customHeight="1">
      <c r="A309" s="7" t="s">
        <v>1287</v>
      </c>
      <c r="B309" s="8" t="s">
        <v>1288</v>
      </c>
      <c r="C309" s="199">
        <v>0</v>
      </c>
      <c r="D309" s="199">
        <v>0</v>
      </c>
    </row>
    <row r="310" spans="1:4" ht="21.75" customHeight="1">
      <c r="A310" s="7" t="s">
        <v>1289</v>
      </c>
      <c r="B310" s="8" t="s">
        <v>1290</v>
      </c>
      <c r="C310" s="199">
        <v>3.31</v>
      </c>
      <c r="D310" s="199">
        <v>4.34</v>
      </c>
    </row>
    <row r="311" spans="1:4" ht="21.75" customHeight="1">
      <c r="A311" s="7" t="s">
        <v>1291</v>
      </c>
      <c r="B311" s="8" t="s">
        <v>1292</v>
      </c>
      <c r="C311" s="199">
        <v>0.48</v>
      </c>
      <c r="D311" s="199">
        <v>5.21</v>
      </c>
    </row>
    <row r="312" spans="1:4" ht="21.75" customHeight="1">
      <c r="A312" s="7" t="s">
        <v>1293</v>
      </c>
      <c r="B312" s="8" t="s">
        <v>1294</v>
      </c>
      <c r="C312" s="199">
        <v>0.24</v>
      </c>
      <c r="D312" s="199">
        <v>7.0000000000000007E-2</v>
      </c>
    </row>
    <row r="313" spans="1:4" ht="21.75" customHeight="1">
      <c r="A313" s="7" t="s">
        <v>1295</v>
      </c>
      <c r="B313" s="8" t="s">
        <v>1296</v>
      </c>
      <c r="C313" s="199">
        <v>0</v>
      </c>
      <c r="D313" s="199">
        <v>0</v>
      </c>
    </row>
    <row r="314" spans="1:4" ht="21.75" customHeight="1">
      <c r="A314" s="7" t="s">
        <v>1297</v>
      </c>
      <c r="B314" s="8" t="s">
        <v>1298</v>
      </c>
      <c r="C314" s="199">
        <v>0</v>
      </c>
      <c r="D314" s="199">
        <v>6.44</v>
      </c>
    </row>
    <row r="315" spans="1:4" ht="21.75" customHeight="1">
      <c r="A315" s="7" t="s">
        <v>1299</v>
      </c>
      <c r="B315" s="8" t="s">
        <v>1300</v>
      </c>
      <c r="C315" s="199">
        <v>4.2699999999999996</v>
      </c>
      <c r="D315" s="199">
        <v>4.37</v>
      </c>
    </row>
    <row r="316" spans="1:4" ht="21.75" customHeight="1">
      <c r="A316" s="7" t="s">
        <v>1301</v>
      </c>
      <c r="B316" s="8" t="s">
        <v>1300</v>
      </c>
      <c r="C316" s="199">
        <v>1.65</v>
      </c>
      <c r="D316" s="199">
        <v>2.4500000000000002</v>
      </c>
    </row>
    <row r="317" spans="1:4" ht="21.75" customHeight="1">
      <c r="A317" s="7" t="s">
        <v>1302</v>
      </c>
      <c r="B317" s="8" t="s">
        <v>1303</v>
      </c>
      <c r="C317" s="199">
        <v>5.75</v>
      </c>
      <c r="D317" s="199">
        <v>4.59</v>
      </c>
    </row>
    <row r="318" spans="1:4" ht="21.75" customHeight="1">
      <c r="A318" s="7" t="s">
        <v>1304</v>
      </c>
      <c r="B318" s="8" t="s">
        <v>1303</v>
      </c>
      <c r="C318" s="199">
        <v>2.5499999999999998</v>
      </c>
      <c r="D318" s="199">
        <v>-0.67</v>
      </c>
    </row>
    <row r="319" spans="1:4" ht="21.75" customHeight="1">
      <c r="A319" s="7" t="s">
        <v>1305</v>
      </c>
      <c r="B319" s="8" t="s">
        <v>1306</v>
      </c>
      <c r="C319" s="199">
        <v>0</v>
      </c>
      <c r="D319" s="199">
        <v>1.29</v>
      </c>
    </row>
    <row r="320" spans="1:4" ht="21.75" customHeight="1">
      <c r="A320" s="7" t="s">
        <v>1307</v>
      </c>
      <c r="B320" s="8" t="s">
        <v>1308</v>
      </c>
      <c r="C320" s="199">
        <v>0.92</v>
      </c>
      <c r="D320" s="199">
        <v>0.1</v>
      </c>
    </row>
    <row r="321" spans="1:4" ht="21.75" customHeight="1">
      <c r="A321" s="7" t="s">
        <v>1309</v>
      </c>
      <c r="B321" s="8" t="s">
        <v>1310</v>
      </c>
      <c r="C321" s="199">
        <v>0.35</v>
      </c>
      <c r="D321" s="199">
        <v>8.16</v>
      </c>
    </row>
    <row r="322" spans="1:4" ht="21.75" customHeight="1">
      <c r="A322" s="7" t="s">
        <v>1311</v>
      </c>
      <c r="B322" s="8" t="s">
        <v>1312</v>
      </c>
      <c r="C322" s="199">
        <v>3.11</v>
      </c>
      <c r="D322" s="199">
        <v>3.2</v>
      </c>
    </row>
    <row r="323" spans="1:4" ht="21.75" customHeight="1">
      <c r="A323" s="7" t="s">
        <v>1313</v>
      </c>
      <c r="B323" s="8" t="s">
        <v>1314</v>
      </c>
      <c r="C323" s="199">
        <v>10.08</v>
      </c>
      <c r="D323" s="199">
        <v>10.039999999999999</v>
      </c>
    </row>
    <row r="324" spans="1:4" ht="21.75" customHeight="1">
      <c r="A324" s="7" t="s">
        <v>1315</v>
      </c>
      <c r="B324" s="8" t="s">
        <v>1314</v>
      </c>
      <c r="C324" s="199">
        <v>7.2</v>
      </c>
      <c r="D324" s="199">
        <v>2.91</v>
      </c>
    </row>
    <row r="325" spans="1:4" ht="21.75" customHeight="1">
      <c r="A325" s="7" t="s">
        <v>1316</v>
      </c>
      <c r="B325" s="8" t="s">
        <v>1317</v>
      </c>
      <c r="C325" s="199">
        <v>2.65</v>
      </c>
      <c r="D325" s="199">
        <v>6.2</v>
      </c>
    </row>
    <row r="326" spans="1:4" ht="21.75" customHeight="1">
      <c r="A326" s="7" t="s">
        <v>1318</v>
      </c>
      <c r="B326" s="8" t="s">
        <v>1317</v>
      </c>
      <c r="C326" s="199">
        <v>5.03</v>
      </c>
      <c r="D326" s="199">
        <v>0.98</v>
      </c>
    </row>
    <row r="327" spans="1:4" ht="21.75" customHeight="1">
      <c r="A327" s="7" t="s">
        <v>1319</v>
      </c>
      <c r="B327" s="8" t="s">
        <v>1320</v>
      </c>
      <c r="C327" s="199">
        <v>0.37</v>
      </c>
      <c r="D327" s="199">
        <v>7.19</v>
      </c>
    </row>
    <row r="328" spans="1:4" ht="21.75" customHeight="1">
      <c r="A328" s="7" t="s">
        <v>1321</v>
      </c>
      <c r="B328" s="8" t="s">
        <v>1322</v>
      </c>
      <c r="C328" s="199">
        <v>0.51</v>
      </c>
      <c r="D328" s="199">
        <v>0.16</v>
      </c>
    </row>
    <row r="329" spans="1:4" ht="21.75" customHeight="1">
      <c r="A329" s="7" t="s">
        <v>1323</v>
      </c>
      <c r="B329" s="8" t="s">
        <v>1322</v>
      </c>
      <c r="C329" s="199">
        <v>3.54</v>
      </c>
      <c r="D329" s="199">
        <v>0.7</v>
      </c>
    </row>
    <row r="330" spans="1:4" ht="21.75" customHeight="1">
      <c r="A330" s="7" t="s">
        <v>1324</v>
      </c>
      <c r="B330" s="8" t="s">
        <v>1325</v>
      </c>
      <c r="C330" s="199">
        <v>1.91</v>
      </c>
      <c r="D330" s="199">
        <v>4.99</v>
      </c>
    </row>
    <row r="331" spans="1:4" ht="21.75" customHeight="1">
      <c r="A331" s="7" t="s">
        <v>1326</v>
      </c>
      <c r="B331" s="8" t="s">
        <v>1325</v>
      </c>
      <c r="C331" s="199">
        <v>3.5</v>
      </c>
      <c r="D331" s="199">
        <v>7.06</v>
      </c>
    </row>
    <row r="332" spans="1:4" ht="21.75" customHeight="1">
      <c r="A332" s="7" t="s">
        <v>1327</v>
      </c>
      <c r="B332" s="8" t="s">
        <v>1328</v>
      </c>
      <c r="C332" s="199">
        <v>0.93</v>
      </c>
      <c r="D332" s="199">
        <v>0.16</v>
      </c>
    </row>
    <row r="333" spans="1:4" ht="21.75" customHeight="1">
      <c r="A333" s="7" t="s">
        <v>1329</v>
      </c>
      <c r="B333" s="8" t="s">
        <v>1328</v>
      </c>
      <c r="C333" s="199">
        <v>1.55</v>
      </c>
      <c r="D333" s="199">
        <v>1.1299999999999999</v>
      </c>
    </row>
    <row r="334" spans="1:4" ht="21.75" customHeight="1">
      <c r="A334" s="7" t="s">
        <v>1330</v>
      </c>
      <c r="B334" s="8" t="s">
        <v>1331</v>
      </c>
      <c r="C334" s="199">
        <v>5.07</v>
      </c>
      <c r="D334" s="199">
        <v>2.34</v>
      </c>
    </row>
    <row r="335" spans="1:4" ht="21.75" customHeight="1">
      <c r="A335" s="7" t="s">
        <v>1332</v>
      </c>
      <c r="B335" s="8" t="s">
        <v>1333</v>
      </c>
      <c r="C335" s="199">
        <v>4.16</v>
      </c>
      <c r="D335" s="199">
        <v>1.92</v>
      </c>
    </row>
    <row r="336" spans="1:4" ht="21.75" customHeight="1">
      <c r="A336" s="7" t="s">
        <v>1334</v>
      </c>
      <c r="B336" s="8" t="s">
        <v>1333</v>
      </c>
      <c r="C336" s="199">
        <v>1.54</v>
      </c>
      <c r="D336" s="199">
        <v>0.28000000000000003</v>
      </c>
    </row>
    <row r="337" spans="1:4" ht="21.75" customHeight="1">
      <c r="A337" s="7" t="s">
        <v>1335</v>
      </c>
      <c r="B337" s="8" t="s">
        <v>1336</v>
      </c>
      <c r="C337" s="199">
        <v>1.72</v>
      </c>
      <c r="D337" s="199">
        <v>3.26</v>
      </c>
    </row>
    <row r="338" spans="1:4" ht="21.75" customHeight="1">
      <c r="A338" s="7" t="s">
        <v>1337</v>
      </c>
      <c r="B338" s="8" t="s">
        <v>1336</v>
      </c>
      <c r="C338" s="199">
        <v>2.52</v>
      </c>
      <c r="D338" s="199">
        <v>0.6</v>
      </c>
    </row>
    <row r="339" spans="1:4" ht="21.75" customHeight="1">
      <c r="A339" s="7" t="s">
        <v>1338</v>
      </c>
      <c r="B339" s="8" t="s">
        <v>1339</v>
      </c>
      <c r="C339" s="199">
        <v>1.22</v>
      </c>
      <c r="D339" s="199">
        <v>7.32</v>
      </c>
    </row>
    <row r="340" spans="1:4" ht="21.75" customHeight="1">
      <c r="A340" s="7" t="s">
        <v>1340</v>
      </c>
      <c r="B340" s="8" t="s">
        <v>1341</v>
      </c>
      <c r="C340" s="199">
        <v>0.01</v>
      </c>
      <c r="D340" s="199">
        <v>2.78</v>
      </c>
    </row>
    <row r="341" spans="1:4" ht="21.75" customHeight="1">
      <c r="A341" s="7" t="s">
        <v>1342</v>
      </c>
      <c r="B341" s="8" t="s">
        <v>1343</v>
      </c>
      <c r="C341" s="199">
        <v>2.4</v>
      </c>
      <c r="D341" s="199">
        <v>12.9</v>
      </c>
    </row>
    <row r="342" spans="1:4" ht="21.75" customHeight="1">
      <c r="A342" s="7" t="s">
        <v>1344</v>
      </c>
      <c r="B342" s="8" t="s">
        <v>1343</v>
      </c>
      <c r="C342" s="199">
        <v>4.79</v>
      </c>
      <c r="D342" s="199">
        <v>16.12</v>
      </c>
    </row>
    <row r="343" spans="1:4" ht="21.75" customHeight="1">
      <c r="A343" s="7" t="s">
        <v>1345</v>
      </c>
      <c r="B343" s="8" t="s">
        <v>1346</v>
      </c>
      <c r="C343" s="199">
        <v>1.29</v>
      </c>
      <c r="D343" s="199">
        <v>0.86</v>
      </c>
    </row>
    <row r="344" spans="1:4" ht="21.75" customHeight="1">
      <c r="A344" s="7" t="s">
        <v>1347</v>
      </c>
      <c r="B344" s="8" t="s">
        <v>1348</v>
      </c>
      <c r="C344" s="199">
        <v>-0.13</v>
      </c>
      <c r="D344" s="199">
        <v>1.99</v>
      </c>
    </row>
    <row r="345" spans="1:4" ht="21.75" customHeight="1">
      <c r="A345" s="7" t="s">
        <v>1349</v>
      </c>
      <c r="B345" s="8" t="s">
        <v>1350</v>
      </c>
      <c r="C345" s="199">
        <v>4.0599999999999996</v>
      </c>
      <c r="D345" s="199">
        <v>4.99</v>
      </c>
    </row>
    <row r="346" spans="1:4" ht="21.75" customHeight="1">
      <c r="A346" s="7" t="s">
        <v>1351</v>
      </c>
      <c r="B346" s="8" t="s">
        <v>1352</v>
      </c>
      <c r="C346" s="199">
        <v>2.27</v>
      </c>
      <c r="D346" s="199">
        <v>4.5999999999999996</v>
      </c>
    </row>
    <row r="347" spans="1:4" ht="21.75" customHeight="1">
      <c r="A347" s="7" t="s">
        <v>1353</v>
      </c>
      <c r="B347" s="8" t="s">
        <v>1354</v>
      </c>
      <c r="C347" s="199">
        <v>4.29</v>
      </c>
      <c r="D347" s="199">
        <v>1.57</v>
      </c>
    </row>
    <row r="348" spans="1:4" ht="21.75" customHeight="1">
      <c r="A348" s="7" t="s">
        <v>1355</v>
      </c>
      <c r="B348" s="8" t="s">
        <v>1356</v>
      </c>
      <c r="C348" s="199">
        <v>2.21</v>
      </c>
      <c r="D348" s="199">
        <v>5.83</v>
      </c>
    </row>
    <row r="349" spans="1:4" ht="21.75" customHeight="1">
      <c r="A349" s="7" t="s">
        <v>1357</v>
      </c>
      <c r="B349" s="8" t="s">
        <v>1358</v>
      </c>
      <c r="C349" s="199">
        <v>1.1000000000000001</v>
      </c>
      <c r="D349" s="199">
        <v>1.31</v>
      </c>
    </row>
    <row r="350" spans="1:4" ht="21.75" customHeight="1">
      <c r="A350" s="7" t="s">
        <v>1359</v>
      </c>
      <c r="B350" s="8" t="s">
        <v>1360</v>
      </c>
      <c r="C350" s="199">
        <v>1.81</v>
      </c>
      <c r="D350" s="199">
        <v>12.83</v>
      </c>
    </row>
    <row r="351" spans="1:4" ht="21.75" customHeight="1">
      <c r="A351" s="7" t="s">
        <v>1361</v>
      </c>
      <c r="B351" s="8" t="s">
        <v>1360</v>
      </c>
      <c r="C351" s="199">
        <v>3.39</v>
      </c>
      <c r="D351" s="199">
        <v>15.69</v>
      </c>
    </row>
    <row r="352" spans="1:4" ht="21.75" customHeight="1">
      <c r="A352" s="7" t="s">
        <v>1362</v>
      </c>
      <c r="B352" s="8" t="s">
        <v>1363</v>
      </c>
      <c r="C352" s="199">
        <v>2.5299999999999998</v>
      </c>
      <c r="D352" s="199">
        <v>6.31</v>
      </c>
    </row>
    <row r="353" spans="1:4" ht="21.75" customHeight="1">
      <c r="A353" s="7" t="s">
        <v>1364</v>
      </c>
      <c r="B353" s="8" t="s">
        <v>1365</v>
      </c>
      <c r="C353" s="199">
        <v>3.92</v>
      </c>
      <c r="D353" s="199">
        <v>0</v>
      </c>
    </row>
    <row r="354" spans="1:4" ht="21.75" customHeight="1">
      <c r="A354" s="7" t="s">
        <v>1366</v>
      </c>
      <c r="B354" s="8" t="s">
        <v>1365</v>
      </c>
      <c r="C354" s="199">
        <v>2.85</v>
      </c>
      <c r="D354" s="199">
        <v>3.72</v>
      </c>
    </row>
    <row r="355" spans="1:4" ht="21.75" customHeight="1">
      <c r="A355" s="7" t="s">
        <v>1367</v>
      </c>
      <c r="B355" s="8" t="s">
        <v>1365</v>
      </c>
      <c r="C355" s="199">
        <v>1.68</v>
      </c>
      <c r="D355" s="199">
        <v>6.58</v>
      </c>
    </row>
    <row r="356" spans="1:4" ht="21.75" customHeight="1">
      <c r="A356" s="7" t="s">
        <v>1368</v>
      </c>
      <c r="B356" s="8" t="s">
        <v>1369</v>
      </c>
      <c r="C356" s="199">
        <v>0.47</v>
      </c>
      <c r="D356" s="199">
        <v>2.29</v>
      </c>
    </row>
    <row r="357" spans="1:4" ht="21.75" customHeight="1">
      <c r="A357" s="7" t="s">
        <v>1370</v>
      </c>
      <c r="B357" s="8" t="s">
        <v>1371</v>
      </c>
      <c r="C357" s="199">
        <v>0.43</v>
      </c>
      <c r="D357" s="199">
        <v>0.92</v>
      </c>
    </row>
    <row r="358" spans="1:4" ht="21.75" customHeight="1">
      <c r="A358" s="7" t="s">
        <v>1372</v>
      </c>
      <c r="B358" s="8" t="s">
        <v>1373</v>
      </c>
      <c r="C358" s="199">
        <v>0</v>
      </c>
      <c r="D358" s="199">
        <v>0</v>
      </c>
    </row>
    <row r="359" spans="1:4" ht="21.75" customHeight="1">
      <c r="A359" s="7" t="s">
        <v>1374</v>
      </c>
      <c r="B359" s="8" t="s">
        <v>1375</v>
      </c>
      <c r="C359" s="199">
        <v>3.35</v>
      </c>
      <c r="D359" s="199">
        <v>15.9</v>
      </c>
    </row>
    <row r="360" spans="1:4" ht="21.75" customHeight="1">
      <c r="A360" s="7" t="s">
        <v>1376</v>
      </c>
      <c r="B360" s="8" t="s">
        <v>1377</v>
      </c>
      <c r="C360" s="199">
        <v>5.49</v>
      </c>
      <c r="D360" s="199">
        <v>10.61</v>
      </c>
    </row>
    <row r="361" spans="1:4" ht="21.75" customHeight="1">
      <c r="A361" s="7" t="s">
        <v>1378</v>
      </c>
      <c r="B361" s="8" t="s">
        <v>1379</v>
      </c>
      <c r="C361" s="199">
        <v>2.37</v>
      </c>
      <c r="D361" s="199">
        <v>4.96</v>
      </c>
    </row>
    <row r="362" spans="1:4" ht="21.75" customHeight="1">
      <c r="A362" s="7" t="s">
        <v>1380</v>
      </c>
      <c r="B362" s="8" t="s">
        <v>1379</v>
      </c>
      <c r="C362" s="199">
        <v>0.94</v>
      </c>
      <c r="D362" s="199">
        <v>7.61</v>
      </c>
    </row>
    <row r="363" spans="1:4" ht="21.75" customHeight="1">
      <c r="A363" s="7" t="s">
        <v>1381</v>
      </c>
      <c r="B363" s="8" t="s">
        <v>1382</v>
      </c>
      <c r="C363" s="199">
        <v>0.18</v>
      </c>
      <c r="D363" s="199">
        <v>1.78</v>
      </c>
    </row>
    <row r="364" spans="1:4" ht="21.75" customHeight="1">
      <c r="A364" s="7" t="s">
        <v>1383</v>
      </c>
      <c r="B364" s="8" t="s">
        <v>1384</v>
      </c>
      <c r="C364" s="199">
        <v>0.4</v>
      </c>
      <c r="D364" s="199">
        <v>11.12</v>
      </c>
    </row>
    <row r="365" spans="1:4" ht="21.75" customHeight="1">
      <c r="A365" s="7" t="s">
        <v>1385</v>
      </c>
      <c r="B365" s="8" t="s">
        <v>1384</v>
      </c>
      <c r="C365" s="199">
        <v>8.1</v>
      </c>
      <c r="D365" s="199">
        <v>3.1</v>
      </c>
    </row>
    <row r="366" spans="1:4" ht="21.75" customHeight="1">
      <c r="A366" s="7" t="s">
        <v>1386</v>
      </c>
      <c r="B366" s="8" t="s">
        <v>1387</v>
      </c>
      <c r="C366" s="199">
        <v>0.23</v>
      </c>
      <c r="D366" s="199">
        <v>4.21</v>
      </c>
    </row>
    <row r="367" spans="1:4" ht="21.75" customHeight="1">
      <c r="A367" s="7" t="s">
        <v>1388</v>
      </c>
      <c r="B367" s="8" t="s">
        <v>1389</v>
      </c>
      <c r="C367" s="199">
        <v>2.9</v>
      </c>
      <c r="D367" s="199">
        <v>3.42</v>
      </c>
    </row>
    <row r="368" spans="1:4" ht="21.75" customHeight="1">
      <c r="A368" s="7" t="s">
        <v>1390</v>
      </c>
      <c r="B368" s="8" t="s">
        <v>1391</v>
      </c>
      <c r="C368" s="199">
        <v>0.36</v>
      </c>
      <c r="D368" s="199">
        <v>0.53</v>
      </c>
    </row>
    <row r="369" spans="1:4" ht="21.75" customHeight="1">
      <c r="A369" s="7" t="s">
        <v>1392</v>
      </c>
      <c r="B369" s="8" t="s">
        <v>1393</v>
      </c>
      <c r="C369" s="199">
        <v>1.35</v>
      </c>
      <c r="D369" s="199">
        <v>7.74</v>
      </c>
    </row>
    <row r="370" spans="1:4" ht="21.75" customHeight="1">
      <c r="A370" s="7" t="s">
        <v>1394</v>
      </c>
      <c r="B370" s="8" t="s">
        <v>1395</v>
      </c>
      <c r="C370" s="199">
        <v>1.7</v>
      </c>
      <c r="D370" s="199">
        <v>6.7</v>
      </c>
    </row>
    <row r="371" spans="1:4" ht="21.75" customHeight="1">
      <c r="A371" s="7" t="s">
        <v>1396</v>
      </c>
      <c r="B371" s="8" t="s">
        <v>1397</v>
      </c>
      <c r="C371" s="199">
        <v>0</v>
      </c>
      <c r="D371" s="199">
        <v>3.5</v>
      </c>
    </row>
    <row r="372" spans="1:4" ht="21.75" customHeight="1">
      <c r="A372" s="7" t="s">
        <v>1398</v>
      </c>
      <c r="B372" s="8" t="s">
        <v>1399</v>
      </c>
      <c r="C372" s="199">
        <v>1.5</v>
      </c>
      <c r="D372" s="199">
        <v>7.0000000000000007E-2</v>
      </c>
    </row>
    <row r="373" spans="1:4" ht="21.75" customHeight="1">
      <c r="A373" s="7" t="s">
        <v>1400</v>
      </c>
      <c r="B373" s="8" t="s">
        <v>1399</v>
      </c>
      <c r="C373" s="199">
        <v>1.8</v>
      </c>
      <c r="D373" s="199">
        <v>1.63</v>
      </c>
    </row>
    <row r="374" spans="1:4" ht="21.75" customHeight="1">
      <c r="A374" s="7" t="s">
        <v>1401</v>
      </c>
      <c r="B374" s="8" t="s">
        <v>1399</v>
      </c>
      <c r="C374" s="199">
        <v>1.8</v>
      </c>
      <c r="D374" s="199">
        <v>1.63</v>
      </c>
    </row>
    <row r="375" spans="1:4" ht="21.75" customHeight="1">
      <c r="A375" s="7" t="s">
        <v>1402</v>
      </c>
      <c r="B375" s="8" t="s">
        <v>1403</v>
      </c>
      <c r="C375" s="199">
        <v>2.31</v>
      </c>
      <c r="D375" s="199">
        <v>0.55000000000000004</v>
      </c>
    </row>
    <row r="376" spans="1:4" ht="21.75" customHeight="1">
      <c r="A376" s="7" t="s">
        <v>1404</v>
      </c>
      <c r="B376" s="8" t="s">
        <v>1403</v>
      </c>
      <c r="C376" s="199">
        <v>0.85</v>
      </c>
      <c r="D376" s="199">
        <v>2.93</v>
      </c>
    </row>
    <row r="377" spans="1:4" ht="21.75" customHeight="1">
      <c r="A377" s="7" t="s">
        <v>1405</v>
      </c>
      <c r="B377" s="8" t="s">
        <v>1406</v>
      </c>
      <c r="C377" s="199">
        <v>0.41</v>
      </c>
      <c r="D377" s="199">
        <v>2.4</v>
      </c>
    </row>
    <row r="378" spans="1:4" ht="21.75" customHeight="1">
      <c r="A378" s="7" t="s">
        <v>1407</v>
      </c>
      <c r="B378" s="8" t="s">
        <v>1408</v>
      </c>
      <c r="C378" s="199">
        <v>5.12</v>
      </c>
      <c r="D378" s="199">
        <v>12.86</v>
      </c>
    </row>
    <row r="379" spans="1:4" ht="21.75" customHeight="1">
      <c r="A379" s="7" t="s">
        <v>1409</v>
      </c>
      <c r="B379" s="8" t="s">
        <v>1410</v>
      </c>
      <c r="C379" s="199">
        <v>2</v>
      </c>
      <c r="D379" s="199">
        <v>6.15</v>
      </c>
    </row>
    <row r="380" spans="1:4" ht="21.75" customHeight="1">
      <c r="A380" s="7" t="s">
        <v>1411</v>
      </c>
      <c r="B380" s="8" t="s">
        <v>1412</v>
      </c>
      <c r="C380" s="199">
        <v>3.77</v>
      </c>
      <c r="D380" s="199">
        <v>0.06</v>
      </c>
    </row>
    <row r="381" spans="1:4" ht="21.75" customHeight="1">
      <c r="A381" s="7" t="s">
        <v>1413</v>
      </c>
      <c r="B381" s="8" t="s">
        <v>1414</v>
      </c>
      <c r="C381" s="199">
        <v>1.26</v>
      </c>
      <c r="D381" s="199">
        <v>3.68</v>
      </c>
    </row>
    <row r="382" spans="1:4" ht="21.75" customHeight="1">
      <c r="A382" s="7" t="s">
        <v>1415</v>
      </c>
      <c r="B382" s="8" t="s">
        <v>1416</v>
      </c>
      <c r="C382" s="199">
        <v>1.57</v>
      </c>
      <c r="D382" s="199">
        <v>7.28</v>
      </c>
    </row>
    <row r="383" spans="1:4" ht="21.75" customHeight="1">
      <c r="A383" s="7" t="s">
        <v>1417</v>
      </c>
      <c r="B383" s="8" t="s">
        <v>1418</v>
      </c>
      <c r="C383" s="199">
        <v>0.12</v>
      </c>
      <c r="D383" s="199">
        <v>0.16</v>
      </c>
    </row>
    <row r="384" spans="1:4" ht="21.75" customHeight="1">
      <c r="A384" s="7" t="s">
        <v>1419</v>
      </c>
      <c r="B384" s="8" t="s">
        <v>1418</v>
      </c>
      <c r="C384" s="199">
        <v>1.1200000000000001</v>
      </c>
      <c r="D384" s="199">
        <v>0.89</v>
      </c>
    </row>
    <row r="385" spans="1:4" ht="21.75" customHeight="1">
      <c r="A385" s="7" t="s">
        <v>1420</v>
      </c>
      <c r="B385" s="8" t="s">
        <v>1421</v>
      </c>
      <c r="C385" s="199">
        <v>2.97</v>
      </c>
      <c r="D385" s="199">
        <v>3.78</v>
      </c>
    </row>
    <row r="386" spans="1:4" ht="21.75" customHeight="1">
      <c r="A386" s="7" t="s">
        <v>1422</v>
      </c>
      <c r="B386" s="8" t="s">
        <v>1423</v>
      </c>
      <c r="C386" s="199">
        <v>1.45</v>
      </c>
      <c r="D386" s="199">
        <v>7.0000000000000007E-2</v>
      </c>
    </row>
    <row r="387" spans="1:4" ht="21.75" customHeight="1">
      <c r="A387" s="7" t="s">
        <v>1424</v>
      </c>
      <c r="B387" s="8" t="s">
        <v>1425</v>
      </c>
      <c r="C387" s="199">
        <v>0.75</v>
      </c>
      <c r="D387" s="199">
        <v>1.57</v>
      </c>
    </row>
    <row r="388" spans="1:4" ht="21.75" customHeight="1">
      <c r="A388" s="7" t="s">
        <v>1426</v>
      </c>
      <c r="B388" s="8" t="s">
        <v>1427</v>
      </c>
      <c r="C388" s="199">
        <v>1.48</v>
      </c>
      <c r="D388" s="199">
        <v>4.42</v>
      </c>
    </row>
    <row r="389" spans="1:4" ht="21.75" customHeight="1">
      <c r="A389" s="7" t="s">
        <v>1428</v>
      </c>
      <c r="B389" s="8" t="s">
        <v>1429</v>
      </c>
      <c r="C389" s="199">
        <v>1.49</v>
      </c>
      <c r="D389" s="199">
        <v>4.6900000000000004</v>
      </c>
    </row>
    <row r="390" spans="1:4" ht="21.75" customHeight="1">
      <c r="A390" s="7" t="s">
        <v>1430</v>
      </c>
      <c r="B390" s="8" t="s">
        <v>1429</v>
      </c>
      <c r="C390" s="199">
        <v>3.91</v>
      </c>
      <c r="D390" s="199">
        <v>6.63</v>
      </c>
    </row>
    <row r="391" spans="1:4" ht="21.75" customHeight="1">
      <c r="A391" s="7" t="s">
        <v>1431</v>
      </c>
      <c r="B391" s="8" t="s">
        <v>1432</v>
      </c>
      <c r="C391" s="199">
        <v>1.79</v>
      </c>
      <c r="D391" s="199">
        <v>2.48</v>
      </c>
    </row>
    <row r="392" spans="1:4" ht="21.75" customHeight="1">
      <c r="A392" s="7" t="s">
        <v>1433</v>
      </c>
      <c r="B392" s="8" t="s">
        <v>1432</v>
      </c>
      <c r="C392" s="199">
        <v>3.23</v>
      </c>
      <c r="D392" s="199">
        <v>1.2</v>
      </c>
    </row>
    <row r="393" spans="1:4" ht="21.75" customHeight="1">
      <c r="A393" s="7" t="s">
        <v>1434</v>
      </c>
      <c r="B393" s="8" t="s">
        <v>1435</v>
      </c>
      <c r="C393" s="199">
        <v>7.0000000000000007E-2</v>
      </c>
      <c r="D393" s="199">
        <v>6.5</v>
      </c>
    </row>
    <row r="394" spans="1:4" ht="21.75" customHeight="1">
      <c r="A394" s="7" t="s">
        <v>1436</v>
      </c>
      <c r="B394" s="8" t="s">
        <v>1435</v>
      </c>
      <c r="C394" s="199">
        <v>5.37</v>
      </c>
      <c r="D394" s="199">
        <v>0.85</v>
      </c>
    </row>
    <row r="395" spans="1:4" ht="21.75" customHeight="1">
      <c r="A395" s="7" t="s">
        <v>1437</v>
      </c>
      <c r="B395" s="8" t="s">
        <v>1438</v>
      </c>
      <c r="C395" s="199">
        <v>8.1</v>
      </c>
      <c r="D395" s="199">
        <v>0.61</v>
      </c>
    </row>
    <row r="396" spans="1:4" ht="21.75" customHeight="1">
      <c r="A396" s="7" t="s">
        <v>1439</v>
      </c>
      <c r="B396" s="8" t="s">
        <v>1440</v>
      </c>
      <c r="C396" s="199">
        <v>2.68</v>
      </c>
      <c r="D396" s="199">
        <v>9.16</v>
      </c>
    </row>
    <row r="397" spans="1:4" ht="21.75" customHeight="1">
      <c r="A397" s="7" t="s">
        <v>1441</v>
      </c>
      <c r="B397" s="8" t="s">
        <v>1440</v>
      </c>
      <c r="C397" s="199">
        <v>8.24</v>
      </c>
      <c r="D397" s="199">
        <v>10.6</v>
      </c>
    </row>
    <row r="398" spans="1:4" ht="21.75" customHeight="1">
      <c r="A398" s="7" t="s">
        <v>1442</v>
      </c>
      <c r="B398" s="8" t="s">
        <v>1443</v>
      </c>
      <c r="C398" s="199">
        <v>2.09</v>
      </c>
      <c r="D398" s="199">
        <v>5.42</v>
      </c>
    </row>
    <row r="399" spans="1:4" ht="21.75" customHeight="1">
      <c r="A399" s="7" t="s">
        <v>1444</v>
      </c>
      <c r="B399" s="8" t="s">
        <v>1445</v>
      </c>
      <c r="C399" s="199">
        <v>3.14</v>
      </c>
      <c r="D399" s="199">
        <v>8.5500000000000007</v>
      </c>
    </row>
    <row r="400" spans="1:4" ht="21.75" customHeight="1">
      <c r="A400" s="7" t="s">
        <v>1446</v>
      </c>
      <c r="B400" s="8" t="s">
        <v>1447</v>
      </c>
      <c r="C400" s="199">
        <v>4.0999999999999996</v>
      </c>
      <c r="D400" s="199">
        <v>0.6</v>
      </c>
    </row>
    <row r="401" spans="1:4" ht="21.75" customHeight="1">
      <c r="A401" s="7" t="s">
        <v>1448</v>
      </c>
      <c r="B401" s="8" t="s">
        <v>1447</v>
      </c>
      <c r="C401" s="199">
        <v>5.62</v>
      </c>
      <c r="D401" s="199">
        <v>4.9000000000000004</v>
      </c>
    </row>
    <row r="402" spans="1:4" ht="21.75" customHeight="1">
      <c r="A402" s="7" t="s">
        <v>1449</v>
      </c>
      <c r="B402" s="8" t="s">
        <v>1450</v>
      </c>
      <c r="C402" s="199">
        <v>0.1</v>
      </c>
      <c r="D402" s="199">
        <v>0.98</v>
      </c>
    </row>
    <row r="403" spans="1:4" ht="21.75" customHeight="1">
      <c r="A403" s="7" t="s">
        <v>1451</v>
      </c>
      <c r="B403" s="8" t="s">
        <v>1452</v>
      </c>
      <c r="C403" s="199">
        <v>3.44</v>
      </c>
      <c r="D403" s="199">
        <v>12.11</v>
      </c>
    </row>
    <row r="404" spans="1:4" ht="21.75" customHeight="1">
      <c r="A404" s="7" t="s">
        <v>1453</v>
      </c>
      <c r="B404" s="8" t="s">
        <v>1452</v>
      </c>
      <c r="C404" s="199">
        <v>4.4800000000000004</v>
      </c>
      <c r="D404" s="199">
        <v>7.08</v>
      </c>
    </row>
    <row r="405" spans="1:4" ht="21.75" customHeight="1">
      <c r="A405" s="7" t="s">
        <v>1454</v>
      </c>
      <c r="B405" s="8" t="s">
        <v>1455</v>
      </c>
      <c r="C405" s="199">
        <v>1.78</v>
      </c>
      <c r="D405" s="199">
        <v>0.2</v>
      </c>
    </row>
    <row r="406" spans="1:4" ht="21.75" customHeight="1">
      <c r="A406" s="7" t="s">
        <v>1456</v>
      </c>
      <c r="B406" s="8" t="s">
        <v>1455</v>
      </c>
      <c r="C406" s="199">
        <v>0.19</v>
      </c>
      <c r="D406" s="199">
        <v>2.08</v>
      </c>
    </row>
    <row r="407" spans="1:4" ht="21.75" customHeight="1">
      <c r="A407" s="7" t="s">
        <v>1457</v>
      </c>
      <c r="B407" s="8" t="s">
        <v>1458</v>
      </c>
      <c r="C407" s="199">
        <v>2.8</v>
      </c>
      <c r="D407" s="199">
        <v>10.53</v>
      </c>
    </row>
    <row r="408" spans="1:4" ht="21.75" customHeight="1">
      <c r="A408" s="7" t="s">
        <v>1459</v>
      </c>
      <c r="B408" s="8" t="s">
        <v>1458</v>
      </c>
      <c r="C408" s="199">
        <v>2.81</v>
      </c>
      <c r="D408" s="199">
        <v>7.4</v>
      </c>
    </row>
    <row r="409" spans="1:4" ht="21.75" customHeight="1">
      <c r="A409" s="7" t="s">
        <v>1460</v>
      </c>
      <c r="B409" s="8" t="s">
        <v>1461</v>
      </c>
      <c r="C409" s="199">
        <v>2.16</v>
      </c>
      <c r="D409" s="199">
        <v>3.71</v>
      </c>
    </row>
    <row r="410" spans="1:4" ht="21.75" customHeight="1">
      <c r="A410" s="7" t="s">
        <v>1462</v>
      </c>
      <c r="B410" s="8" t="s">
        <v>1461</v>
      </c>
      <c r="C410" s="199">
        <v>1.24</v>
      </c>
      <c r="D410" s="199">
        <v>6.02</v>
      </c>
    </row>
    <row r="411" spans="1:4" ht="21.75" customHeight="1">
      <c r="A411" s="7" t="s">
        <v>1463</v>
      </c>
      <c r="B411" s="8" t="s">
        <v>1464</v>
      </c>
      <c r="C411" s="199">
        <v>0.08</v>
      </c>
      <c r="D411" s="199">
        <v>0.28000000000000003</v>
      </c>
    </row>
    <row r="412" spans="1:4" ht="21.75" customHeight="1">
      <c r="A412" s="7" t="s">
        <v>1465</v>
      </c>
      <c r="B412" s="8" t="s">
        <v>1466</v>
      </c>
      <c r="C412" s="199">
        <v>4.2</v>
      </c>
      <c r="D412" s="199">
        <v>-0.11</v>
      </c>
    </row>
    <row r="413" spans="1:4" ht="21.75" customHeight="1">
      <c r="A413" s="7" t="s">
        <v>1467</v>
      </c>
      <c r="B413" s="8" t="s">
        <v>1466</v>
      </c>
      <c r="C413" s="199">
        <v>1.1100000000000001</v>
      </c>
      <c r="D413" s="199">
        <v>4.3899999999999997</v>
      </c>
    </row>
    <row r="414" spans="1:4" ht="21.75" customHeight="1">
      <c r="A414" s="7" t="s">
        <v>1468</v>
      </c>
      <c r="B414" s="8" t="s">
        <v>1469</v>
      </c>
      <c r="C414" s="199">
        <v>4.3</v>
      </c>
      <c r="D414" s="199">
        <v>2.64</v>
      </c>
    </row>
    <row r="415" spans="1:4" ht="21.75" customHeight="1">
      <c r="A415" s="7" t="s">
        <v>1470</v>
      </c>
      <c r="B415" s="8" t="s">
        <v>1471</v>
      </c>
      <c r="C415" s="199">
        <v>3.88</v>
      </c>
      <c r="D415" s="199">
        <v>1.77</v>
      </c>
    </row>
    <row r="416" spans="1:4" ht="21.75" customHeight="1">
      <c r="A416" s="7" t="s">
        <v>1472</v>
      </c>
      <c r="B416" s="8" t="s">
        <v>1471</v>
      </c>
      <c r="C416" s="199">
        <v>1.7</v>
      </c>
      <c r="D416" s="199">
        <v>0.01</v>
      </c>
    </row>
    <row r="417" spans="1:4" ht="21.75" customHeight="1">
      <c r="A417" s="7" t="s">
        <v>1473</v>
      </c>
      <c r="B417" s="8" t="s">
        <v>1474</v>
      </c>
      <c r="C417" s="199">
        <v>0.24</v>
      </c>
      <c r="D417" s="199">
        <v>0.16</v>
      </c>
    </row>
    <row r="418" spans="1:4" ht="21.75" customHeight="1">
      <c r="A418" s="7" t="s">
        <v>1475</v>
      </c>
      <c r="B418" s="8" t="s">
        <v>1476</v>
      </c>
      <c r="C418" s="199">
        <v>0.53</v>
      </c>
      <c r="D418" s="199">
        <v>3.21</v>
      </c>
    </row>
    <row r="419" spans="1:4" ht="21.75" customHeight="1">
      <c r="A419" s="7" t="s">
        <v>1477</v>
      </c>
      <c r="B419" s="8" t="s">
        <v>1476</v>
      </c>
      <c r="C419" s="199">
        <v>0.38</v>
      </c>
      <c r="D419" s="199">
        <v>-0.06</v>
      </c>
    </row>
    <row r="420" spans="1:4" ht="21.75" customHeight="1">
      <c r="A420" s="7" t="s">
        <v>1478</v>
      </c>
      <c r="B420" s="8" t="s">
        <v>1476</v>
      </c>
      <c r="C420" s="199">
        <v>2.19</v>
      </c>
      <c r="D420" s="199">
        <v>0.82</v>
      </c>
    </row>
    <row r="421" spans="1:4" ht="21.75" customHeight="1">
      <c r="A421" s="7" t="s">
        <v>1479</v>
      </c>
      <c r="B421" s="8" t="s">
        <v>1480</v>
      </c>
      <c r="C421" s="199">
        <v>0.84</v>
      </c>
      <c r="D421" s="199">
        <v>0</v>
      </c>
    </row>
    <row r="422" spans="1:4" ht="21.75" customHeight="1">
      <c r="A422" s="7" t="s">
        <v>1481</v>
      </c>
      <c r="B422" s="8" t="s">
        <v>1480</v>
      </c>
      <c r="C422" s="199">
        <v>2.94</v>
      </c>
      <c r="D422" s="199">
        <v>0.87</v>
      </c>
    </row>
    <row r="423" spans="1:4" ht="21.75" customHeight="1">
      <c r="A423" s="7" t="s">
        <v>1482</v>
      </c>
      <c r="B423" s="8" t="s">
        <v>1483</v>
      </c>
      <c r="C423" s="199">
        <v>0.15</v>
      </c>
      <c r="D423" s="199">
        <v>3.65</v>
      </c>
    </row>
    <row r="424" spans="1:4" ht="21.75" customHeight="1">
      <c r="A424" s="7" t="s">
        <v>1484</v>
      </c>
      <c r="B424" s="8" t="s">
        <v>1485</v>
      </c>
      <c r="C424" s="199">
        <v>1.31</v>
      </c>
      <c r="D424" s="199">
        <v>4.18</v>
      </c>
    </row>
    <row r="425" spans="1:4" ht="21.75" customHeight="1">
      <c r="A425" s="7" t="s">
        <v>1486</v>
      </c>
      <c r="B425" s="8" t="s">
        <v>1487</v>
      </c>
      <c r="C425" s="199">
        <v>3.25</v>
      </c>
      <c r="D425" s="199">
        <v>1.44</v>
      </c>
    </row>
    <row r="426" spans="1:4" ht="21.75" customHeight="1">
      <c r="A426" s="7" t="s">
        <v>1488</v>
      </c>
      <c r="B426" s="8" t="s">
        <v>1489</v>
      </c>
      <c r="C426" s="199">
        <v>1.49</v>
      </c>
      <c r="D426" s="199">
        <v>-0.2</v>
      </c>
    </row>
    <row r="427" spans="1:4" ht="21.75" customHeight="1">
      <c r="A427" s="7" t="s">
        <v>1490</v>
      </c>
      <c r="B427" s="8" t="s">
        <v>1491</v>
      </c>
      <c r="C427" s="199">
        <v>-0.66</v>
      </c>
      <c r="D427" s="199">
        <v>0</v>
      </c>
    </row>
    <row r="428" spans="1:4" ht="21.75" customHeight="1">
      <c r="A428" s="7" t="s">
        <v>1492</v>
      </c>
      <c r="B428" s="8" t="s">
        <v>1493</v>
      </c>
      <c r="C428" s="199">
        <v>-0.03</v>
      </c>
      <c r="D428" s="199">
        <v>0</v>
      </c>
    </row>
    <row r="429" spans="1:4" ht="21.75" customHeight="1">
      <c r="A429" s="7" t="s">
        <v>1494</v>
      </c>
      <c r="B429" s="8" t="s">
        <v>1495</v>
      </c>
      <c r="C429" s="199">
        <v>2.2599999999999998</v>
      </c>
      <c r="D429" s="199">
        <v>7.17</v>
      </c>
    </row>
    <row r="430" spans="1:4" ht="21.75" customHeight="1">
      <c r="A430" s="7" t="s">
        <v>1496</v>
      </c>
      <c r="B430" s="8" t="s">
        <v>1497</v>
      </c>
      <c r="C430" s="199">
        <v>6.3</v>
      </c>
      <c r="D430" s="199">
        <v>0.55000000000000004</v>
      </c>
    </row>
    <row r="431" spans="1:4" ht="21.75" customHeight="1">
      <c r="A431" s="7" t="s">
        <v>1498</v>
      </c>
      <c r="B431" s="8" t="s">
        <v>1499</v>
      </c>
      <c r="C431" s="199">
        <v>0.05</v>
      </c>
      <c r="D431" s="199">
        <v>6.51</v>
      </c>
    </row>
    <row r="432" spans="1:4" ht="21.75" customHeight="1">
      <c r="A432" s="7" t="s">
        <v>1500</v>
      </c>
      <c r="B432" s="8" t="s">
        <v>1501</v>
      </c>
      <c r="C432" s="199">
        <v>0.24</v>
      </c>
      <c r="D432" s="199">
        <v>6.24</v>
      </c>
    </row>
    <row r="433" spans="1:4" ht="21.75" customHeight="1">
      <c r="A433" s="7" t="s">
        <v>1502</v>
      </c>
      <c r="B433" s="8" t="s">
        <v>1503</v>
      </c>
      <c r="C433" s="199">
        <v>1.04</v>
      </c>
      <c r="D433" s="199">
        <v>7.16</v>
      </c>
    </row>
    <row r="434" spans="1:4" ht="21.75" customHeight="1">
      <c r="A434" s="7" t="s">
        <v>1504</v>
      </c>
      <c r="B434" s="8" t="s">
        <v>1503</v>
      </c>
      <c r="C434" s="199">
        <v>6.75</v>
      </c>
      <c r="D434" s="199">
        <v>0.01</v>
      </c>
    </row>
    <row r="435" spans="1:4" ht="21.75" customHeight="1">
      <c r="A435" s="7" t="s">
        <v>1505</v>
      </c>
      <c r="B435" s="8" t="s">
        <v>1506</v>
      </c>
      <c r="C435" s="199">
        <v>0.42</v>
      </c>
      <c r="D435" s="199">
        <v>2.42</v>
      </c>
    </row>
    <row r="436" spans="1:4" ht="21.75" customHeight="1">
      <c r="A436" s="7" t="s">
        <v>1507</v>
      </c>
      <c r="B436" s="8" t="s">
        <v>1508</v>
      </c>
      <c r="C436" s="199">
        <v>2.82</v>
      </c>
      <c r="D436" s="199">
        <v>3.15</v>
      </c>
    </row>
    <row r="437" spans="1:4" ht="21.75" customHeight="1">
      <c r="A437" s="7" t="s">
        <v>1509</v>
      </c>
      <c r="B437" s="8" t="s">
        <v>1510</v>
      </c>
      <c r="C437" s="199">
        <v>2.11</v>
      </c>
      <c r="D437" s="199">
        <v>3.52</v>
      </c>
    </row>
    <row r="438" spans="1:4" ht="21.75" customHeight="1">
      <c r="A438" s="7" t="s">
        <v>1511</v>
      </c>
      <c r="B438" s="8" t="s">
        <v>1512</v>
      </c>
      <c r="C438" s="199">
        <v>2.73</v>
      </c>
      <c r="D438" s="199">
        <v>10.55</v>
      </c>
    </row>
    <row r="439" spans="1:4" ht="21.75" customHeight="1">
      <c r="A439" s="7" t="s">
        <v>1513</v>
      </c>
      <c r="B439" s="8" t="s">
        <v>1514</v>
      </c>
      <c r="C439" s="199">
        <v>-0.02</v>
      </c>
      <c r="D439" s="199">
        <v>3.55</v>
      </c>
    </row>
    <row r="440" spans="1:4" ht="21.75" customHeight="1">
      <c r="A440" s="7" t="s">
        <v>1515</v>
      </c>
      <c r="B440" s="8" t="s">
        <v>1514</v>
      </c>
      <c r="C440" s="199">
        <v>2.4900000000000002</v>
      </c>
      <c r="D440" s="199">
        <v>0.95</v>
      </c>
    </row>
    <row r="441" spans="1:4" ht="21.75" customHeight="1">
      <c r="A441" s="7" t="s">
        <v>1516</v>
      </c>
      <c r="B441" s="8" t="s">
        <v>1517</v>
      </c>
      <c r="C441" s="199">
        <v>0.43</v>
      </c>
      <c r="D441" s="199">
        <v>6.77</v>
      </c>
    </row>
    <row r="442" spans="1:4" ht="21.75" customHeight="1">
      <c r="A442" s="7" t="s">
        <v>1518</v>
      </c>
      <c r="B442" s="8" t="s">
        <v>1519</v>
      </c>
      <c r="C442" s="199">
        <v>1.87</v>
      </c>
      <c r="D442" s="199">
        <v>7.38</v>
      </c>
    </row>
    <row r="443" spans="1:4" ht="21.75" customHeight="1">
      <c r="A443" s="7" t="s">
        <v>1520</v>
      </c>
      <c r="B443" s="8" t="s">
        <v>1521</v>
      </c>
      <c r="C443" s="199">
        <v>1</v>
      </c>
      <c r="D443" s="199">
        <v>-0.33</v>
      </c>
    </row>
    <row r="444" spans="1:4" ht="21.75" customHeight="1">
      <c r="A444" s="7" t="s">
        <v>1522</v>
      </c>
      <c r="B444" s="8" t="s">
        <v>1521</v>
      </c>
      <c r="C444" s="199">
        <v>0.42</v>
      </c>
      <c r="D444" s="199">
        <v>0.7</v>
      </c>
    </row>
    <row r="445" spans="1:4" ht="21.75" customHeight="1">
      <c r="A445" s="7" t="s">
        <v>1523</v>
      </c>
      <c r="B445" s="8" t="s">
        <v>1524</v>
      </c>
      <c r="C445" s="199">
        <v>3.16</v>
      </c>
      <c r="D445" s="199">
        <v>6.25</v>
      </c>
    </row>
    <row r="446" spans="1:4" ht="21.75" customHeight="1">
      <c r="A446" s="7" t="s">
        <v>1525</v>
      </c>
      <c r="B446" s="8" t="s">
        <v>1526</v>
      </c>
      <c r="C446" s="199">
        <v>5.91</v>
      </c>
      <c r="D446" s="199">
        <v>1.47</v>
      </c>
    </row>
    <row r="447" spans="1:4" ht="21.75" customHeight="1">
      <c r="A447" s="7" t="s">
        <v>1527</v>
      </c>
      <c r="B447" s="8" t="s">
        <v>1526</v>
      </c>
      <c r="C447" s="199">
        <v>0.99</v>
      </c>
      <c r="D447" s="199">
        <v>7.54</v>
      </c>
    </row>
    <row r="448" spans="1:4" ht="21.75" customHeight="1">
      <c r="A448" s="7" t="s">
        <v>1528</v>
      </c>
      <c r="B448" s="8" t="s">
        <v>1529</v>
      </c>
      <c r="C448" s="199">
        <v>2.63</v>
      </c>
      <c r="D448" s="199">
        <v>1.02</v>
      </c>
    </row>
    <row r="449" spans="1:4" ht="21.75" customHeight="1">
      <c r="A449" s="7" t="s">
        <v>1530</v>
      </c>
      <c r="B449" s="8" t="s">
        <v>1531</v>
      </c>
      <c r="C449" s="199">
        <v>0.96</v>
      </c>
      <c r="D449" s="199">
        <v>4.82</v>
      </c>
    </row>
    <row r="450" spans="1:4" ht="21.75" customHeight="1">
      <c r="A450" s="7" t="s">
        <v>1532</v>
      </c>
      <c r="B450" s="8" t="s">
        <v>1533</v>
      </c>
      <c r="C450" s="199">
        <v>-0.13</v>
      </c>
      <c r="D450" s="199">
        <v>1.48</v>
      </c>
    </row>
    <row r="451" spans="1:4" ht="21.75" customHeight="1">
      <c r="A451" s="7" t="s">
        <v>1534</v>
      </c>
      <c r="B451" s="8" t="s">
        <v>1535</v>
      </c>
      <c r="C451" s="199">
        <v>4.0199999999999996</v>
      </c>
      <c r="D451" s="199">
        <v>5.34</v>
      </c>
    </row>
    <row r="452" spans="1:4" ht="21.75" customHeight="1">
      <c r="A452" s="7" t="s">
        <v>1536</v>
      </c>
      <c r="B452" s="8" t="s">
        <v>1537</v>
      </c>
      <c r="C452" s="199">
        <v>1.55</v>
      </c>
      <c r="D452" s="199">
        <v>0.28000000000000003</v>
      </c>
    </row>
    <row r="453" spans="1:4" ht="21.75" customHeight="1">
      <c r="A453" s="7" t="s">
        <v>1538</v>
      </c>
      <c r="B453" s="8" t="s">
        <v>1537</v>
      </c>
      <c r="C453" s="199">
        <v>0</v>
      </c>
      <c r="D453" s="199">
        <v>0</v>
      </c>
    </row>
    <row r="454" spans="1:4" ht="21.75" customHeight="1">
      <c r="A454" s="7" t="s">
        <v>1539</v>
      </c>
      <c r="B454" s="8" t="s">
        <v>1540</v>
      </c>
      <c r="C454" s="199">
        <v>0.35</v>
      </c>
      <c r="D454" s="199">
        <v>0.11</v>
      </c>
    </row>
    <row r="455" spans="1:4" ht="21.75" customHeight="1">
      <c r="A455" s="7" t="s">
        <v>1541</v>
      </c>
      <c r="B455" s="8" t="s">
        <v>1542</v>
      </c>
      <c r="C455" s="199">
        <v>5.81</v>
      </c>
      <c r="D455" s="199">
        <v>2.78</v>
      </c>
    </row>
    <row r="456" spans="1:4" ht="21.75" customHeight="1">
      <c r="A456" s="7" t="s">
        <v>1543</v>
      </c>
      <c r="B456" s="8" t="s">
        <v>1544</v>
      </c>
      <c r="C456" s="199">
        <v>1.32</v>
      </c>
      <c r="D456" s="199">
        <v>8.7899999999999991</v>
      </c>
    </row>
    <row r="457" spans="1:4" ht="21.75" customHeight="1">
      <c r="A457" s="7" t="s">
        <v>1545</v>
      </c>
      <c r="B457" s="8" t="s">
        <v>1546</v>
      </c>
      <c r="C457" s="199">
        <v>1.01</v>
      </c>
      <c r="D457" s="199">
        <v>3.33</v>
      </c>
    </row>
    <row r="458" spans="1:4" ht="21.75" customHeight="1">
      <c r="A458" s="7" t="s">
        <v>1547</v>
      </c>
      <c r="B458" s="8" t="s">
        <v>1548</v>
      </c>
      <c r="C458" s="199">
        <v>1.68</v>
      </c>
      <c r="D458" s="199">
        <v>10.48</v>
      </c>
    </row>
    <row r="459" spans="1:4" ht="21.75" customHeight="1">
      <c r="A459" s="7" t="s">
        <v>1549</v>
      </c>
      <c r="B459" s="8" t="s">
        <v>1550</v>
      </c>
      <c r="C459" s="199">
        <v>0.74</v>
      </c>
      <c r="D459" s="199">
        <v>3.16</v>
      </c>
    </row>
    <row r="460" spans="1:4" ht="21.75" customHeight="1">
      <c r="A460" s="7" t="s">
        <v>1551</v>
      </c>
      <c r="B460" s="8" t="s">
        <v>1552</v>
      </c>
      <c r="C460" s="199">
        <v>1.06</v>
      </c>
      <c r="D460" s="199">
        <v>0.54</v>
      </c>
    </row>
    <row r="461" spans="1:4" ht="21.75" customHeight="1">
      <c r="A461" s="7" t="s">
        <v>1553</v>
      </c>
      <c r="B461" s="8" t="s">
        <v>1554</v>
      </c>
      <c r="C461" s="199">
        <v>4.2300000000000004</v>
      </c>
      <c r="D461" s="199">
        <v>10.18</v>
      </c>
    </row>
    <row r="462" spans="1:4" ht="21.75" customHeight="1">
      <c r="A462" s="7" t="s">
        <v>1555</v>
      </c>
      <c r="B462" s="8" t="s">
        <v>1556</v>
      </c>
      <c r="C462" s="199">
        <v>8.59</v>
      </c>
      <c r="D462" s="199">
        <v>1.19</v>
      </c>
    </row>
    <row r="463" spans="1:4" ht="21.75" customHeight="1">
      <c r="A463" s="7" t="s">
        <v>1557</v>
      </c>
      <c r="B463" s="8" t="s">
        <v>1558</v>
      </c>
      <c r="C463" s="199">
        <v>0.56999999999999995</v>
      </c>
      <c r="D463" s="199">
        <v>0.75</v>
      </c>
    </row>
    <row r="464" spans="1:4" ht="21.75" customHeight="1">
      <c r="A464" s="7" t="s">
        <v>1559</v>
      </c>
      <c r="B464" s="8" t="s">
        <v>1560</v>
      </c>
      <c r="C464" s="199">
        <v>0.01</v>
      </c>
      <c r="D464" s="199">
        <v>0.56000000000000005</v>
      </c>
    </row>
    <row r="465" spans="1:4" ht="21.75" customHeight="1">
      <c r="A465" s="7" t="s">
        <v>1561</v>
      </c>
      <c r="B465" s="8" t="s">
        <v>1562</v>
      </c>
      <c r="C465" s="199">
        <v>0</v>
      </c>
      <c r="D465" s="199">
        <v>0</v>
      </c>
    </row>
    <row r="466" spans="1:4" ht="21.75" customHeight="1">
      <c r="A466" s="7" t="s">
        <v>1563</v>
      </c>
      <c r="B466" s="8" t="s">
        <v>1564</v>
      </c>
      <c r="C466" s="199">
        <v>1.28</v>
      </c>
      <c r="D466" s="199">
        <v>4.57</v>
      </c>
    </row>
    <row r="467" spans="1:4" ht="21.75" customHeight="1">
      <c r="A467" s="7" t="s">
        <v>1565</v>
      </c>
      <c r="B467" s="8" t="s">
        <v>1566</v>
      </c>
      <c r="C467" s="199">
        <v>0.9</v>
      </c>
      <c r="D467" s="199">
        <v>0.78</v>
      </c>
    </row>
    <row r="468" spans="1:4" ht="21.75" customHeight="1">
      <c r="A468" s="7" t="s">
        <v>1567</v>
      </c>
      <c r="B468" s="8" t="s">
        <v>1568</v>
      </c>
      <c r="C468" s="199">
        <v>1.93</v>
      </c>
      <c r="D468" s="199">
        <v>1.71</v>
      </c>
    </row>
    <row r="469" spans="1:4" ht="21.75" customHeight="1">
      <c r="A469" s="7" t="s">
        <v>1569</v>
      </c>
      <c r="B469" s="8" t="s">
        <v>1570</v>
      </c>
      <c r="C469" s="199">
        <v>2.74</v>
      </c>
      <c r="D469" s="199">
        <v>0</v>
      </c>
    </row>
    <row r="470" spans="1:4" ht="21.75" customHeight="1">
      <c r="A470" s="7" t="s">
        <v>1571</v>
      </c>
      <c r="B470" s="8" t="s">
        <v>1572</v>
      </c>
      <c r="C470" s="199">
        <v>4.2699999999999996</v>
      </c>
      <c r="D470" s="199">
        <v>7.13</v>
      </c>
    </row>
    <row r="471" spans="1:4" ht="21.75" customHeight="1">
      <c r="A471" s="7" t="s">
        <v>1573</v>
      </c>
      <c r="B471" s="8" t="s">
        <v>1574</v>
      </c>
      <c r="C471" s="199">
        <v>4.62</v>
      </c>
      <c r="D471" s="199">
        <v>7.51</v>
      </c>
    </row>
    <row r="472" spans="1:4" ht="21.75" customHeight="1">
      <c r="A472" s="7" t="s">
        <v>1575</v>
      </c>
      <c r="B472" s="8" t="s">
        <v>1574</v>
      </c>
      <c r="C472" s="199">
        <v>6.99</v>
      </c>
      <c r="D472" s="199">
        <v>-0.11</v>
      </c>
    </row>
    <row r="473" spans="1:4" ht="21.75" customHeight="1">
      <c r="A473" s="7" t="s">
        <v>1576</v>
      </c>
      <c r="B473" s="8" t="s">
        <v>1577</v>
      </c>
      <c r="C473" s="199">
        <v>0.01</v>
      </c>
      <c r="D473" s="199">
        <v>0</v>
      </c>
    </row>
    <row r="474" spans="1:4" ht="21.75" customHeight="1">
      <c r="A474" s="7" t="s">
        <v>1578</v>
      </c>
      <c r="B474" s="8" t="s">
        <v>1579</v>
      </c>
      <c r="C474" s="199">
        <v>0</v>
      </c>
      <c r="D474" s="199">
        <v>2.87</v>
      </c>
    </row>
    <row r="475" spans="1:4" ht="21.75" customHeight="1">
      <c r="A475" s="7" t="s">
        <v>1580</v>
      </c>
      <c r="B475" s="8" t="s">
        <v>1581</v>
      </c>
      <c r="C475" s="199">
        <v>0.91</v>
      </c>
      <c r="D475" s="199">
        <v>1.48</v>
      </c>
    </row>
    <row r="476" spans="1:4" ht="21.75" customHeight="1">
      <c r="A476" s="7" t="s">
        <v>1582</v>
      </c>
      <c r="B476" s="8" t="s">
        <v>1583</v>
      </c>
      <c r="C476" s="199">
        <v>0.17</v>
      </c>
      <c r="D476" s="199">
        <v>0.38</v>
      </c>
    </row>
    <row r="477" spans="1:4" ht="21.75" customHeight="1">
      <c r="A477" s="7" t="s">
        <v>1584</v>
      </c>
      <c r="B477" s="8" t="s">
        <v>1583</v>
      </c>
      <c r="C477" s="199">
        <v>1.88</v>
      </c>
      <c r="D477" s="199">
        <v>0.56000000000000005</v>
      </c>
    </row>
    <row r="478" spans="1:4" ht="21.75" customHeight="1">
      <c r="A478" s="7" t="s">
        <v>1585</v>
      </c>
      <c r="B478" s="8" t="s">
        <v>1586</v>
      </c>
      <c r="C478" s="199">
        <v>1.32</v>
      </c>
      <c r="D478" s="199">
        <v>0.1</v>
      </c>
    </row>
    <row r="479" spans="1:4" ht="21.75" customHeight="1">
      <c r="A479" s="7" t="s">
        <v>1587</v>
      </c>
      <c r="B479" s="8" t="s">
        <v>1586</v>
      </c>
      <c r="C479" s="199">
        <v>0.59</v>
      </c>
      <c r="D479" s="199">
        <v>1.93</v>
      </c>
    </row>
    <row r="480" spans="1:4" ht="21.75" customHeight="1">
      <c r="A480" s="7" t="s">
        <v>1588</v>
      </c>
      <c r="B480" s="8" t="s">
        <v>1589</v>
      </c>
      <c r="C480" s="199">
        <v>3</v>
      </c>
      <c r="D480" s="199">
        <v>0.1</v>
      </c>
    </row>
    <row r="481" spans="1:4" ht="21.75" customHeight="1">
      <c r="A481" s="7" t="s">
        <v>1590</v>
      </c>
      <c r="B481" s="8" t="s">
        <v>1589</v>
      </c>
      <c r="C481" s="199">
        <v>0.36</v>
      </c>
      <c r="D481" s="199">
        <v>3.2</v>
      </c>
    </row>
    <row r="482" spans="1:4" ht="21.75" customHeight="1">
      <c r="A482" s="7" t="s">
        <v>1591</v>
      </c>
      <c r="B482" s="8" t="s">
        <v>1592</v>
      </c>
      <c r="C482" s="199">
        <v>0.67</v>
      </c>
      <c r="D482" s="199">
        <v>4.29</v>
      </c>
    </row>
    <row r="483" spans="1:4" ht="21.75" customHeight="1">
      <c r="A483" s="7" t="s">
        <v>1593</v>
      </c>
      <c r="B483" s="8" t="s">
        <v>1594</v>
      </c>
      <c r="C483" s="199">
        <v>0</v>
      </c>
      <c r="D483" s="199">
        <v>3.95</v>
      </c>
    </row>
    <row r="484" spans="1:4" ht="21.75" customHeight="1">
      <c r="A484" s="7" t="s">
        <v>1595</v>
      </c>
      <c r="B484" s="8" t="s">
        <v>1594</v>
      </c>
      <c r="C484" s="199">
        <v>2.98</v>
      </c>
      <c r="D484" s="199">
        <v>0.89</v>
      </c>
    </row>
    <row r="485" spans="1:4" ht="21.75" customHeight="1">
      <c r="A485" s="7" t="s">
        <v>1596</v>
      </c>
      <c r="B485" s="8" t="s">
        <v>1597</v>
      </c>
      <c r="C485" s="199">
        <v>1.34</v>
      </c>
      <c r="D485" s="199">
        <v>1.34</v>
      </c>
    </row>
    <row r="486" spans="1:4" ht="21.75" customHeight="1">
      <c r="A486" s="7" t="s">
        <v>1598</v>
      </c>
      <c r="B486" s="8" t="s">
        <v>1597</v>
      </c>
      <c r="C486" s="199">
        <v>0.91</v>
      </c>
      <c r="D486" s="199">
        <v>0.38</v>
      </c>
    </row>
    <row r="487" spans="1:4" ht="21.75" customHeight="1">
      <c r="A487" s="7" t="s">
        <v>1599</v>
      </c>
      <c r="B487" s="8" t="s">
        <v>1600</v>
      </c>
      <c r="C487" s="199">
        <v>0.81</v>
      </c>
      <c r="D487" s="199">
        <v>1.82</v>
      </c>
    </row>
    <row r="488" spans="1:4" ht="21.75" customHeight="1">
      <c r="A488" s="7" t="s">
        <v>1601</v>
      </c>
      <c r="B488" s="8" t="s">
        <v>1602</v>
      </c>
      <c r="C488" s="199">
        <v>1.43</v>
      </c>
      <c r="D488" s="199">
        <v>2.74</v>
      </c>
    </row>
    <row r="489" spans="1:4" ht="21.75" customHeight="1">
      <c r="A489" s="7" t="s">
        <v>1603</v>
      </c>
      <c r="B489" s="8" t="s">
        <v>1604</v>
      </c>
      <c r="C489" s="199">
        <v>1.37</v>
      </c>
      <c r="D489" s="199">
        <v>9.3800000000000008</v>
      </c>
    </row>
    <row r="490" spans="1:4" ht="21.75" customHeight="1">
      <c r="A490" s="7" t="s">
        <v>1605</v>
      </c>
      <c r="B490" s="8" t="s">
        <v>1606</v>
      </c>
      <c r="C490" s="199">
        <v>0.05</v>
      </c>
      <c r="D490" s="199">
        <v>0</v>
      </c>
    </row>
    <row r="491" spans="1:4" ht="21.75" customHeight="1">
      <c r="A491" s="7" t="s">
        <v>1607</v>
      </c>
      <c r="B491" s="8" t="s">
        <v>1608</v>
      </c>
      <c r="C491" s="199">
        <v>0.04</v>
      </c>
      <c r="D491" s="199">
        <v>3.95</v>
      </c>
    </row>
    <row r="492" spans="1:4" ht="21.75" customHeight="1">
      <c r="A492" s="7" t="s">
        <v>1609</v>
      </c>
      <c r="B492" s="8" t="s">
        <v>1610</v>
      </c>
      <c r="C492" s="199">
        <v>0.78</v>
      </c>
      <c r="D492" s="199">
        <v>0.62</v>
      </c>
    </row>
    <row r="493" spans="1:4" ht="21.75" customHeight="1">
      <c r="A493" s="7" t="s">
        <v>1611</v>
      </c>
      <c r="B493" s="8" t="s">
        <v>1610</v>
      </c>
      <c r="C493" s="199">
        <v>1.07</v>
      </c>
      <c r="D493" s="199">
        <v>0</v>
      </c>
    </row>
    <row r="494" spans="1:4" ht="21.75" customHeight="1">
      <c r="A494" s="7" t="s">
        <v>1612</v>
      </c>
      <c r="B494" s="8" t="s">
        <v>1613</v>
      </c>
      <c r="C494" s="199">
        <v>0.13</v>
      </c>
      <c r="D494" s="199">
        <v>16.309999999999999</v>
      </c>
    </row>
    <row r="495" spans="1:4" ht="21.75" customHeight="1">
      <c r="A495" s="7" t="s">
        <v>1614</v>
      </c>
      <c r="B495" s="8" t="s">
        <v>1613</v>
      </c>
      <c r="C495" s="199">
        <v>12.78</v>
      </c>
      <c r="D495" s="199">
        <v>2.99</v>
      </c>
    </row>
    <row r="496" spans="1:4" ht="21.75" customHeight="1">
      <c r="A496" s="7" t="s">
        <v>1615</v>
      </c>
      <c r="B496" s="8" t="s">
        <v>1616</v>
      </c>
      <c r="C496" s="199">
        <v>2.97</v>
      </c>
      <c r="D496" s="199">
        <v>3.76</v>
      </c>
    </row>
    <row r="497" spans="1:4" ht="21.75" customHeight="1">
      <c r="A497" s="7" t="s">
        <v>1617</v>
      </c>
      <c r="B497" s="8" t="s">
        <v>1618</v>
      </c>
      <c r="C497" s="199">
        <v>3.05</v>
      </c>
      <c r="D497" s="199">
        <v>7.24</v>
      </c>
    </row>
    <row r="498" spans="1:4" ht="21.75" customHeight="1">
      <c r="A498" s="7" t="s">
        <v>1619</v>
      </c>
      <c r="B498" s="8" t="s">
        <v>1620</v>
      </c>
      <c r="C498" s="199">
        <v>1.19</v>
      </c>
      <c r="D498" s="199">
        <v>1.34</v>
      </c>
    </row>
    <row r="499" spans="1:4" ht="21.75" customHeight="1">
      <c r="A499" s="7" t="s">
        <v>1621</v>
      </c>
      <c r="B499" s="8" t="s">
        <v>1620</v>
      </c>
      <c r="C499" s="199">
        <v>0.22</v>
      </c>
      <c r="D499" s="199">
        <v>1.07</v>
      </c>
    </row>
    <row r="500" spans="1:4" ht="21.75" customHeight="1">
      <c r="A500" s="7" t="s">
        <v>1622</v>
      </c>
      <c r="B500" s="8" t="s">
        <v>1623</v>
      </c>
      <c r="C500" s="199">
        <v>3.08</v>
      </c>
      <c r="D500" s="199">
        <v>2.48</v>
      </c>
    </row>
    <row r="501" spans="1:4" ht="21.75" customHeight="1">
      <c r="A501" s="7" t="s">
        <v>1624</v>
      </c>
      <c r="B501" s="8" t="s">
        <v>1625</v>
      </c>
      <c r="C501" s="199">
        <v>7.47</v>
      </c>
      <c r="D501" s="199">
        <v>3.8</v>
      </c>
    </row>
    <row r="502" spans="1:4" ht="21.75" customHeight="1">
      <c r="A502" s="7" t="s">
        <v>1626</v>
      </c>
      <c r="B502" s="8" t="s">
        <v>1627</v>
      </c>
      <c r="C502" s="199">
        <v>1.38</v>
      </c>
      <c r="D502" s="199">
        <v>1.63</v>
      </c>
    </row>
    <row r="503" spans="1:4" ht="21.75" customHeight="1">
      <c r="A503" s="7" t="s">
        <v>1628</v>
      </c>
      <c r="B503" s="8" t="s">
        <v>1627</v>
      </c>
      <c r="C503" s="199">
        <v>1.33</v>
      </c>
      <c r="D503" s="199">
        <v>7.0000000000000007E-2</v>
      </c>
    </row>
    <row r="504" spans="1:4" ht="21.75" customHeight="1">
      <c r="A504" s="7" t="s">
        <v>1629</v>
      </c>
      <c r="B504" s="8" t="s">
        <v>1630</v>
      </c>
      <c r="C504" s="199">
        <v>0</v>
      </c>
      <c r="D504" s="199">
        <v>2.5499999999999998</v>
      </c>
    </row>
    <row r="505" spans="1:4" ht="21.75" customHeight="1">
      <c r="A505" s="7" t="s">
        <v>1631</v>
      </c>
      <c r="B505" s="8" t="s">
        <v>1632</v>
      </c>
      <c r="C505" s="199">
        <v>3.87</v>
      </c>
      <c r="D505" s="199">
        <v>1.34</v>
      </c>
    </row>
    <row r="506" spans="1:4" ht="21.75" customHeight="1">
      <c r="A506" s="7" t="s">
        <v>1633</v>
      </c>
      <c r="B506" s="8" t="s">
        <v>1632</v>
      </c>
      <c r="C506" s="199">
        <v>1.26</v>
      </c>
      <c r="D506" s="199">
        <v>0.01</v>
      </c>
    </row>
    <row r="507" spans="1:4" ht="21.75" customHeight="1">
      <c r="A507" s="7" t="s">
        <v>1634</v>
      </c>
      <c r="B507" s="8" t="s">
        <v>1635</v>
      </c>
      <c r="C507" s="199">
        <v>0.23</v>
      </c>
      <c r="D507" s="199">
        <v>4.43</v>
      </c>
    </row>
    <row r="508" spans="1:4" ht="21.75" customHeight="1">
      <c r="A508" s="7" t="s">
        <v>1636</v>
      </c>
      <c r="B508" s="8" t="s">
        <v>1637</v>
      </c>
      <c r="C508" s="199">
        <v>2.68</v>
      </c>
      <c r="D508" s="199">
        <v>4.75</v>
      </c>
    </row>
    <row r="509" spans="1:4" ht="21.75" customHeight="1">
      <c r="A509" s="7" t="s">
        <v>1638</v>
      </c>
      <c r="B509" s="8" t="s">
        <v>1637</v>
      </c>
      <c r="C509" s="199">
        <v>4.66</v>
      </c>
      <c r="D509" s="199">
        <v>0.06</v>
      </c>
    </row>
    <row r="510" spans="1:4" ht="21.75" customHeight="1">
      <c r="A510" s="7" t="s">
        <v>1639</v>
      </c>
      <c r="B510" s="8" t="s">
        <v>1640</v>
      </c>
      <c r="C510" s="199">
        <v>-0.56999999999999995</v>
      </c>
      <c r="D510" s="199">
        <v>-0.01</v>
      </c>
    </row>
    <row r="511" spans="1:4" ht="21.75" customHeight="1">
      <c r="A511" s="7" t="s">
        <v>1641</v>
      </c>
      <c r="B511" s="8" t="s">
        <v>1880</v>
      </c>
      <c r="C511" s="199">
        <v>0.11</v>
      </c>
      <c r="D511" s="199">
        <v>-0.02</v>
      </c>
    </row>
    <row r="512" spans="1:4" ht="21.75" customHeight="1">
      <c r="A512" s="7" t="s">
        <v>1642</v>
      </c>
      <c r="B512" s="8" t="s">
        <v>1643</v>
      </c>
      <c r="C512" s="199">
        <v>1.7</v>
      </c>
      <c r="D512" s="199">
        <v>2.2200000000000002</v>
      </c>
    </row>
    <row r="513" spans="1:4" ht="21.75" customHeight="1">
      <c r="A513" s="7" t="s">
        <v>1644</v>
      </c>
      <c r="B513" s="8" t="s">
        <v>1645</v>
      </c>
      <c r="C513" s="199">
        <v>0.25</v>
      </c>
      <c r="D513" s="199">
        <v>2.29</v>
      </c>
    </row>
    <row r="514" spans="1:4" ht="21.75" customHeight="1">
      <c r="A514" s="7" t="s">
        <v>1646</v>
      </c>
      <c r="B514" s="8" t="s">
        <v>1645</v>
      </c>
      <c r="C514" s="199">
        <v>1.33</v>
      </c>
      <c r="D514" s="199">
        <v>0.92</v>
      </c>
    </row>
    <row r="515" spans="1:4" ht="21.75" customHeight="1">
      <c r="A515" s="7" t="s">
        <v>1647</v>
      </c>
      <c r="B515" s="8" t="s">
        <v>1648</v>
      </c>
      <c r="C515" s="199">
        <v>0.91</v>
      </c>
      <c r="D515" s="199">
        <v>7.0000000000000007E-2</v>
      </c>
    </row>
    <row r="516" spans="1:4" ht="21.75" customHeight="1">
      <c r="A516" s="7" t="s">
        <v>1649</v>
      </c>
      <c r="B516" s="8" t="s">
        <v>1648</v>
      </c>
      <c r="C516" s="199">
        <v>0.91</v>
      </c>
      <c r="D516" s="199">
        <v>7.0000000000000007E-2</v>
      </c>
    </row>
    <row r="517" spans="1:4" ht="21.75" customHeight="1">
      <c r="A517" s="7" t="s">
        <v>1650</v>
      </c>
      <c r="B517" s="8" t="s">
        <v>1651</v>
      </c>
      <c r="C517" s="199">
        <v>1.2</v>
      </c>
      <c r="D517" s="199">
        <v>4.51</v>
      </c>
    </row>
    <row r="518" spans="1:4" ht="21.75" customHeight="1">
      <c r="A518" s="7" t="s">
        <v>1652</v>
      </c>
      <c r="B518" s="8" t="s">
        <v>1653</v>
      </c>
      <c r="C518" s="199">
        <v>0.15</v>
      </c>
      <c r="D518" s="199">
        <v>1.92</v>
      </c>
    </row>
    <row r="519" spans="1:4" ht="21.75" customHeight="1">
      <c r="A519" s="7" t="s">
        <v>1654</v>
      </c>
      <c r="B519" s="8" t="s">
        <v>1655</v>
      </c>
      <c r="C519" s="199">
        <v>0.66</v>
      </c>
      <c r="D519" s="199">
        <v>4.66</v>
      </c>
    </row>
    <row r="520" spans="1:4" ht="21.75" customHeight="1">
      <c r="A520" s="7" t="s">
        <v>1656</v>
      </c>
      <c r="B520" s="8" t="s">
        <v>1657</v>
      </c>
      <c r="C520" s="199">
        <v>1.1299999999999999</v>
      </c>
      <c r="D520" s="199">
        <v>0.79</v>
      </c>
    </row>
    <row r="521" spans="1:4" ht="21.75" customHeight="1">
      <c r="A521" s="7" t="s">
        <v>1658</v>
      </c>
      <c r="B521" s="8" t="s">
        <v>1657</v>
      </c>
      <c r="C521" s="199">
        <v>2.5499999999999998</v>
      </c>
      <c r="D521" s="199">
        <v>1.99</v>
      </c>
    </row>
    <row r="522" spans="1:4" ht="21.75" customHeight="1">
      <c r="A522" s="7" t="s">
        <v>1659</v>
      </c>
      <c r="B522" s="8" t="s">
        <v>1660</v>
      </c>
      <c r="C522" s="199">
        <v>0.9</v>
      </c>
      <c r="D522" s="199">
        <v>6.76</v>
      </c>
    </row>
    <row r="523" spans="1:4" ht="21.75" customHeight="1">
      <c r="A523" s="7" t="s">
        <v>1661</v>
      </c>
      <c r="B523" s="8" t="s">
        <v>1643</v>
      </c>
      <c r="C523" s="199">
        <v>2.42</v>
      </c>
      <c r="D523" s="199">
        <v>4.9800000000000004</v>
      </c>
    </row>
    <row r="524" spans="1:4" ht="21.75" customHeight="1">
      <c r="A524" s="7" t="s">
        <v>1662</v>
      </c>
      <c r="B524" s="8" t="s">
        <v>1643</v>
      </c>
      <c r="C524" s="199">
        <v>0.81</v>
      </c>
      <c r="D524" s="199">
        <v>7.62</v>
      </c>
    </row>
    <row r="525" spans="1:4" ht="21.75" customHeight="1">
      <c r="A525" s="7" t="s">
        <v>1663</v>
      </c>
      <c r="B525" s="8" t="s">
        <v>1664</v>
      </c>
      <c r="C525" s="199">
        <v>0.66</v>
      </c>
      <c r="D525" s="199">
        <v>1.2</v>
      </c>
    </row>
    <row r="526" spans="1:4" ht="21.75" customHeight="1">
      <c r="A526" s="7" t="s">
        <v>1665</v>
      </c>
      <c r="B526" s="8" t="s">
        <v>1664</v>
      </c>
      <c r="C526" s="199">
        <v>0.96</v>
      </c>
      <c r="D526" s="199">
        <v>0.04</v>
      </c>
    </row>
    <row r="527" spans="1:4" ht="21.75" customHeight="1">
      <c r="A527" s="7" t="s">
        <v>1666</v>
      </c>
      <c r="B527" s="8" t="s">
        <v>1667</v>
      </c>
      <c r="C527" s="199">
        <v>2.99</v>
      </c>
      <c r="D527" s="199">
        <v>0.87</v>
      </c>
    </row>
    <row r="528" spans="1:4" ht="21.75" customHeight="1">
      <c r="A528" s="7" t="s">
        <v>1668</v>
      </c>
      <c r="B528" s="8" t="s">
        <v>1669</v>
      </c>
      <c r="C528" s="199">
        <v>0.44</v>
      </c>
      <c r="D528" s="199">
        <v>0.08</v>
      </c>
    </row>
    <row r="529" spans="1:4" ht="21.75" customHeight="1">
      <c r="A529" s="7" t="s">
        <v>1670</v>
      </c>
      <c r="B529" s="8" t="s">
        <v>1671</v>
      </c>
      <c r="C529" s="199">
        <v>0.05</v>
      </c>
      <c r="D529" s="199">
        <v>0</v>
      </c>
    </row>
    <row r="530" spans="1:4" ht="21.75" customHeight="1">
      <c r="A530" s="7" t="s">
        <v>1672</v>
      </c>
      <c r="B530" s="8" t="s">
        <v>1673</v>
      </c>
      <c r="C530" s="199">
        <v>0.71</v>
      </c>
      <c r="D530" s="199">
        <v>6.91</v>
      </c>
    </row>
    <row r="531" spans="1:4" ht="21.75" customHeight="1">
      <c r="A531" s="7" t="s">
        <v>1674</v>
      </c>
      <c r="B531" s="8" t="s">
        <v>1673</v>
      </c>
      <c r="C531" s="199">
        <v>2</v>
      </c>
      <c r="D531" s="199">
        <v>4.66</v>
      </c>
    </row>
    <row r="532" spans="1:4" ht="21.75" customHeight="1">
      <c r="A532" s="7" t="s">
        <v>1675</v>
      </c>
      <c r="B532" s="8" t="s">
        <v>1676</v>
      </c>
      <c r="C532" s="199">
        <v>0.47</v>
      </c>
      <c r="D532" s="199">
        <v>0.92</v>
      </c>
    </row>
    <row r="533" spans="1:4" ht="21.75" customHeight="1">
      <c r="A533" s="7" t="s">
        <v>1677</v>
      </c>
      <c r="B533" s="8" t="s">
        <v>1678</v>
      </c>
      <c r="C533" s="199">
        <v>0.52</v>
      </c>
      <c r="D533" s="199">
        <v>1.99</v>
      </c>
    </row>
    <row r="534" spans="1:4" ht="21.75" customHeight="1">
      <c r="A534" s="7" t="s">
        <v>1679</v>
      </c>
      <c r="B534" s="8" t="s">
        <v>1680</v>
      </c>
      <c r="C534" s="199">
        <v>5.23</v>
      </c>
      <c r="D534" s="199">
        <v>6.8</v>
      </c>
    </row>
    <row r="535" spans="1:4" ht="21.75" customHeight="1">
      <c r="A535" s="7" t="s">
        <v>1681</v>
      </c>
      <c r="B535" s="8" t="s">
        <v>1682</v>
      </c>
      <c r="C535" s="199">
        <v>0.95</v>
      </c>
      <c r="D535" s="199">
        <v>12.4</v>
      </c>
    </row>
    <row r="536" spans="1:4" ht="21.75" customHeight="1">
      <c r="A536" s="7" t="s">
        <v>1683</v>
      </c>
      <c r="B536" s="8" t="s">
        <v>1684</v>
      </c>
      <c r="C536" s="199">
        <v>1.24</v>
      </c>
      <c r="D536" s="199">
        <v>0.54</v>
      </c>
    </row>
    <row r="537" spans="1:4" ht="21.75" customHeight="1">
      <c r="A537" s="7" t="s">
        <v>1685</v>
      </c>
      <c r="B537" s="8" t="s">
        <v>1686</v>
      </c>
      <c r="C537" s="199">
        <v>0.8</v>
      </c>
      <c r="D537" s="199">
        <v>1.94</v>
      </c>
    </row>
    <row r="538" spans="1:4" ht="21.75" customHeight="1">
      <c r="A538" s="7" t="s">
        <v>1687</v>
      </c>
      <c r="B538" s="8" t="s">
        <v>1684</v>
      </c>
      <c r="C538" s="199">
        <v>5.64</v>
      </c>
      <c r="D538" s="199">
        <v>6.81</v>
      </c>
    </row>
    <row r="539" spans="1:4" ht="21.75" customHeight="1">
      <c r="A539" s="7" t="s">
        <v>1688</v>
      </c>
      <c r="B539" s="8" t="s">
        <v>1689</v>
      </c>
      <c r="C539" s="199">
        <v>0.17</v>
      </c>
      <c r="D539" s="199">
        <v>0.38</v>
      </c>
    </row>
    <row r="540" spans="1:4" ht="21.75" customHeight="1">
      <c r="A540" s="7" t="s">
        <v>1690</v>
      </c>
      <c r="B540" s="8" t="s">
        <v>1691</v>
      </c>
      <c r="C540" s="199">
        <v>3.09</v>
      </c>
      <c r="D540" s="199">
        <v>1.2</v>
      </c>
    </row>
    <row r="541" spans="1:4" ht="21.75" customHeight="1">
      <c r="A541" s="7" t="s">
        <v>1692</v>
      </c>
      <c r="B541" s="8" t="s">
        <v>1691</v>
      </c>
      <c r="C541" s="199">
        <v>0.31</v>
      </c>
      <c r="D541" s="199">
        <v>4.4000000000000004</v>
      </c>
    </row>
    <row r="542" spans="1:4" ht="21.75" customHeight="1">
      <c r="A542" s="7" t="s">
        <v>1693</v>
      </c>
      <c r="B542" s="8" t="s">
        <v>1694</v>
      </c>
      <c r="C542" s="199">
        <v>1.52</v>
      </c>
      <c r="D542" s="199">
        <v>3.59</v>
      </c>
    </row>
    <row r="543" spans="1:4" ht="21.75" customHeight="1">
      <c r="A543" s="7" t="s">
        <v>1695</v>
      </c>
      <c r="B543" s="8" t="s">
        <v>1696</v>
      </c>
      <c r="C543" s="199">
        <v>1.53</v>
      </c>
      <c r="D543" s="199">
        <v>13.2</v>
      </c>
    </row>
    <row r="544" spans="1:4" ht="21.75" customHeight="1">
      <c r="A544" s="7" t="s">
        <v>1697</v>
      </c>
      <c r="B544" s="8" t="s">
        <v>1698</v>
      </c>
      <c r="C544" s="199">
        <v>1.44</v>
      </c>
      <c r="D544" s="199">
        <v>0.92</v>
      </c>
    </row>
    <row r="545" spans="1:4" ht="21.75" customHeight="1">
      <c r="A545" s="7" t="s">
        <v>1699</v>
      </c>
      <c r="B545" s="8" t="s">
        <v>1700</v>
      </c>
      <c r="C545" s="199">
        <v>0.42</v>
      </c>
      <c r="D545" s="199">
        <v>2.41</v>
      </c>
    </row>
    <row r="546" spans="1:4" ht="21.75" customHeight="1">
      <c r="A546" s="7" t="s">
        <v>1701</v>
      </c>
      <c r="B546" s="8" t="s">
        <v>1702</v>
      </c>
      <c r="C546" s="199">
        <v>1.64</v>
      </c>
      <c r="D546" s="199">
        <v>1.7</v>
      </c>
    </row>
    <row r="547" spans="1:4" ht="21.75" customHeight="1">
      <c r="A547" s="7" t="s">
        <v>1703</v>
      </c>
      <c r="B547" s="8" t="s">
        <v>1704</v>
      </c>
      <c r="C547" s="199">
        <v>1.77</v>
      </c>
      <c r="D547" s="199">
        <v>3.53</v>
      </c>
    </row>
    <row r="548" spans="1:4" ht="21.75" customHeight="1">
      <c r="A548" s="7" t="s">
        <v>1705</v>
      </c>
      <c r="B548" s="8" t="s">
        <v>1706</v>
      </c>
      <c r="C548" s="199">
        <v>0.76</v>
      </c>
      <c r="D548" s="199">
        <v>4.4800000000000004</v>
      </c>
    </row>
    <row r="549" spans="1:4" ht="21.75" customHeight="1">
      <c r="A549" s="7" t="s">
        <v>1707</v>
      </c>
      <c r="B549" s="8" t="s">
        <v>1708</v>
      </c>
      <c r="C549" s="199">
        <v>2.0499999999999998</v>
      </c>
      <c r="D549" s="199">
        <v>1.51</v>
      </c>
    </row>
    <row r="550" spans="1:4" ht="21.75" customHeight="1">
      <c r="A550" s="7" t="s">
        <v>1709</v>
      </c>
      <c r="B550" s="8" t="s">
        <v>1710</v>
      </c>
      <c r="C550" s="199">
        <v>0.86</v>
      </c>
      <c r="D550" s="199">
        <v>4.5599999999999996</v>
      </c>
    </row>
    <row r="551" spans="1:4" ht="21.75" customHeight="1">
      <c r="A551" s="7" t="s">
        <v>1711</v>
      </c>
      <c r="B551" s="8" t="s">
        <v>1712</v>
      </c>
      <c r="C551" s="199">
        <v>2.27</v>
      </c>
      <c r="D551" s="199">
        <v>1.62</v>
      </c>
    </row>
    <row r="552" spans="1:4" ht="21.75" customHeight="1">
      <c r="A552" s="7" t="s">
        <v>1713</v>
      </c>
      <c r="B552" s="8" t="s">
        <v>1712</v>
      </c>
      <c r="C552" s="199">
        <v>1.57</v>
      </c>
      <c r="D552" s="199">
        <v>0</v>
      </c>
    </row>
    <row r="553" spans="1:4" ht="21.75" customHeight="1">
      <c r="A553" s="7" t="s">
        <v>1714</v>
      </c>
      <c r="B553" s="8" t="s">
        <v>1715</v>
      </c>
      <c r="C553" s="199">
        <v>3.35</v>
      </c>
      <c r="D553" s="199">
        <v>6.54</v>
      </c>
    </row>
    <row r="554" spans="1:4" ht="21.75" customHeight="1">
      <c r="A554" s="7" t="s">
        <v>1716</v>
      </c>
      <c r="B554" s="8" t="s">
        <v>1717</v>
      </c>
      <c r="C554" s="199">
        <v>3.17</v>
      </c>
      <c r="D554" s="199">
        <v>4</v>
      </c>
    </row>
    <row r="555" spans="1:4" ht="21.75" customHeight="1">
      <c r="A555" s="7" t="s">
        <v>1718</v>
      </c>
      <c r="B555" s="8" t="s">
        <v>1717</v>
      </c>
      <c r="C555" s="199">
        <v>3.28</v>
      </c>
      <c r="D555" s="199">
        <v>0.55000000000000004</v>
      </c>
    </row>
    <row r="556" spans="1:4" ht="21.75" customHeight="1">
      <c r="A556" s="7" t="s">
        <v>1719</v>
      </c>
      <c r="B556" s="8" t="s">
        <v>1720</v>
      </c>
      <c r="C556" s="199">
        <v>1.67</v>
      </c>
      <c r="D556" s="199">
        <v>9.52</v>
      </c>
    </row>
    <row r="557" spans="1:4" ht="21.75" customHeight="1">
      <c r="A557" s="7" t="s">
        <v>1721</v>
      </c>
      <c r="B557" s="8" t="s">
        <v>1720</v>
      </c>
      <c r="C557" s="199">
        <v>4.3499999999999996</v>
      </c>
      <c r="D557" s="199">
        <v>4.82</v>
      </c>
    </row>
    <row r="558" spans="1:4" ht="21.75" customHeight="1">
      <c r="A558" s="7" t="s">
        <v>1722</v>
      </c>
      <c r="B558" s="8" t="s">
        <v>1723</v>
      </c>
      <c r="C558" s="199">
        <v>0</v>
      </c>
      <c r="D558" s="199">
        <v>7.0000000000000007E-2</v>
      </c>
    </row>
    <row r="559" spans="1:4" ht="21.75" customHeight="1">
      <c r="A559" s="7" t="s">
        <v>1724</v>
      </c>
      <c r="B559" s="8" t="s">
        <v>1725</v>
      </c>
      <c r="C559" s="199">
        <v>1.31</v>
      </c>
      <c r="D559" s="199">
        <v>1.8</v>
      </c>
    </row>
    <row r="560" spans="1:4" ht="21.75" customHeight="1">
      <c r="A560" s="7" t="s">
        <v>1726</v>
      </c>
      <c r="B560" s="8" t="s">
        <v>1727</v>
      </c>
      <c r="C560" s="199">
        <v>1.53</v>
      </c>
      <c r="D560" s="199">
        <v>0.21</v>
      </c>
    </row>
    <row r="561" spans="1:4" ht="21.75" customHeight="1">
      <c r="A561" s="7" t="s">
        <v>1728</v>
      </c>
      <c r="B561" s="8" t="s">
        <v>1725</v>
      </c>
      <c r="C561" s="199">
        <v>2.4300000000000002</v>
      </c>
      <c r="D561" s="199">
        <v>0.39</v>
      </c>
    </row>
    <row r="562" spans="1:4" ht="21.75" customHeight="1">
      <c r="A562" s="7" t="s">
        <v>1729</v>
      </c>
      <c r="B562" s="8" t="s">
        <v>1730</v>
      </c>
      <c r="C562" s="199">
        <v>0.51</v>
      </c>
      <c r="D562" s="199">
        <v>2.84</v>
      </c>
    </row>
    <row r="563" spans="1:4" ht="21.75" customHeight="1">
      <c r="A563" s="7" t="s">
        <v>1731</v>
      </c>
      <c r="B563" s="8" t="s">
        <v>1732</v>
      </c>
      <c r="C563" s="199">
        <v>2.13</v>
      </c>
      <c r="D563" s="199">
        <v>0.6</v>
      </c>
    </row>
    <row r="564" spans="1:4" ht="21.75" customHeight="1">
      <c r="A564" s="7" t="s">
        <v>1733</v>
      </c>
      <c r="B564" s="8" t="s">
        <v>1734</v>
      </c>
      <c r="C564" s="199">
        <v>4.5599999999999996</v>
      </c>
      <c r="D564" s="199">
        <v>3.61</v>
      </c>
    </row>
    <row r="565" spans="1:4" ht="21.75" customHeight="1">
      <c r="A565" s="7" t="s">
        <v>1735</v>
      </c>
      <c r="B565" s="8" t="s">
        <v>1734</v>
      </c>
      <c r="C565" s="199">
        <v>3.19</v>
      </c>
      <c r="D565" s="199">
        <v>8.59</v>
      </c>
    </row>
    <row r="566" spans="1:4" ht="21.75" customHeight="1">
      <c r="A566" s="7" t="s">
        <v>1736</v>
      </c>
      <c r="B566" s="8" t="s">
        <v>1737</v>
      </c>
      <c r="C566" s="199">
        <v>3.24</v>
      </c>
      <c r="D566" s="199">
        <v>2.81</v>
      </c>
    </row>
    <row r="567" spans="1:4" ht="21.75" customHeight="1">
      <c r="A567" s="7" t="s">
        <v>1738</v>
      </c>
      <c r="B567" s="8" t="s">
        <v>1739</v>
      </c>
      <c r="C567" s="199">
        <v>12.44</v>
      </c>
      <c r="D567" s="199">
        <v>0</v>
      </c>
    </row>
    <row r="568" spans="1:4" ht="21.75" customHeight="1">
      <c r="A568" s="7" t="s">
        <v>1740</v>
      </c>
      <c r="B568" s="8" t="s">
        <v>1741</v>
      </c>
      <c r="C568" s="199">
        <v>1.1499999999999999</v>
      </c>
      <c r="D568" s="199">
        <v>4.1900000000000004</v>
      </c>
    </row>
    <row r="569" spans="1:4" ht="21.75" customHeight="1">
      <c r="A569" s="7" t="s">
        <v>1742</v>
      </c>
      <c r="B569" s="8" t="s">
        <v>1743</v>
      </c>
      <c r="C569" s="199">
        <v>2.67</v>
      </c>
      <c r="D569" s="199">
        <v>0.54</v>
      </c>
    </row>
    <row r="570" spans="1:4" ht="21.75" customHeight="1">
      <c r="A570" s="7" t="s">
        <v>1744</v>
      </c>
      <c r="B570" s="8" t="s">
        <v>1743</v>
      </c>
      <c r="C570" s="199">
        <v>2.8</v>
      </c>
      <c r="D570" s="199">
        <v>3.36</v>
      </c>
    </row>
    <row r="571" spans="1:4" ht="21.75" customHeight="1">
      <c r="A571" s="7" t="s">
        <v>1745</v>
      </c>
      <c r="B571" s="8" t="s">
        <v>1746</v>
      </c>
      <c r="C571" s="199">
        <v>1.27</v>
      </c>
      <c r="D571" s="199">
        <v>9.3699999999999992</v>
      </c>
    </row>
    <row r="572" spans="1:4" ht="21.75" customHeight="1">
      <c r="A572" s="7" t="s">
        <v>1747</v>
      </c>
      <c r="B572" s="8" t="s">
        <v>1748</v>
      </c>
      <c r="C572" s="199">
        <v>3.84</v>
      </c>
      <c r="D572" s="199">
        <v>1.86</v>
      </c>
    </row>
    <row r="573" spans="1:4" ht="21.75" customHeight="1">
      <c r="A573" s="7" t="s">
        <v>1749</v>
      </c>
      <c r="B573" s="8" t="s">
        <v>1748</v>
      </c>
      <c r="C573" s="199">
        <v>1.79</v>
      </c>
      <c r="D573" s="199">
        <v>0.03</v>
      </c>
    </row>
    <row r="574" spans="1:4" ht="21.75" customHeight="1">
      <c r="A574" s="7" t="s">
        <v>1750</v>
      </c>
      <c r="B574" s="8" t="s">
        <v>1751</v>
      </c>
      <c r="C574" s="199">
        <v>3.48</v>
      </c>
      <c r="D574" s="199">
        <v>4.5199999999999996</v>
      </c>
    </row>
    <row r="575" spans="1:4" ht="21.75" customHeight="1">
      <c r="A575" s="7" t="s">
        <v>1752</v>
      </c>
      <c r="B575" s="8" t="s">
        <v>1753</v>
      </c>
      <c r="C575" s="199">
        <v>4.3600000000000003</v>
      </c>
      <c r="D575" s="199">
        <v>0.47</v>
      </c>
    </row>
    <row r="576" spans="1:4" ht="21.75" customHeight="1">
      <c r="A576" s="7" t="s">
        <v>1754</v>
      </c>
      <c r="B576" s="8" t="s">
        <v>1755</v>
      </c>
      <c r="C576" s="199">
        <v>3.25</v>
      </c>
      <c r="D576" s="199">
        <v>9.7799999999999994</v>
      </c>
    </row>
    <row r="577" spans="1:4" ht="21.75" customHeight="1">
      <c r="A577" s="7" t="s">
        <v>1756</v>
      </c>
      <c r="B577" s="8" t="s">
        <v>1757</v>
      </c>
      <c r="C577" s="199">
        <v>1.7</v>
      </c>
      <c r="D577" s="199">
        <v>-0.11</v>
      </c>
    </row>
    <row r="578" spans="1:4" ht="21.75" customHeight="1">
      <c r="A578" s="7" t="s">
        <v>1758</v>
      </c>
      <c r="B578" s="8" t="s">
        <v>1759</v>
      </c>
      <c r="C578" s="199">
        <v>0</v>
      </c>
      <c r="D578" s="199">
        <v>1.39</v>
      </c>
    </row>
    <row r="579" spans="1:4" ht="21.75" customHeight="1">
      <c r="A579" s="7" t="s">
        <v>1760</v>
      </c>
      <c r="B579" s="8" t="s">
        <v>1761</v>
      </c>
      <c r="C579" s="199">
        <v>0</v>
      </c>
      <c r="D579" s="199">
        <v>1.4</v>
      </c>
    </row>
    <row r="580" spans="1:4" ht="21.75" customHeight="1">
      <c r="A580" s="7" t="s">
        <v>1762</v>
      </c>
      <c r="B580" s="8" t="s">
        <v>1763</v>
      </c>
      <c r="C580" s="199">
        <v>3.23</v>
      </c>
      <c r="D580" s="199">
        <v>15.87</v>
      </c>
    </row>
    <row r="581" spans="1:4" ht="21.75" customHeight="1">
      <c r="A581" s="7" t="s">
        <v>1764</v>
      </c>
      <c r="B581" s="8" t="s">
        <v>1765</v>
      </c>
      <c r="C581" s="199">
        <v>0</v>
      </c>
      <c r="D581" s="199">
        <v>0</v>
      </c>
    </row>
    <row r="582" spans="1:4" ht="21.75" customHeight="1">
      <c r="A582" s="7" t="s">
        <v>1766</v>
      </c>
      <c r="B582" s="8" t="s">
        <v>1767</v>
      </c>
      <c r="C582" s="199">
        <v>5.52</v>
      </c>
      <c r="D582" s="199">
        <v>0.2</v>
      </c>
    </row>
    <row r="583" spans="1:4" ht="21.75" customHeight="1">
      <c r="A583" s="7" t="s">
        <v>1768</v>
      </c>
      <c r="B583" s="8" t="s">
        <v>1767</v>
      </c>
      <c r="C583" s="199">
        <v>1.62</v>
      </c>
      <c r="D583" s="199">
        <v>5.87</v>
      </c>
    </row>
    <row r="584" spans="1:4" ht="21.75" customHeight="1">
      <c r="A584" s="7" t="s">
        <v>1769</v>
      </c>
      <c r="B584" s="8" t="s">
        <v>1770</v>
      </c>
      <c r="C584" s="199">
        <v>2.52</v>
      </c>
      <c r="D584" s="199">
        <v>0.67</v>
      </c>
    </row>
    <row r="585" spans="1:4" ht="21.75" customHeight="1">
      <c r="A585" s="7" t="s">
        <v>1771</v>
      </c>
      <c r="B585" s="8" t="s">
        <v>1770</v>
      </c>
      <c r="C585" s="199">
        <v>1.55</v>
      </c>
      <c r="D585" s="199">
        <v>3.19</v>
      </c>
    </row>
    <row r="586" spans="1:4" ht="21.75" customHeight="1">
      <c r="A586" s="7" t="s">
        <v>1772</v>
      </c>
      <c r="B586" s="8" t="s">
        <v>1773</v>
      </c>
      <c r="C586" s="199">
        <v>3.24</v>
      </c>
      <c r="D586" s="199">
        <v>0.9</v>
      </c>
    </row>
    <row r="587" spans="1:4" ht="21.75" customHeight="1">
      <c r="A587" s="7" t="s">
        <v>1774</v>
      </c>
      <c r="B587" s="8" t="s">
        <v>1773</v>
      </c>
      <c r="C587" s="199">
        <v>1.1000000000000001</v>
      </c>
      <c r="D587" s="199">
        <v>4.28</v>
      </c>
    </row>
    <row r="588" spans="1:4" ht="21.75" customHeight="1">
      <c r="A588" s="7" t="s">
        <v>1775</v>
      </c>
      <c r="B588" s="8" t="s">
        <v>1776</v>
      </c>
      <c r="C588" s="199">
        <v>0.51</v>
      </c>
      <c r="D588" s="199">
        <v>9.0299999999999994</v>
      </c>
    </row>
    <row r="589" spans="1:4" ht="21.75" customHeight="1">
      <c r="A589" s="7" t="s">
        <v>1777</v>
      </c>
      <c r="B589" s="8" t="s">
        <v>1778</v>
      </c>
      <c r="C589" s="199">
        <v>0.63</v>
      </c>
      <c r="D589" s="199">
        <v>11.19</v>
      </c>
    </row>
    <row r="590" spans="1:4" ht="21.75" customHeight="1">
      <c r="A590" s="7" t="s">
        <v>1779</v>
      </c>
      <c r="B590" s="8" t="s">
        <v>1780</v>
      </c>
      <c r="C590" s="199">
        <v>1.98</v>
      </c>
      <c r="D590" s="199">
        <v>3.7</v>
      </c>
    </row>
    <row r="591" spans="1:4" ht="21.75" customHeight="1">
      <c r="A591" s="7" t="s">
        <v>1781</v>
      </c>
      <c r="B591" s="8" t="s">
        <v>1780</v>
      </c>
      <c r="C591" s="199">
        <v>0.98</v>
      </c>
      <c r="D591" s="199">
        <v>6.09</v>
      </c>
    </row>
    <row r="592" spans="1:4" ht="21.75" customHeight="1">
      <c r="A592" s="7" t="s">
        <v>1782</v>
      </c>
      <c r="B592" s="8" t="s">
        <v>1780</v>
      </c>
      <c r="C592" s="199">
        <v>1.98</v>
      </c>
      <c r="D592" s="199">
        <v>3.7</v>
      </c>
    </row>
    <row r="593" spans="1:4" ht="21.75" customHeight="1">
      <c r="A593" s="7" t="s">
        <v>1783</v>
      </c>
      <c r="B593" s="8" t="s">
        <v>1784</v>
      </c>
      <c r="C593" s="199">
        <v>2.27</v>
      </c>
      <c r="D593" s="199">
        <v>5.32</v>
      </c>
    </row>
    <row r="594" spans="1:4" ht="21.75" customHeight="1">
      <c r="A594" s="7" t="s">
        <v>1785</v>
      </c>
      <c r="B594" s="8" t="s">
        <v>1786</v>
      </c>
      <c r="C594" s="199">
        <v>0.56999999999999995</v>
      </c>
      <c r="D594" s="199">
        <v>5.32</v>
      </c>
    </row>
    <row r="595" spans="1:4" ht="21.75" customHeight="1">
      <c r="A595" s="7" t="s">
        <v>1787</v>
      </c>
      <c r="B595" s="8" t="s">
        <v>1788</v>
      </c>
      <c r="C595" s="199">
        <v>0.72</v>
      </c>
      <c r="D595" s="199">
        <v>9.52</v>
      </c>
    </row>
    <row r="596" spans="1:4" ht="21.75" customHeight="1">
      <c r="A596" s="7" t="s">
        <v>1789</v>
      </c>
      <c r="B596" s="8" t="s">
        <v>1790</v>
      </c>
      <c r="C596" s="199">
        <v>10.11</v>
      </c>
      <c r="D596" s="199">
        <v>0.28999999999999998</v>
      </c>
    </row>
    <row r="597" spans="1:4" ht="21.75" customHeight="1">
      <c r="A597" s="7" t="s">
        <v>1791</v>
      </c>
      <c r="B597" s="8" t="s">
        <v>1790</v>
      </c>
      <c r="C597" s="199">
        <v>3.79</v>
      </c>
      <c r="D597" s="199">
        <v>10.87</v>
      </c>
    </row>
    <row r="598" spans="1:4" ht="21.75" customHeight="1">
      <c r="A598" s="7" t="s">
        <v>1792</v>
      </c>
      <c r="B598" s="8" t="s">
        <v>1793</v>
      </c>
      <c r="C598" s="199">
        <v>4.04</v>
      </c>
      <c r="D598" s="199">
        <v>4.53</v>
      </c>
    </row>
    <row r="599" spans="1:4" ht="21.75" customHeight="1">
      <c r="A599" s="7" t="s">
        <v>1794</v>
      </c>
      <c r="B599" s="8" t="s">
        <v>1793</v>
      </c>
      <c r="C599" s="199">
        <v>1.47</v>
      </c>
      <c r="D599" s="199">
        <v>2.8</v>
      </c>
    </row>
    <row r="600" spans="1:4" ht="21.75" customHeight="1">
      <c r="A600" s="7" t="s">
        <v>1795</v>
      </c>
      <c r="B600" s="8" t="s">
        <v>1796</v>
      </c>
      <c r="C600" s="199">
        <v>1.43</v>
      </c>
      <c r="D600" s="199">
        <v>4.1500000000000004</v>
      </c>
    </row>
    <row r="601" spans="1:4" ht="21.75" customHeight="1">
      <c r="A601" s="7" t="s">
        <v>1797</v>
      </c>
      <c r="B601" s="8" t="s">
        <v>1796</v>
      </c>
      <c r="C601" s="199">
        <v>3.54</v>
      </c>
      <c r="D601" s="199">
        <v>0.55000000000000004</v>
      </c>
    </row>
    <row r="602" spans="1:4" ht="21.75" customHeight="1">
      <c r="A602" s="7" t="s">
        <v>1798</v>
      </c>
      <c r="B602" s="8" t="s">
        <v>1799</v>
      </c>
      <c r="C602" s="199">
        <v>1.18</v>
      </c>
      <c r="D602" s="199">
        <v>7.65</v>
      </c>
    </row>
    <row r="603" spans="1:4" ht="21.75" customHeight="1">
      <c r="A603" s="7" t="s">
        <v>1800</v>
      </c>
      <c r="B603" s="8" t="s">
        <v>1881</v>
      </c>
      <c r="C603" s="199">
        <v>9.6300000000000008</v>
      </c>
      <c r="D603" s="199">
        <v>0.9</v>
      </c>
    </row>
    <row r="604" spans="1:4" ht="21.75" customHeight="1">
      <c r="A604" s="7" t="s">
        <v>1801</v>
      </c>
      <c r="B604" s="8" t="s">
        <v>1802</v>
      </c>
      <c r="C604" s="199">
        <v>4.95</v>
      </c>
      <c r="D604" s="199">
        <v>3.71</v>
      </c>
    </row>
    <row r="605" spans="1:4" ht="21.75" customHeight="1">
      <c r="A605" s="7" t="s">
        <v>1803</v>
      </c>
      <c r="B605" s="8" t="s">
        <v>1802</v>
      </c>
      <c r="C605" s="199">
        <v>2.72</v>
      </c>
      <c r="D605" s="199">
        <v>9.01</v>
      </c>
    </row>
    <row r="606" spans="1:4" ht="21.75" customHeight="1">
      <c r="A606" s="7" t="s">
        <v>1804</v>
      </c>
      <c r="B606" s="8" t="s">
        <v>1805</v>
      </c>
      <c r="C606" s="199">
        <v>1.72</v>
      </c>
      <c r="D606" s="199">
        <v>11.68</v>
      </c>
    </row>
    <row r="607" spans="1:4" ht="21.75" customHeight="1">
      <c r="A607" s="7" t="s">
        <v>1806</v>
      </c>
      <c r="B607" s="8" t="s">
        <v>1805</v>
      </c>
      <c r="C607" s="199">
        <v>8.6999999999999993</v>
      </c>
      <c r="D607" s="199">
        <v>2.67</v>
      </c>
    </row>
    <row r="608" spans="1:4" ht="21.75" customHeight="1">
      <c r="A608" s="7" t="s">
        <v>1807</v>
      </c>
      <c r="B608" s="8" t="s">
        <v>1808</v>
      </c>
      <c r="C608" s="199">
        <v>4.07</v>
      </c>
      <c r="D608" s="199">
        <v>5.67</v>
      </c>
    </row>
    <row r="609" spans="1:4" ht="21.75" customHeight="1">
      <c r="A609" s="7" t="s">
        <v>1809</v>
      </c>
      <c r="B609" s="8" t="s">
        <v>1810</v>
      </c>
      <c r="C609" s="199">
        <v>0</v>
      </c>
      <c r="D609" s="199">
        <v>0</v>
      </c>
    </row>
    <row r="610" spans="1:4" ht="21.75" customHeight="1">
      <c r="A610" s="7" t="s">
        <v>1811</v>
      </c>
      <c r="B610" s="8" t="s">
        <v>1812</v>
      </c>
      <c r="C610" s="199">
        <v>1.66</v>
      </c>
      <c r="D610" s="199">
        <v>1.85</v>
      </c>
    </row>
    <row r="611" spans="1:4" ht="21.75" customHeight="1">
      <c r="A611" s="7" t="s">
        <v>1813</v>
      </c>
      <c r="B611" s="8" t="s">
        <v>1814</v>
      </c>
      <c r="C611" s="199">
        <v>1.55</v>
      </c>
      <c r="D611" s="199">
        <v>7.41</v>
      </c>
    </row>
    <row r="612" spans="1:4" ht="21.75" customHeight="1">
      <c r="A612" s="7" t="s">
        <v>1815</v>
      </c>
      <c r="B612" s="8" t="s">
        <v>1816</v>
      </c>
      <c r="C612" s="199">
        <v>6.41</v>
      </c>
      <c r="D612" s="199">
        <v>0.87</v>
      </c>
    </row>
    <row r="613" spans="1:4" ht="21.75" customHeight="1">
      <c r="A613" s="7" t="s">
        <v>1817</v>
      </c>
      <c r="B613" s="8" t="s">
        <v>1818</v>
      </c>
      <c r="C613" s="199">
        <v>0.36</v>
      </c>
      <c r="D613" s="199">
        <v>0.54</v>
      </c>
    </row>
    <row r="614" spans="1:4" ht="21.75" customHeight="1">
      <c r="A614" s="7" t="s">
        <v>1819</v>
      </c>
      <c r="B614" s="8" t="s">
        <v>1820</v>
      </c>
      <c r="C614" s="199">
        <v>1.58</v>
      </c>
      <c r="D614" s="199">
        <v>2.58</v>
      </c>
    </row>
    <row r="615" spans="1:4" ht="21.75" customHeight="1">
      <c r="A615" s="7" t="s">
        <v>1821</v>
      </c>
      <c r="B615" s="8" t="s">
        <v>1822</v>
      </c>
      <c r="C615" s="199">
        <v>1.86</v>
      </c>
      <c r="D615" s="199">
        <v>0.59</v>
      </c>
    </row>
    <row r="616" spans="1:4" ht="21.75" customHeight="1">
      <c r="A616" s="7" t="s">
        <v>1823</v>
      </c>
      <c r="B616" s="8" t="s">
        <v>1824</v>
      </c>
      <c r="C616" s="199">
        <v>1.7</v>
      </c>
      <c r="D616" s="199">
        <v>3.17</v>
      </c>
    </row>
    <row r="617" spans="1:4" ht="21.75" customHeight="1">
      <c r="A617" s="7" t="s">
        <v>1825</v>
      </c>
      <c r="B617" s="8" t="s">
        <v>1824</v>
      </c>
      <c r="C617" s="199">
        <v>3.03</v>
      </c>
      <c r="D617" s="199">
        <v>0.01</v>
      </c>
    </row>
    <row r="618" spans="1:4" ht="21.75" customHeight="1">
      <c r="A618" s="7" t="s">
        <v>1826</v>
      </c>
      <c r="B618" s="8" t="s">
        <v>1827</v>
      </c>
      <c r="C618" s="199">
        <v>5.28</v>
      </c>
      <c r="D618" s="199">
        <v>4.2300000000000004</v>
      </c>
    </row>
    <row r="619" spans="1:4" ht="21.75" customHeight="1">
      <c r="A619" s="7" t="s">
        <v>1828</v>
      </c>
      <c r="B619" s="8" t="s">
        <v>1827</v>
      </c>
      <c r="C619" s="199">
        <v>3.16</v>
      </c>
      <c r="D619" s="199">
        <v>0.9</v>
      </c>
    </row>
    <row r="620" spans="1:4" ht="21.75" customHeight="1">
      <c r="A620" s="7" t="s">
        <v>1829</v>
      </c>
      <c r="B620" s="8" t="s">
        <v>1830</v>
      </c>
      <c r="C620" s="199">
        <v>5.64</v>
      </c>
      <c r="D620" s="199">
        <v>6.81</v>
      </c>
    </row>
    <row r="621" spans="1:4" ht="21.75" customHeight="1">
      <c r="A621" s="7" t="s">
        <v>1831</v>
      </c>
      <c r="B621" s="8" t="s">
        <v>1830</v>
      </c>
      <c r="C621" s="199">
        <v>4.8099999999999996</v>
      </c>
      <c r="D621" s="199">
        <v>13.12</v>
      </c>
    </row>
    <row r="622" spans="1:4" ht="21.75" customHeight="1">
      <c r="A622" s="7" t="s">
        <v>1832</v>
      </c>
      <c r="B622" s="8" t="s">
        <v>1833</v>
      </c>
      <c r="C622" s="199">
        <v>2.67</v>
      </c>
      <c r="D622" s="199">
        <v>2.14</v>
      </c>
    </row>
    <row r="623" spans="1:4" ht="21.75" customHeight="1">
      <c r="A623" s="7" t="s">
        <v>1834</v>
      </c>
      <c r="B623" s="8" t="s">
        <v>1833</v>
      </c>
      <c r="C623" s="199">
        <v>1.45</v>
      </c>
      <c r="D623" s="199">
        <v>0.55000000000000004</v>
      </c>
    </row>
    <row r="624" spans="1:4" ht="21.75" customHeight="1">
      <c r="A624" s="7" t="s">
        <v>1835</v>
      </c>
      <c r="B624" s="8" t="s">
        <v>1836</v>
      </c>
      <c r="C624" s="199">
        <v>0.78</v>
      </c>
      <c r="D624" s="199">
        <v>13.25</v>
      </c>
    </row>
    <row r="625" spans="1:4" ht="21.75" customHeight="1">
      <c r="A625" s="7" t="s">
        <v>1837</v>
      </c>
      <c r="B625" s="8" t="s">
        <v>1836</v>
      </c>
      <c r="C625" s="199">
        <v>10.039999999999999</v>
      </c>
      <c r="D625" s="199">
        <v>2.75</v>
      </c>
    </row>
    <row r="626" spans="1:4" ht="21.75" customHeight="1">
      <c r="A626" s="7" t="s">
        <v>1838</v>
      </c>
      <c r="B626" s="8" t="s">
        <v>1839</v>
      </c>
      <c r="C626" s="199">
        <v>4.08</v>
      </c>
      <c r="D626" s="199">
        <v>3.68</v>
      </c>
    </row>
    <row r="627" spans="1:4" ht="21.75" customHeight="1">
      <c r="A627" s="7" t="s">
        <v>1840</v>
      </c>
      <c r="B627" s="8" t="s">
        <v>1841</v>
      </c>
      <c r="C627" s="199">
        <v>3.31</v>
      </c>
      <c r="D627" s="199">
        <v>3.72</v>
      </c>
    </row>
    <row r="628" spans="1:4" ht="21.75" customHeight="1">
      <c r="A628" s="7" t="s">
        <v>1842</v>
      </c>
      <c r="B628" s="8" t="s">
        <v>1841</v>
      </c>
      <c r="C628" s="199">
        <v>5.23</v>
      </c>
      <c r="D628" s="199">
        <v>7.29</v>
      </c>
    </row>
    <row r="629" spans="1:4" ht="21.75" customHeight="1">
      <c r="A629" s="7" t="s">
        <v>1843</v>
      </c>
      <c r="B629" s="8" t="s">
        <v>1844</v>
      </c>
      <c r="C629" s="199">
        <v>0.78</v>
      </c>
      <c r="D629" s="199">
        <v>0.01</v>
      </c>
    </row>
    <row r="630" spans="1:4" ht="21.75" customHeight="1">
      <c r="A630" s="7" t="s">
        <v>1845</v>
      </c>
      <c r="B630" s="8" t="s">
        <v>1846</v>
      </c>
      <c r="C630" s="199">
        <v>4.78</v>
      </c>
      <c r="D630" s="199">
        <v>2.2799999999999998</v>
      </c>
    </row>
    <row r="631" spans="1:4" ht="21.75" customHeight="1">
      <c r="A631" s="7" t="s">
        <v>1847</v>
      </c>
      <c r="B631" s="8" t="s">
        <v>1846</v>
      </c>
      <c r="C631" s="199">
        <v>1.29</v>
      </c>
      <c r="D631" s="199">
        <v>0.9</v>
      </c>
    </row>
    <row r="632" spans="1:4" ht="21.75" customHeight="1">
      <c r="A632" s="7" t="s">
        <v>1848</v>
      </c>
      <c r="B632" s="8" t="s">
        <v>1849</v>
      </c>
      <c r="C632" s="199">
        <v>9.41</v>
      </c>
      <c r="D632" s="199">
        <v>0.28999999999999998</v>
      </c>
    </row>
    <row r="633" spans="1:4" ht="21.75" customHeight="1">
      <c r="A633" s="7" t="s">
        <v>1850</v>
      </c>
      <c r="B633" s="8" t="s">
        <v>1849</v>
      </c>
      <c r="C633" s="199">
        <v>0.34</v>
      </c>
      <c r="D633" s="199">
        <v>10.02</v>
      </c>
    </row>
    <row r="634" spans="1:4" ht="21.75" customHeight="1">
      <c r="A634" s="7" t="s">
        <v>1851</v>
      </c>
      <c r="B634" s="8" t="s">
        <v>1852</v>
      </c>
      <c r="C634" s="199">
        <v>2.35</v>
      </c>
      <c r="D634" s="199">
        <v>5.99</v>
      </c>
    </row>
    <row r="635" spans="1:4" ht="21.75" customHeight="1">
      <c r="A635" s="7" t="s">
        <v>1853</v>
      </c>
      <c r="B635" s="8" t="s">
        <v>1852</v>
      </c>
      <c r="C635" s="199">
        <v>5.61</v>
      </c>
      <c r="D635" s="199">
        <v>-0.11</v>
      </c>
    </row>
    <row r="636" spans="1:4" ht="21.75" customHeight="1">
      <c r="A636" s="7" t="s">
        <v>1854</v>
      </c>
      <c r="B636" s="8" t="s">
        <v>1855</v>
      </c>
      <c r="C636" s="199">
        <v>2.63</v>
      </c>
      <c r="D636" s="199">
        <v>11.04</v>
      </c>
    </row>
    <row r="637" spans="1:4" ht="21.75" customHeight="1">
      <c r="A637" s="7" t="s">
        <v>1856</v>
      </c>
      <c r="B637" s="8" t="s">
        <v>1857</v>
      </c>
      <c r="C637" s="199">
        <v>10.74</v>
      </c>
      <c r="D637" s="199">
        <v>4.5999999999999996</v>
      </c>
    </row>
    <row r="638" spans="1:4" ht="21.75" customHeight="1">
      <c r="A638" s="7" t="s">
        <v>1858</v>
      </c>
      <c r="B638" s="8" t="s">
        <v>1859</v>
      </c>
      <c r="C638" s="199">
        <v>-0.66</v>
      </c>
      <c r="D638" s="199">
        <v>1.52</v>
      </c>
    </row>
    <row r="639" spans="1:4" ht="21.75" customHeight="1">
      <c r="A639" s="7" t="s">
        <v>1860</v>
      </c>
      <c r="B639" s="8" t="s">
        <v>1861</v>
      </c>
      <c r="C639" s="199">
        <v>2.39</v>
      </c>
      <c r="D639" s="199">
        <v>0.83</v>
      </c>
    </row>
    <row r="640" spans="1:4" ht="21.75" customHeight="1">
      <c r="A640" s="7" t="s">
        <v>1862</v>
      </c>
      <c r="B640" s="8" t="s">
        <v>1863</v>
      </c>
      <c r="C640" s="199">
        <v>1.5</v>
      </c>
      <c r="D640" s="199">
        <v>7.49</v>
      </c>
    </row>
    <row r="641" spans="1:4" ht="21.75" customHeight="1">
      <c r="A641" s="7" t="s">
        <v>1864</v>
      </c>
      <c r="B641" s="8" t="s">
        <v>1863</v>
      </c>
      <c r="C641" s="199">
        <v>2.52</v>
      </c>
      <c r="D641" s="199">
        <v>4.6100000000000003</v>
      </c>
    </row>
    <row r="642" spans="1:4" ht="21.75" customHeight="1">
      <c r="A642" s="7" t="s">
        <v>1865</v>
      </c>
      <c r="B642" s="8" t="s">
        <v>1866</v>
      </c>
      <c r="C642" s="199">
        <v>2.15</v>
      </c>
      <c r="D642" s="199">
        <v>4.2300000000000004</v>
      </c>
    </row>
    <row r="643" spans="1:4" ht="21.75" customHeight="1">
      <c r="A643" s="7" t="s">
        <v>1867</v>
      </c>
      <c r="B643" s="8" t="s">
        <v>1868</v>
      </c>
      <c r="C643" s="199">
        <v>0.59</v>
      </c>
      <c r="D643" s="199">
        <v>1.17</v>
      </c>
    </row>
    <row r="644" spans="1:4" ht="21.75" customHeight="1">
      <c r="A644" s="7" t="s">
        <v>1869</v>
      </c>
      <c r="B644" s="8" t="s">
        <v>1870</v>
      </c>
      <c r="C644" s="199">
        <v>2.14</v>
      </c>
      <c r="D644" s="199">
        <v>0.53</v>
      </c>
    </row>
    <row r="645" spans="1:4" ht="21.75" customHeight="1">
      <c r="A645" s="7" t="s">
        <v>1871</v>
      </c>
      <c r="B645" s="8" t="s">
        <v>1855</v>
      </c>
      <c r="C645" s="199">
        <v>0.66</v>
      </c>
      <c r="D645" s="199">
        <v>6.78</v>
      </c>
    </row>
    <row r="646" spans="1:4" ht="21.75" customHeight="1">
      <c r="A646" s="7" t="s">
        <v>1872</v>
      </c>
      <c r="B646" s="8" t="s">
        <v>1873</v>
      </c>
      <c r="C646" s="199">
        <v>1.79</v>
      </c>
      <c r="D646" s="199">
        <v>4.58</v>
      </c>
    </row>
    <row r="647" spans="1:4" ht="21.75" customHeight="1">
      <c r="A647" s="7" t="s">
        <v>1874</v>
      </c>
      <c r="B647" s="8" t="s">
        <v>1875</v>
      </c>
      <c r="C647" s="199">
        <v>0.2</v>
      </c>
      <c r="D647" s="199">
        <v>11.87</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sheetPr codeName="Sheet11">
    <pageSetUpPr fitToPage="1"/>
  </sheetPr>
  <dimension ref="A1:I1205"/>
  <sheetViews>
    <sheetView zoomScale="90" zoomScaleNormal="90" zoomScaleSheetLayoutView="100" workbookViewId="0">
      <selection sqref="A1:B1"/>
    </sheetView>
  </sheetViews>
  <sheetFormatPr defaultColWidth="11.5703125" defaultRowHeight="12.75"/>
  <cols>
    <col min="1" max="1" width="13.85546875" style="46" customWidth="1"/>
    <col min="2" max="2" width="11.5703125" style="46" customWidth="1"/>
    <col min="3" max="3" width="37.42578125" style="46" bestFit="1" customWidth="1"/>
    <col min="4" max="4" width="40.5703125" style="47" bestFit="1" customWidth="1"/>
    <col min="5" max="6" width="4.7109375" style="46" customWidth="1"/>
    <col min="7" max="7" width="29.140625" style="46" bestFit="1" customWidth="1"/>
    <col min="8" max="8" width="11.5703125" style="46"/>
    <col min="9" max="9" width="60.28515625" style="46" customWidth="1"/>
    <col min="10" max="16384" width="11.5703125" style="46"/>
  </cols>
  <sheetData>
    <row r="1" spans="1:2" ht="26.25" customHeight="1">
      <c r="A1" s="281" t="s">
        <v>92</v>
      </c>
      <c r="B1" s="281"/>
    </row>
    <row r="2" spans="1:2" ht="12.75" customHeight="1">
      <c r="A2" s="179"/>
      <c r="B2" s="179"/>
    </row>
    <row r="3" spans="1:2" ht="12.75" customHeight="1">
      <c r="A3" s="179"/>
      <c r="B3" s="179"/>
    </row>
    <row r="4" spans="1:2" ht="12.75" customHeight="1">
      <c r="A4" s="179"/>
      <c r="B4" s="179"/>
    </row>
    <row r="5" spans="1:2" ht="12.75" customHeight="1">
      <c r="A5" s="179"/>
      <c r="B5" s="179"/>
    </row>
    <row r="6" spans="1:2" ht="12.75" customHeight="1">
      <c r="A6" s="179"/>
      <c r="B6" s="179"/>
    </row>
    <row r="7" spans="1:2" ht="12.75" customHeight="1">
      <c r="A7" s="179"/>
      <c r="B7" s="179"/>
    </row>
    <row r="8" spans="1:2" ht="12.75" customHeight="1">
      <c r="A8" s="179"/>
      <c r="B8" s="179"/>
    </row>
    <row r="9" spans="1:2" ht="12.75" customHeight="1">
      <c r="A9" s="179"/>
      <c r="B9" s="179"/>
    </row>
    <row r="10" spans="1:2" ht="12.75" customHeight="1">
      <c r="A10" s="179"/>
      <c r="B10" s="179"/>
    </row>
    <row r="11" spans="1:2" ht="12.75" customHeight="1">
      <c r="A11" s="179"/>
      <c r="B11" s="179"/>
    </row>
    <row r="12" spans="1:2" ht="12.75" customHeight="1">
      <c r="A12" s="179"/>
      <c r="B12" s="179"/>
    </row>
    <row r="13" spans="1:2" ht="12.75" customHeight="1">
      <c r="A13" s="179"/>
      <c r="B13" s="179"/>
    </row>
    <row r="14" spans="1:2" ht="12.75" customHeight="1">
      <c r="A14" s="179"/>
      <c r="B14" s="179"/>
    </row>
    <row r="15" spans="1:2" ht="12.75" customHeight="1">
      <c r="A15" s="179"/>
      <c r="B15" s="179"/>
    </row>
    <row r="16" spans="1:2" ht="12.75" customHeight="1">
      <c r="A16" s="179"/>
      <c r="B16" s="179"/>
    </row>
    <row r="17" spans="1:9" ht="12.75" customHeight="1">
      <c r="A17" s="179"/>
      <c r="B17" s="179"/>
    </row>
    <row r="18" spans="1:9" ht="12.75" customHeight="1">
      <c r="A18" s="179"/>
      <c r="B18" s="179"/>
    </row>
    <row r="19" spans="1:9" ht="12.75" customHeight="1">
      <c r="A19" s="179"/>
      <c r="B19" s="179"/>
    </row>
    <row r="20" spans="1:9" ht="12.75" customHeight="1">
      <c r="A20" s="179"/>
      <c r="B20" s="179"/>
    </row>
    <row r="21" spans="1:9" ht="12.75" customHeight="1">
      <c r="A21" s="179"/>
      <c r="B21" s="179"/>
    </row>
    <row r="22" spans="1:9" ht="12.75" customHeight="1">
      <c r="A22" s="179"/>
      <c r="B22" s="179"/>
    </row>
    <row r="23" spans="1:9" ht="12.75" customHeight="1">
      <c r="A23" s="179"/>
      <c r="B23" s="179"/>
    </row>
    <row r="24" spans="1:9" ht="12.75" customHeight="1">
      <c r="A24" s="179"/>
      <c r="B24" s="179"/>
    </row>
    <row r="25" spans="1:9" ht="12.75" customHeight="1">
      <c r="A25" s="179"/>
      <c r="B25" s="179"/>
    </row>
    <row r="26" spans="1:9" ht="12.75" customHeight="1">
      <c r="A26" s="179"/>
      <c r="B26" s="179"/>
    </row>
    <row r="27" spans="1:9" ht="12.75" customHeight="1">
      <c r="A27" s="179"/>
      <c r="B27" s="179"/>
    </row>
    <row r="28" spans="1:9" s="45" customFormat="1" ht="51">
      <c r="A28" s="72" t="s">
        <v>235</v>
      </c>
      <c r="B28" s="72" t="s">
        <v>236</v>
      </c>
      <c r="C28" s="72" t="s">
        <v>237</v>
      </c>
      <c r="D28" s="72" t="s">
        <v>238</v>
      </c>
      <c r="E28" s="48"/>
      <c r="F28" s="48"/>
      <c r="G28" s="72" t="s">
        <v>458</v>
      </c>
      <c r="H28" s="72" t="s">
        <v>459</v>
      </c>
      <c r="I28" s="72" t="s">
        <v>460</v>
      </c>
    </row>
    <row r="29" spans="1:9">
      <c r="A29" s="133">
        <v>3</v>
      </c>
      <c r="B29" s="134">
        <v>166</v>
      </c>
      <c r="C29" s="135" t="s">
        <v>239</v>
      </c>
      <c r="D29" s="136" t="s">
        <v>240</v>
      </c>
      <c r="H29" s="119">
        <v>40057</v>
      </c>
      <c r="I29" s="120" t="s">
        <v>461</v>
      </c>
    </row>
    <row r="30" spans="1:9">
      <c r="A30" s="133">
        <v>4</v>
      </c>
      <c r="B30" s="134">
        <v>168</v>
      </c>
      <c r="C30" s="135" t="s">
        <v>239</v>
      </c>
      <c r="D30" s="136" t="s">
        <v>240</v>
      </c>
      <c r="G30" s="120" t="s">
        <v>462</v>
      </c>
      <c r="H30" s="119">
        <v>40275</v>
      </c>
      <c r="I30" s="180" t="s">
        <v>466</v>
      </c>
    </row>
    <row r="31" spans="1:9">
      <c r="A31" s="133">
        <v>5</v>
      </c>
      <c r="B31" s="134">
        <v>100</v>
      </c>
      <c r="C31" s="135" t="s">
        <v>241</v>
      </c>
      <c r="D31" s="136" t="s">
        <v>240</v>
      </c>
      <c r="G31" s="181" t="s">
        <v>469</v>
      </c>
      <c r="H31" s="119">
        <v>40347</v>
      </c>
      <c r="I31" s="46" t="s">
        <v>463</v>
      </c>
    </row>
    <row r="32" spans="1:9">
      <c r="A32" s="133">
        <v>6</v>
      </c>
      <c r="B32" s="134">
        <v>257</v>
      </c>
      <c r="C32" s="135" t="s">
        <v>242</v>
      </c>
      <c r="D32" s="136" t="s">
        <v>240</v>
      </c>
      <c r="G32" s="180" t="s">
        <v>470</v>
      </c>
      <c r="H32" s="119">
        <v>41166</v>
      </c>
      <c r="I32" s="180" t="s">
        <v>471</v>
      </c>
    </row>
    <row r="33" spans="1:9">
      <c r="A33" s="133">
        <v>7</v>
      </c>
      <c r="B33" s="134">
        <v>158</v>
      </c>
      <c r="C33" s="135" t="s">
        <v>242</v>
      </c>
      <c r="D33" s="136" t="s">
        <v>240</v>
      </c>
      <c r="G33" s="181" t="s">
        <v>464</v>
      </c>
      <c r="H33" s="119">
        <v>41178</v>
      </c>
      <c r="I33" s="180" t="s">
        <v>465</v>
      </c>
    </row>
    <row r="34" spans="1:9">
      <c r="A34" s="133">
        <v>8</v>
      </c>
      <c r="B34" s="134">
        <v>159</v>
      </c>
      <c r="C34" s="135" t="s">
        <v>242</v>
      </c>
      <c r="D34" s="136" t="s">
        <v>240</v>
      </c>
      <c r="G34" s="120" t="s">
        <v>543</v>
      </c>
      <c r="H34" s="119">
        <v>41758</v>
      </c>
      <c r="I34" s="46" t="s">
        <v>544</v>
      </c>
    </row>
    <row r="35" spans="1:9">
      <c r="A35" s="133">
        <v>9</v>
      </c>
      <c r="B35" s="134">
        <v>1111</v>
      </c>
      <c r="C35" s="135" t="s">
        <v>242</v>
      </c>
      <c r="D35" s="136" t="s">
        <v>240</v>
      </c>
      <c r="G35" s="46" t="s">
        <v>541</v>
      </c>
      <c r="H35" s="119">
        <v>41758</v>
      </c>
      <c r="I35" s="120" t="s">
        <v>542</v>
      </c>
    </row>
    <row r="36" spans="1:9">
      <c r="A36" s="133">
        <v>10</v>
      </c>
      <c r="B36" s="134">
        <v>1104</v>
      </c>
      <c r="C36" s="135" t="s">
        <v>242</v>
      </c>
      <c r="D36" s="136" t="s">
        <v>240</v>
      </c>
      <c r="G36" s="46" t="s">
        <v>541</v>
      </c>
      <c r="H36" s="119">
        <v>41944</v>
      </c>
      <c r="I36" s="120" t="s">
        <v>594</v>
      </c>
    </row>
    <row r="37" spans="1:9">
      <c r="A37" s="133">
        <v>11</v>
      </c>
      <c r="B37" s="134">
        <v>1112</v>
      </c>
      <c r="C37" s="135" t="s">
        <v>242</v>
      </c>
      <c r="D37" s="136" t="s">
        <v>240</v>
      </c>
      <c r="G37" s="46" t="s">
        <v>620</v>
      </c>
      <c r="H37" s="119">
        <v>42081</v>
      </c>
      <c r="I37" s="46" t="s">
        <v>621</v>
      </c>
    </row>
    <row r="38" spans="1:9">
      <c r="A38" s="133">
        <v>12</v>
      </c>
      <c r="B38" s="134">
        <v>1116</v>
      </c>
      <c r="C38" s="135" t="s">
        <v>242</v>
      </c>
      <c r="D38" s="136" t="s">
        <v>240</v>
      </c>
      <c r="G38" s="46" t="s">
        <v>622</v>
      </c>
      <c r="H38" s="119">
        <v>42081</v>
      </c>
      <c r="I38" s="46" t="s">
        <v>623</v>
      </c>
    </row>
    <row r="39" spans="1:9">
      <c r="A39" s="133">
        <v>13</v>
      </c>
      <c r="B39" s="134">
        <v>139</v>
      </c>
      <c r="C39" s="135" t="s">
        <v>243</v>
      </c>
      <c r="D39" s="136" t="s">
        <v>478</v>
      </c>
      <c r="G39" s="46" t="s">
        <v>624</v>
      </c>
      <c r="H39" s="119">
        <v>42081</v>
      </c>
      <c r="I39" s="46" t="s">
        <v>649</v>
      </c>
    </row>
    <row r="40" spans="1:9">
      <c r="A40" s="133">
        <v>15</v>
      </c>
      <c r="B40" s="134">
        <v>152</v>
      </c>
      <c r="C40" s="135" t="s">
        <v>243</v>
      </c>
      <c r="D40" s="136" t="s">
        <v>478</v>
      </c>
      <c r="G40" s="120" t="s">
        <v>619</v>
      </c>
      <c r="H40" s="119">
        <v>42081</v>
      </c>
      <c r="I40" s="120" t="s">
        <v>648</v>
      </c>
    </row>
    <row r="41" spans="1:9">
      <c r="A41" s="133">
        <v>16</v>
      </c>
      <c r="B41" s="134">
        <v>113</v>
      </c>
      <c r="C41" s="135" t="s">
        <v>244</v>
      </c>
      <c r="D41" s="136" t="s">
        <v>479</v>
      </c>
      <c r="G41" s="46" t="s">
        <v>625</v>
      </c>
      <c r="H41" s="119">
        <v>42081</v>
      </c>
      <c r="I41" s="120" t="s">
        <v>626</v>
      </c>
    </row>
    <row r="42" spans="1:9">
      <c r="A42" s="133">
        <v>17</v>
      </c>
      <c r="B42" s="134">
        <v>125</v>
      </c>
      <c r="C42" s="135" t="s">
        <v>244</v>
      </c>
      <c r="D42" s="136" t="s">
        <v>479</v>
      </c>
      <c r="G42" s="46" t="s">
        <v>627</v>
      </c>
      <c r="H42" s="119">
        <v>42081</v>
      </c>
      <c r="I42" s="46" t="s">
        <v>628</v>
      </c>
    </row>
    <row r="43" spans="1:9">
      <c r="A43" s="133">
        <v>18</v>
      </c>
      <c r="B43" s="134">
        <v>126</v>
      </c>
      <c r="C43" s="135" t="s">
        <v>244</v>
      </c>
      <c r="D43" s="136" t="s">
        <v>479</v>
      </c>
      <c r="G43" s="46" t="s">
        <v>627</v>
      </c>
      <c r="H43" s="119">
        <v>42081</v>
      </c>
      <c r="I43" s="46" t="s">
        <v>629</v>
      </c>
    </row>
    <row r="44" spans="1:9">
      <c r="A44" s="133">
        <v>19</v>
      </c>
      <c r="B44" s="134">
        <v>127</v>
      </c>
      <c r="C44" s="135" t="s">
        <v>244</v>
      </c>
      <c r="D44" s="136" t="s">
        <v>479</v>
      </c>
      <c r="G44" s="46" t="s">
        <v>630</v>
      </c>
      <c r="H44" s="119">
        <v>42081</v>
      </c>
      <c r="I44" s="46" t="s">
        <v>631</v>
      </c>
    </row>
    <row r="45" spans="1:9">
      <c r="A45" s="133">
        <v>20</v>
      </c>
      <c r="B45" s="134">
        <v>129</v>
      </c>
      <c r="C45" s="135" t="s">
        <v>244</v>
      </c>
      <c r="D45" s="136" t="s">
        <v>479</v>
      </c>
      <c r="G45" s="46" t="s">
        <v>632</v>
      </c>
      <c r="H45" s="119">
        <v>42081</v>
      </c>
      <c r="I45" s="46" t="s">
        <v>633</v>
      </c>
    </row>
    <row r="46" spans="1:9">
      <c r="A46" s="133">
        <v>21</v>
      </c>
      <c r="B46" s="134">
        <v>130</v>
      </c>
      <c r="C46" s="135" t="s">
        <v>244</v>
      </c>
      <c r="D46" s="136" t="s">
        <v>479</v>
      </c>
      <c r="G46" s="46" t="s">
        <v>634</v>
      </c>
      <c r="H46" s="119">
        <v>42081</v>
      </c>
      <c r="I46" s="46" t="s">
        <v>631</v>
      </c>
    </row>
    <row r="47" spans="1:9">
      <c r="A47" s="133">
        <v>22</v>
      </c>
      <c r="B47" s="134">
        <v>131</v>
      </c>
      <c r="C47" s="135" t="s">
        <v>244</v>
      </c>
      <c r="D47" s="136" t="s">
        <v>479</v>
      </c>
      <c r="G47" s="46" t="s">
        <v>634</v>
      </c>
      <c r="H47" s="119">
        <v>42081</v>
      </c>
      <c r="I47" s="46" t="s">
        <v>635</v>
      </c>
    </row>
    <row r="48" spans="1:9">
      <c r="A48" s="133">
        <v>23</v>
      </c>
      <c r="B48" s="134">
        <v>136</v>
      </c>
      <c r="C48" s="135" t="s">
        <v>245</v>
      </c>
      <c r="D48" s="136" t="s">
        <v>480</v>
      </c>
      <c r="G48" s="46" t="s">
        <v>636</v>
      </c>
      <c r="H48" s="119">
        <v>42081</v>
      </c>
      <c r="I48" s="46" t="s">
        <v>633</v>
      </c>
    </row>
    <row r="49" spans="1:9">
      <c r="A49" s="133">
        <v>24</v>
      </c>
      <c r="B49" s="134">
        <v>137</v>
      </c>
      <c r="C49" s="135" t="s">
        <v>245</v>
      </c>
      <c r="D49" s="136" t="s">
        <v>479</v>
      </c>
      <c r="G49" s="46" t="s">
        <v>637</v>
      </c>
      <c r="H49" s="119">
        <v>42081</v>
      </c>
      <c r="I49" s="46" t="s">
        <v>631</v>
      </c>
    </row>
    <row r="50" spans="1:9">
      <c r="A50" s="133">
        <v>25</v>
      </c>
      <c r="B50" s="134">
        <v>138</v>
      </c>
      <c r="C50" s="135" t="s">
        <v>245</v>
      </c>
      <c r="D50" s="136" t="s">
        <v>479</v>
      </c>
      <c r="G50" s="46" t="s">
        <v>638</v>
      </c>
      <c r="H50" s="119">
        <v>42081</v>
      </c>
      <c r="I50" s="46" t="s">
        <v>639</v>
      </c>
    </row>
    <row r="51" spans="1:9">
      <c r="A51" s="133">
        <v>26</v>
      </c>
      <c r="B51" s="134">
        <v>141</v>
      </c>
      <c r="C51" s="135" t="s">
        <v>245</v>
      </c>
      <c r="D51" s="136" t="s">
        <v>240</v>
      </c>
      <c r="G51" s="46" t="s">
        <v>640</v>
      </c>
      <c r="H51" s="119">
        <v>42081</v>
      </c>
      <c r="I51" s="46" t="s">
        <v>641</v>
      </c>
    </row>
    <row r="52" spans="1:9">
      <c r="A52" s="133">
        <v>28</v>
      </c>
      <c r="B52" s="134">
        <v>143</v>
      </c>
      <c r="C52" s="135" t="s">
        <v>245</v>
      </c>
      <c r="D52" s="136" t="s">
        <v>240</v>
      </c>
      <c r="G52" s="46" t="s">
        <v>642</v>
      </c>
      <c r="H52" s="119">
        <v>42081</v>
      </c>
      <c r="I52" s="46" t="s">
        <v>643</v>
      </c>
    </row>
    <row r="53" spans="1:9">
      <c r="A53" s="133">
        <v>29</v>
      </c>
      <c r="B53" s="134">
        <v>144</v>
      </c>
      <c r="C53" s="135" t="s">
        <v>245</v>
      </c>
      <c r="D53" s="136" t="s">
        <v>478</v>
      </c>
      <c r="G53" s="46" t="s">
        <v>642</v>
      </c>
      <c r="H53" s="119">
        <v>42081</v>
      </c>
      <c r="I53" s="46" t="s">
        <v>644</v>
      </c>
    </row>
    <row r="54" spans="1:9">
      <c r="A54" s="133">
        <v>30</v>
      </c>
      <c r="B54" s="134">
        <v>145</v>
      </c>
      <c r="C54" s="135" t="s">
        <v>245</v>
      </c>
      <c r="D54" s="136" t="s">
        <v>240</v>
      </c>
      <c r="G54" s="46" t="s">
        <v>645</v>
      </c>
      <c r="H54" s="119">
        <v>42081</v>
      </c>
      <c r="I54" s="46" t="s">
        <v>646</v>
      </c>
    </row>
    <row r="55" spans="1:9">
      <c r="A55" s="133">
        <v>31</v>
      </c>
      <c r="B55" s="134">
        <v>146</v>
      </c>
      <c r="C55" s="135" t="s">
        <v>245</v>
      </c>
      <c r="D55" s="136" t="s">
        <v>240</v>
      </c>
      <c r="G55" s="46" t="s">
        <v>645</v>
      </c>
      <c r="H55" s="119">
        <v>42081</v>
      </c>
      <c r="I55" s="46" t="s">
        <v>647</v>
      </c>
    </row>
    <row r="56" spans="1:9">
      <c r="A56" s="133">
        <v>32</v>
      </c>
      <c r="B56" s="134">
        <v>147</v>
      </c>
      <c r="C56" s="135" t="s">
        <v>245</v>
      </c>
      <c r="D56" s="136" t="s">
        <v>240</v>
      </c>
      <c r="G56" s="120" t="s">
        <v>650</v>
      </c>
      <c r="H56" s="119">
        <v>42089</v>
      </c>
      <c r="I56" s="120" t="s">
        <v>651</v>
      </c>
    </row>
    <row r="57" spans="1:9">
      <c r="A57" s="133">
        <v>33</v>
      </c>
      <c r="B57" s="134">
        <v>228</v>
      </c>
      <c r="C57" s="135" t="s">
        <v>245</v>
      </c>
      <c r="D57" s="136" t="s">
        <v>480</v>
      </c>
      <c r="G57" s="120" t="s">
        <v>632</v>
      </c>
      <c r="H57" s="119">
        <v>42166</v>
      </c>
      <c r="I57" s="120" t="s">
        <v>631</v>
      </c>
    </row>
    <row r="58" spans="1:9">
      <c r="A58" s="133">
        <v>34</v>
      </c>
      <c r="B58" s="134">
        <v>149</v>
      </c>
      <c r="C58" s="135" t="s">
        <v>245</v>
      </c>
      <c r="D58" s="136" t="s">
        <v>480</v>
      </c>
      <c r="G58" s="120" t="s">
        <v>636</v>
      </c>
      <c r="H58" s="119">
        <v>42166</v>
      </c>
      <c r="I58" s="120" t="s">
        <v>631</v>
      </c>
    </row>
    <row r="59" spans="1:9">
      <c r="A59" s="133">
        <v>35</v>
      </c>
      <c r="B59" s="134">
        <v>150</v>
      </c>
      <c r="C59" s="135" t="s">
        <v>245</v>
      </c>
      <c r="D59" s="136" t="s">
        <v>240</v>
      </c>
      <c r="G59" s="120" t="s">
        <v>682</v>
      </c>
      <c r="H59" s="119">
        <v>42166</v>
      </c>
      <c r="I59" s="120" t="s">
        <v>292</v>
      </c>
    </row>
    <row r="60" spans="1:9">
      <c r="A60" s="133">
        <v>36</v>
      </c>
      <c r="B60" s="134">
        <v>151</v>
      </c>
      <c r="C60" s="135" t="s">
        <v>245</v>
      </c>
      <c r="D60" s="136" t="s">
        <v>479</v>
      </c>
      <c r="G60" s="120" t="s">
        <v>683</v>
      </c>
      <c r="H60" s="119">
        <v>42166</v>
      </c>
      <c r="I60" s="120" t="s">
        <v>278</v>
      </c>
    </row>
    <row r="61" spans="1:9">
      <c r="A61" s="133">
        <v>37</v>
      </c>
      <c r="B61" s="134">
        <v>153</v>
      </c>
      <c r="C61" s="135" t="s">
        <v>245</v>
      </c>
      <c r="D61" s="136" t="s">
        <v>479</v>
      </c>
      <c r="G61" s="120" t="s">
        <v>684</v>
      </c>
      <c r="H61" s="119">
        <v>42166</v>
      </c>
      <c r="I61" s="120" t="s">
        <v>376</v>
      </c>
    </row>
    <row r="62" spans="1:9">
      <c r="A62" s="133">
        <v>38</v>
      </c>
      <c r="B62" s="134">
        <v>154</v>
      </c>
      <c r="C62" s="135" t="s">
        <v>245</v>
      </c>
      <c r="D62" s="136" t="s">
        <v>240</v>
      </c>
      <c r="G62" s="120" t="s">
        <v>685</v>
      </c>
      <c r="H62" s="119">
        <v>42166</v>
      </c>
      <c r="I62" s="120" t="s">
        <v>375</v>
      </c>
    </row>
    <row r="63" spans="1:9">
      <c r="A63" s="133">
        <v>39</v>
      </c>
      <c r="B63" s="134">
        <v>155</v>
      </c>
      <c r="C63" s="135" t="s">
        <v>245</v>
      </c>
      <c r="D63" s="136" t="s">
        <v>240</v>
      </c>
      <c r="G63" s="120" t="s">
        <v>686</v>
      </c>
      <c r="H63" s="119">
        <v>42166</v>
      </c>
      <c r="I63" s="120" t="s">
        <v>687</v>
      </c>
    </row>
    <row r="64" spans="1:9">
      <c r="A64" s="133">
        <v>40</v>
      </c>
      <c r="B64" s="134">
        <v>157</v>
      </c>
      <c r="C64" s="135" t="s">
        <v>244</v>
      </c>
      <c r="D64" s="136" t="s">
        <v>479</v>
      </c>
      <c r="G64" s="120" t="s">
        <v>688</v>
      </c>
      <c r="H64" s="119">
        <v>42166</v>
      </c>
      <c r="I64" s="120" t="s">
        <v>689</v>
      </c>
    </row>
    <row r="65" spans="1:9">
      <c r="A65" s="133">
        <v>41</v>
      </c>
      <c r="B65" s="134">
        <v>171</v>
      </c>
      <c r="C65" s="135" t="s">
        <v>246</v>
      </c>
      <c r="D65" s="136" t="s">
        <v>479</v>
      </c>
      <c r="G65" s="120" t="s">
        <v>690</v>
      </c>
      <c r="H65" s="119">
        <v>42166</v>
      </c>
      <c r="I65" s="120" t="s">
        <v>691</v>
      </c>
    </row>
    <row r="66" spans="1:9">
      <c r="A66" s="133">
        <v>42</v>
      </c>
      <c r="B66" s="134">
        <v>173</v>
      </c>
      <c r="C66" s="135" t="s">
        <v>247</v>
      </c>
      <c r="D66" s="136" t="s">
        <v>479</v>
      </c>
      <c r="G66" s="120" t="s">
        <v>692</v>
      </c>
      <c r="H66" s="119">
        <v>42166</v>
      </c>
      <c r="I66" s="120" t="s">
        <v>693</v>
      </c>
    </row>
    <row r="67" spans="1:9">
      <c r="A67" s="133">
        <v>43</v>
      </c>
      <c r="B67" s="134">
        <v>174</v>
      </c>
      <c r="C67" s="135" t="s">
        <v>247</v>
      </c>
      <c r="D67" s="136" t="s">
        <v>479</v>
      </c>
      <c r="G67" s="120" t="s">
        <v>694</v>
      </c>
      <c r="H67" s="119">
        <v>42166</v>
      </c>
      <c r="I67" s="120" t="s">
        <v>695</v>
      </c>
    </row>
    <row r="68" spans="1:9">
      <c r="A68" s="133">
        <v>44</v>
      </c>
      <c r="B68" s="134">
        <v>185</v>
      </c>
      <c r="C68" s="135" t="s">
        <v>246</v>
      </c>
      <c r="D68" s="136" t="s">
        <v>479</v>
      </c>
      <c r="G68" s="120" t="s">
        <v>696</v>
      </c>
      <c r="H68" s="119">
        <v>42166</v>
      </c>
      <c r="I68" s="120" t="s">
        <v>697</v>
      </c>
    </row>
    <row r="69" spans="1:9">
      <c r="A69" s="133">
        <v>45</v>
      </c>
      <c r="B69" s="134">
        <v>19</v>
      </c>
      <c r="C69" s="135" t="s">
        <v>248</v>
      </c>
      <c r="D69" s="136" t="s">
        <v>240</v>
      </c>
      <c r="G69" s="120" t="s">
        <v>698</v>
      </c>
      <c r="H69" s="119">
        <v>42166</v>
      </c>
      <c r="I69" s="120" t="s">
        <v>699</v>
      </c>
    </row>
    <row r="70" spans="1:9">
      <c r="A70" s="133">
        <v>46</v>
      </c>
      <c r="B70" s="134">
        <v>78</v>
      </c>
      <c r="C70" s="135" t="s">
        <v>249</v>
      </c>
      <c r="D70" s="136" t="s">
        <v>240</v>
      </c>
      <c r="G70" s="120" t="s">
        <v>700</v>
      </c>
      <c r="H70" s="119">
        <v>42166</v>
      </c>
      <c r="I70" s="120" t="s">
        <v>701</v>
      </c>
    </row>
    <row r="71" spans="1:9">
      <c r="A71" s="133">
        <v>47</v>
      </c>
      <c r="B71" s="134">
        <v>15</v>
      </c>
      <c r="C71" s="135" t="s">
        <v>250</v>
      </c>
      <c r="D71" s="136" t="s">
        <v>240</v>
      </c>
      <c r="G71" s="120" t="s">
        <v>700</v>
      </c>
      <c r="H71" s="119">
        <v>42166</v>
      </c>
      <c r="I71" s="120" t="s">
        <v>702</v>
      </c>
    </row>
    <row r="72" spans="1:9">
      <c r="A72" s="133">
        <v>48</v>
      </c>
      <c r="B72" s="134">
        <v>79</v>
      </c>
      <c r="C72" s="135" t="s">
        <v>251</v>
      </c>
      <c r="D72" s="136" t="s">
        <v>478</v>
      </c>
      <c r="G72" s="120" t="s">
        <v>703</v>
      </c>
      <c r="H72" s="119">
        <v>42166</v>
      </c>
      <c r="I72" s="120" t="s">
        <v>704</v>
      </c>
    </row>
    <row r="73" spans="1:9">
      <c r="A73" s="133">
        <v>49</v>
      </c>
      <c r="B73" s="134">
        <v>128</v>
      </c>
      <c r="C73" s="135" t="s">
        <v>244</v>
      </c>
      <c r="D73" s="136" t="s">
        <v>240</v>
      </c>
      <c r="G73" s="120" t="s">
        <v>703</v>
      </c>
      <c r="H73" s="119">
        <v>42166</v>
      </c>
      <c r="I73" s="120" t="s">
        <v>705</v>
      </c>
    </row>
    <row r="74" spans="1:9">
      <c r="A74" s="133">
        <v>50</v>
      </c>
      <c r="B74" s="134">
        <v>14</v>
      </c>
      <c r="C74" s="135" t="s">
        <v>252</v>
      </c>
      <c r="D74" s="136" t="s">
        <v>240</v>
      </c>
      <c r="G74" s="120" t="s">
        <v>706</v>
      </c>
      <c r="H74" s="119">
        <v>42166</v>
      </c>
      <c r="I74" s="120" t="s">
        <v>707</v>
      </c>
    </row>
    <row r="75" spans="1:9">
      <c r="A75" s="133">
        <v>51</v>
      </c>
      <c r="B75" s="134">
        <v>112</v>
      </c>
      <c r="C75" s="135" t="s">
        <v>253</v>
      </c>
      <c r="D75" s="136">
        <v>1</v>
      </c>
      <c r="G75" s="120" t="s">
        <v>708</v>
      </c>
      <c r="H75" s="119">
        <v>42166</v>
      </c>
      <c r="I75" s="120" t="s">
        <v>709</v>
      </c>
    </row>
    <row r="76" spans="1:9">
      <c r="A76" s="133">
        <v>51</v>
      </c>
      <c r="B76" s="134">
        <v>120</v>
      </c>
      <c r="C76" s="135" t="s">
        <v>253</v>
      </c>
      <c r="D76" s="136">
        <v>2</v>
      </c>
      <c r="G76" s="120" t="s">
        <v>710</v>
      </c>
      <c r="H76" s="119">
        <v>42166</v>
      </c>
      <c r="I76" s="120" t="s">
        <v>711</v>
      </c>
    </row>
    <row r="77" spans="1:9">
      <c r="A77" s="133">
        <v>52</v>
      </c>
      <c r="B77" s="134">
        <v>114</v>
      </c>
      <c r="C77" s="135" t="s">
        <v>254</v>
      </c>
      <c r="D77" s="136" t="s">
        <v>478</v>
      </c>
      <c r="G77" s="120" t="s">
        <v>712</v>
      </c>
      <c r="H77" s="119">
        <v>42166</v>
      </c>
      <c r="I77" s="120" t="s">
        <v>713</v>
      </c>
    </row>
    <row r="78" spans="1:9">
      <c r="A78" s="133">
        <v>53</v>
      </c>
      <c r="B78" s="134">
        <v>115</v>
      </c>
      <c r="C78" s="135" t="s">
        <v>254</v>
      </c>
      <c r="D78" s="136" t="s">
        <v>478</v>
      </c>
      <c r="G78" s="120" t="s">
        <v>714</v>
      </c>
      <c r="H78" s="119">
        <v>42166</v>
      </c>
      <c r="I78" s="120" t="s">
        <v>715</v>
      </c>
    </row>
    <row r="79" spans="1:9">
      <c r="A79" s="133">
        <v>55</v>
      </c>
      <c r="B79" s="134">
        <v>117</v>
      </c>
      <c r="C79" s="135" t="s">
        <v>254</v>
      </c>
      <c r="D79" s="136" t="s">
        <v>478</v>
      </c>
      <c r="G79" s="120" t="s">
        <v>716</v>
      </c>
      <c r="H79" s="119">
        <v>42166</v>
      </c>
      <c r="I79" s="120" t="s">
        <v>717</v>
      </c>
    </row>
    <row r="80" spans="1:9">
      <c r="A80" s="133">
        <v>56</v>
      </c>
      <c r="B80" s="134">
        <v>118</v>
      </c>
      <c r="C80" s="135" t="s">
        <v>254</v>
      </c>
      <c r="D80" s="136" t="s">
        <v>478</v>
      </c>
      <c r="G80" s="120" t="s">
        <v>718</v>
      </c>
      <c r="H80" s="119">
        <v>42166</v>
      </c>
      <c r="I80" s="120" t="s">
        <v>719</v>
      </c>
    </row>
    <row r="81" spans="1:9">
      <c r="A81" s="133">
        <v>57</v>
      </c>
      <c r="B81" s="134">
        <v>119</v>
      </c>
      <c r="C81" s="135" t="s">
        <v>254</v>
      </c>
      <c r="D81" s="136" t="s">
        <v>240</v>
      </c>
      <c r="G81" s="120" t="s">
        <v>720</v>
      </c>
      <c r="H81" s="119">
        <v>42166</v>
      </c>
      <c r="I81" s="120" t="s">
        <v>721</v>
      </c>
    </row>
    <row r="82" spans="1:9">
      <c r="A82" s="133">
        <v>58</v>
      </c>
      <c r="B82" s="134">
        <v>21</v>
      </c>
      <c r="C82" s="135" t="s">
        <v>292</v>
      </c>
      <c r="D82" s="136">
        <v>1</v>
      </c>
      <c r="G82" s="120" t="s">
        <v>720</v>
      </c>
      <c r="H82" s="119">
        <v>42166</v>
      </c>
      <c r="I82" s="120" t="s">
        <v>722</v>
      </c>
    </row>
    <row r="83" spans="1:9">
      <c r="A83" s="133">
        <v>58</v>
      </c>
      <c r="B83" s="134">
        <v>175</v>
      </c>
      <c r="C83" s="135" t="s">
        <v>292</v>
      </c>
      <c r="D83" s="136">
        <v>1</v>
      </c>
      <c r="G83" s="120" t="s">
        <v>723</v>
      </c>
      <c r="H83" s="119">
        <v>42166</v>
      </c>
      <c r="I83" s="120" t="s">
        <v>724</v>
      </c>
    </row>
    <row r="84" spans="1:9">
      <c r="A84" s="133">
        <v>59</v>
      </c>
      <c r="B84" s="134">
        <v>121</v>
      </c>
      <c r="C84" s="135" t="s">
        <v>254</v>
      </c>
      <c r="D84" s="136" t="s">
        <v>478</v>
      </c>
    </row>
    <row r="85" spans="1:9">
      <c r="A85" s="133">
        <v>60</v>
      </c>
      <c r="B85" s="134">
        <v>122</v>
      </c>
      <c r="C85" s="135" t="s">
        <v>254</v>
      </c>
      <c r="D85" s="136" t="s">
        <v>240</v>
      </c>
    </row>
    <row r="86" spans="1:9">
      <c r="A86" s="133">
        <v>62</v>
      </c>
      <c r="B86" s="134">
        <v>1119</v>
      </c>
      <c r="C86" s="135" t="s">
        <v>255</v>
      </c>
      <c r="D86" s="136" t="s">
        <v>481</v>
      </c>
    </row>
    <row r="87" spans="1:9">
      <c r="A87" s="133">
        <v>63</v>
      </c>
      <c r="B87" s="134">
        <v>172</v>
      </c>
      <c r="C87" s="135" t="s">
        <v>247</v>
      </c>
      <c r="D87" s="136" t="s">
        <v>478</v>
      </c>
    </row>
    <row r="88" spans="1:9">
      <c r="A88" s="133">
        <v>64</v>
      </c>
      <c r="B88" s="134">
        <v>1105</v>
      </c>
      <c r="C88" s="135" t="s">
        <v>254</v>
      </c>
      <c r="D88" s="136" t="s">
        <v>240</v>
      </c>
    </row>
    <row r="89" spans="1:9">
      <c r="A89" s="133">
        <v>65</v>
      </c>
      <c r="B89" s="134">
        <v>10</v>
      </c>
      <c r="C89" s="135" t="s">
        <v>256</v>
      </c>
      <c r="D89" s="136" t="s">
        <v>240</v>
      </c>
    </row>
    <row r="90" spans="1:9">
      <c r="A90" s="133">
        <v>66</v>
      </c>
      <c r="B90" s="134">
        <v>1106</v>
      </c>
      <c r="C90" s="135" t="s">
        <v>256</v>
      </c>
      <c r="D90" s="136" t="s">
        <v>240</v>
      </c>
    </row>
    <row r="91" spans="1:9">
      <c r="A91" s="133">
        <v>67</v>
      </c>
      <c r="B91" s="134">
        <v>102</v>
      </c>
      <c r="C91" s="135" t="s">
        <v>257</v>
      </c>
      <c r="D91" s="136" t="s">
        <v>479</v>
      </c>
    </row>
    <row r="92" spans="1:9">
      <c r="A92" s="133">
        <v>71</v>
      </c>
      <c r="B92" s="134">
        <v>109</v>
      </c>
      <c r="C92" s="135" t="s">
        <v>257</v>
      </c>
      <c r="D92" s="136" t="s">
        <v>240</v>
      </c>
    </row>
    <row r="93" spans="1:9">
      <c r="A93" s="133">
        <v>72</v>
      </c>
      <c r="B93" s="134">
        <v>111</v>
      </c>
      <c r="C93" s="135" t="s">
        <v>257</v>
      </c>
      <c r="D93" s="136" t="s">
        <v>240</v>
      </c>
    </row>
    <row r="94" spans="1:9">
      <c r="A94" s="133">
        <v>73</v>
      </c>
      <c r="B94" s="134">
        <v>156</v>
      </c>
      <c r="C94" s="135" t="s">
        <v>257</v>
      </c>
      <c r="D94" s="136" t="s">
        <v>479</v>
      </c>
    </row>
    <row r="95" spans="1:9">
      <c r="A95" s="133">
        <v>74</v>
      </c>
      <c r="B95" s="134">
        <v>17</v>
      </c>
      <c r="C95" s="135" t="s">
        <v>258</v>
      </c>
      <c r="D95" s="136" t="s">
        <v>240</v>
      </c>
    </row>
    <row r="96" spans="1:9">
      <c r="A96" s="133">
        <v>75</v>
      </c>
      <c r="B96" s="134">
        <v>62</v>
      </c>
      <c r="C96" s="135" t="s">
        <v>259</v>
      </c>
      <c r="D96" s="136" t="s">
        <v>240</v>
      </c>
    </row>
    <row r="97" spans="1:4">
      <c r="A97" s="133">
        <v>76</v>
      </c>
      <c r="B97" s="134">
        <v>63</v>
      </c>
      <c r="C97" s="135" t="s">
        <v>259</v>
      </c>
      <c r="D97" s="136" t="s">
        <v>240</v>
      </c>
    </row>
    <row r="98" spans="1:4">
      <c r="A98" s="133">
        <v>77</v>
      </c>
      <c r="B98" s="134">
        <v>134</v>
      </c>
      <c r="C98" s="135" t="s">
        <v>259</v>
      </c>
      <c r="D98" s="136" t="s">
        <v>240</v>
      </c>
    </row>
    <row r="99" spans="1:4">
      <c r="A99" s="133">
        <v>78</v>
      </c>
      <c r="B99" s="134">
        <v>13</v>
      </c>
      <c r="C99" s="135" t="s">
        <v>260</v>
      </c>
      <c r="D99" s="136" t="s">
        <v>240</v>
      </c>
    </row>
    <row r="100" spans="1:4">
      <c r="A100" s="133">
        <v>79</v>
      </c>
      <c r="B100" s="134">
        <v>97</v>
      </c>
      <c r="C100" s="135" t="s">
        <v>261</v>
      </c>
      <c r="D100" s="136">
        <v>2</v>
      </c>
    </row>
    <row r="101" spans="1:4">
      <c r="A101" s="133">
        <v>79</v>
      </c>
      <c r="B101" s="134">
        <v>164</v>
      </c>
      <c r="C101" s="135" t="s">
        <v>261</v>
      </c>
      <c r="D101" s="136">
        <v>1</v>
      </c>
    </row>
    <row r="102" spans="1:4">
      <c r="A102" s="133">
        <v>80</v>
      </c>
      <c r="B102" s="134">
        <v>96</v>
      </c>
      <c r="C102" s="135" t="s">
        <v>262</v>
      </c>
      <c r="D102" s="136" t="s">
        <v>240</v>
      </c>
    </row>
    <row r="103" spans="1:4">
      <c r="A103" s="133">
        <v>81</v>
      </c>
      <c r="B103" s="134">
        <v>60</v>
      </c>
      <c r="C103" s="135" t="s">
        <v>263</v>
      </c>
      <c r="D103" s="136" t="s">
        <v>240</v>
      </c>
    </row>
    <row r="104" spans="1:4">
      <c r="A104" s="133">
        <v>82</v>
      </c>
      <c r="B104" s="134">
        <v>83</v>
      </c>
      <c r="C104" s="135" t="s">
        <v>264</v>
      </c>
      <c r="D104" s="136" t="s">
        <v>240</v>
      </c>
    </row>
    <row r="105" spans="1:4">
      <c r="A105" s="133">
        <v>83</v>
      </c>
      <c r="B105" s="134">
        <v>84</v>
      </c>
      <c r="C105" s="135" t="s">
        <v>264</v>
      </c>
      <c r="D105" s="136" t="s">
        <v>240</v>
      </c>
    </row>
    <row r="106" spans="1:4">
      <c r="A106" s="133">
        <v>84</v>
      </c>
      <c r="B106" s="134">
        <v>85</v>
      </c>
      <c r="C106" s="135" t="s">
        <v>264</v>
      </c>
      <c r="D106" s="136" t="s">
        <v>240</v>
      </c>
    </row>
    <row r="107" spans="1:4">
      <c r="A107" s="133">
        <v>85</v>
      </c>
      <c r="B107" s="134">
        <v>86</v>
      </c>
      <c r="C107" s="135" t="s">
        <v>264</v>
      </c>
      <c r="D107" s="136" t="s">
        <v>240</v>
      </c>
    </row>
    <row r="108" spans="1:4">
      <c r="A108" s="133">
        <v>86</v>
      </c>
      <c r="B108" s="134">
        <v>1107</v>
      </c>
      <c r="C108" s="135" t="s">
        <v>264</v>
      </c>
      <c r="D108" s="136" t="s">
        <v>240</v>
      </c>
    </row>
    <row r="109" spans="1:4">
      <c r="A109" s="133">
        <v>87</v>
      </c>
      <c r="B109" s="134">
        <v>1109</v>
      </c>
      <c r="C109" s="135" t="s">
        <v>264</v>
      </c>
      <c r="D109" s="136" t="s">
        <v>240</v>
      </c>
    </row>
    <row r="110" spans="1:4">
      <c r="A110" s="133">
        <v>88</v>
      </c>
      <c r="B110" s="134">
        <v>1113</v>
      </c>
      <c r="C110" s="135" t="s">
        <v>264</v>
      </c>
      <c r="D110" s="136" t="s">
        <v>240</v>
      </c>
    </row>
    <row r="111" spans="1:4">
      <c r="A111" s="133">
        <v>91</v>
      </c>
      <c r="B111" s="134">
        <v>3</v>
      </c>
      <c r="C111" s="135" t="s">
        <v>265</v>
      </c>
      <c r="D111" s="136" t="s">
        <v>240</v>
      </c>
    </row>
    <row r="112" spans="1:4">
      <c r="A112" s="133">
        <v>92</v>
      </c>
      <c r="B112" s="134">
        <v>4</v>
      </c>
      <c r="C112" s="135" t="s">
        <v>265</v>
      </c>
      <c r="D112" s="136" t="s">
        <v>240</v>
      </c>
    </row>
    <row r="113" spans="1:4">
      <c r="A113" s="133">
        <v>93</v>
      </c>
      <c r="B113" s="134">
        <v>30</v>
      </c>
      <c r="C113" s="135" t="s">
        <v>266</v>
      </c>
      <c r="D113" s="136">
        <v>1</v>
      </c>
    </row>
    <row r="114" spans="1:4">
      <c r="A114" s="133">
        <v>93</v>
      </c>
      <c r="B114" s="134">
        <v>214</v>
      </c>
      <c r="C114" s="135" t="s">
        <v>266</v>
      </c>
      <c r="D114" s="136">
        <v>2</v>
      </c>
    </row>
    <row r="115" spans="1:4">
      <c r="A115" s="133">
        <v>94</v>
      </c>
      <c r="B115" s="134">
        <v>1108</v>
      </c>
      <c r="C115" s="135" t="s">
        <v>265</v>
      </c>
      <c r="D115" s="136" t="s">
        <v>240</v>
      </c>
    </row>
    <row r="116" spans="1:4">
      <c r="A116" s="133">
        <v>95</v>
      </c>
      <c r="B116" s="134">
        <v>1110</v>
      </c>
      <c r="C116" s="135" t="s">
        <v>265</v>
      </c>
      <c r="D116" s="136" t="s">
        <v>240</v>
      </c>
    </row>
    <row r="117" spans="1:4">
      <c r="A117" s="133">
        <v>96</v>
      </c>
      <c r="B117" s="134">
        <v>1114</v>
      </c>
      <c r="C117" s="135" t="s">
        <v>265</v>
      </c>
      <c r="D117" s="136" t="s">
        <v>240</v>
      </c>
    </row>
    <row r="118" spans="1:4">
      <c r="A118" s="133">
        <v>97</v>
      </c>
      <c r="B118" s="134">
        <v>54</v>
      </c>
      <c r="C118" s="135" t="s">
        <v>267</v>
      </c>
      <c r="D118" s="136" t="s">
        <v>240</v>
      </c>
    </row>
    <row r="119" spans="1:4">
      <c r="A119" s="133">
        <v>98</v>
      </c>
      <c r="B119" s="134">
        <v>12</v>
      </c>
      <c r="C119" s="135" t="s">
        <v>268</v>
      </c>
      <c r="D119" s="136" t="s">
        <v>240</v>
      </c>
    </row>
    <row r="120" spans="1:4">
      <c r="A120" s="133">
        <v>99</v>
      </c>
      <c r="B120" s="134">
        <v>75</v>
      </c>
      <c r="C120" s="135" t="s">
        <v>269</v>
      </c>
      <c r="D120" s="136" t="s">
        <v>478</v>
      </c>
    </row>
    <row r="121" spans="1:4">
      <c r="A121" s="133">
        <v>100</v>
      </c>
      <c r="B121" s="134">
        <v>76</v>
      </c>
      <c r="C121" s="135" t="s">
        <v>269</v>
      </c>
      <c r="D121" s="136" t="s">
        <v>478</v>
      </c>
    </row>
    <row r="122" spans="1:4">
      <c r="A122" s="133">
        <v>101</v>
      </c>
      <c r="B122" s="134">
        <v>7</v>
      </c>
      <c r="C122" s="135" t="s">
        <v>270</v>
      </c>
      <c r="D122" s="136" t="s">
        <v>240</v>
      </c>
    </row>
    <row r="123" spans="1:4">
      <c r="A123" s="133">
        <v>102</v>
      </c>
      <c r="B123" s="134">
        <v>8</v>
      </c>
      <c r="C123" s="135" t="s">
        <v>270</v>
      </c>
      <c r="D123" s="136" t="s">
        <v>240</v>
      </c>
    </row>
    <row r="124" spans="1:4">
      <c r="A124" s="133">
        <v>103</v>
      </c>
      <c r="B124" s="134">
        <v>9</v>
      </c>
      <c r="C124" s="135" t="s">
        <v>270</v>
      </c>
      <c r="D124" s="136" t="s">
        <v>240</v>
      </c>
    </row>
    <row r="125" spans="1:4">
      <c r="A125" s="133">
        <v>104</v>
      </c>
      <c r="B125" s="134">
        <v>61</v>
      </c>
      <c r="C125" s="135" t="s">
        <v>271</v>
      </c>
      <c r="D125" s="136" t="s">
        <v>479</v>
      </c>
    </row>
    <row r="126" spans="1:4">
      <c r="A126" s="133">
        <v>105</v>
      </c>
      <c r="B126" s="134">
        <v>65</v>
      </c>
      <c r="C126" s="135" t="s">
        <v>271</v>
      </c>
      <c r="D126" s="136" t="s">
        <v>240</v>
      </c>
    </row>
    <row r="127" spans="1:4">
      <c r="A127" s="133">
        <v>106</v>
      </c>
      <c r="B127" s="134">
        <v>66</v>
      </c>
      <c r="C127" s="135" t="s">
        <v>271</v>
      </c>
      <c r="D127" s="136" t="s">
        <v>479</v>
      </c>
    </row>
    <row r="128" spans="1:4">
      <c r="A128" s="133">
        <v>107</v>
      </c>
      <c r="B128" s="134">
        <v>67</v>
      </c>
      <c r="C128" s="135" t="s">
        <v>271</v>
      </c>
      <c r="D128" s="136" t="s">
        <v>479</v>
      </c>
    </row>
    <row r="129" spans="1:4">
      <c r="A129" s="133">
        <v>108</v>
      </c>
      <c r="B129" s="134">
        <v>68</v>
      </c>
      <c r="C129" s="135" t="s">
        <v>271</v>
      </c>
      <c r="D129" s="136" t="s">
        <v>479</v>
      </c>
    </row>
    <row r="130" spans="1:4">
      <c r="A130" s="133">
        <v>109</v>
      </c>
      <c r="B130" s="134">
        <v>69</v>
      </c>
      <c r="C130" s="135" t="s">
        <v>271</v>
      </c>
      <c r="D130" s="136" t="s">
        <v>240</v>
      </c>
    </row>
    <row r="131" spans="1:4">
      <c r="A131" s="133">
        <v>110</v>
      </c>
      <c r="B131" s="134">
        <v>1348</v>
      </c>
      <c r="C131" s="135" t="s">
        <v>271</v>
      </c>
      <c r="D131" s="136" t="s">
        <v>240</v>
      </c>
    </row>
    <row r="132" spans="1:4">
      <c r="A132" s="133">
        <v>111</v>
      </c>
      <c r="B132" s="134">
        <v>91</v>
      </c>
      <c r="C132" s="135" t="s">
        <v>272</v>
      </c>
      <c r="D132" s="136" t="s">
        <v>240</v>
      </c>
    </row>
    <row r="133" spans="1:4">
      <c r="A133" s="133">
        <v>112</v>
      </c>
      <c r="B133" s="134">
        <v>22</v>
      </c>
      <c r="C133" s="135" t="s">
        <v>273</v>
      </c>
      <c r="D133" s="136" t="s">
        <v>478</v>
      </c>
    </row>
    <row r="134" spans="1:4">
      <c r="A134" s="133">
        <v>113</v>
      </c>
      <c r="B134" s="134">
        <v>23</v>
      </c>
      <c r="C134" s="135" t="s">
        <v>273</v>
      </c>
      <c r="D134" s="136" t="s">
        <v>478</v>
      </c>
    </row>
    <row r="135" spans="1:4">
      <c r="A135" s="133">
        <v>115</v>
      </c>
      <c r="B135" s="134">
        <v>25</v>
      </c>
      <c r="C135" s="135" t="s">
        <v>273</v>
      </c>
      <c r="D135" s="136" t="s">
        <v>240</v>
      </c>
    </row>
    <row r="136" spans="1:4">
      <c r="A136" s="133">
        <v>116</v>
      </c>
      <c r="B136" s="134">
        <v>26</v>
      </c>
      <c r="C136" s="135" t="s">
        <v>273</v>
      </c>
      <c r="D136" s="136" t="s">
        <v>240</v>
      </c>
    </row>
    <row r="137" spans="1:4">
      <c r="A137" s="133">
        <v>117</v>
      </c>
      <c r="B137" s="134">
        <v>1349</v>
      </c>
      <c r="C137" s="135" t="s">
        <v>273</v>
      </c>
      <c r="D137" s="136" t="s">
        <v>240</v>
      </c>
    </row>
    <row r="138" spans="1:4">
      <c r="A138" s="133">
        <v>118</v>
      </c>
      <c r="B138" s="134">
        <v>6</v>
      </c>
      <c r="C138" s="135" t="s">
        <v>274</v>
      </c>
      <c r="D138" s="136" t="s">
        <v>240</v>
      </c>
    </row>
    <row r="139" spans="1:4">
      <c r="A139" s="133">
        <v>119</v>
      </c>
      <c r="B139" s="134">
        <v>1350</v>
      </c>
      <c r="C139" s="135" t="s">
        <v>274</v>
      </c>
      <c r="D139" s="136" t="s">
        <v>240</v>
      </c>
    </row>
    <row r="140" spans="1:4">
      <c r="A140" s="133">
        <v>120</v>
      </c>
      <c r="B140" s="134">
        <v>11</v>
      </c>
      <c r="C140" s="135" t="s">
        <v>247</v>
      </c>
      <c r="D140" s="136" t="s">
        <v>240</v>
      </c>
    </row>
    <row r="141" spans="1:4">
      <c r="A141" s="133">
        <v>121</v>
      </c>
      <c r="B141" s="134">
        <v>26</v>
      </c>
      <c r="C141" s="135" t="s">
        <v>275</v>
      </c>
      <c r="D141" s="136">
        <v>2</v>
      </c>
    </row>
    <row r="142" spans="1:4">
      <c r="A142" s="133">
        <v>121</v>
      </c>
      <c r="B142" s="134">
        <v>224</v>
      </c>
      <c r="C142" s="135" t="s">
        <v>275</v>
      </c>
      <c r="D142" s="136">
        <v>1</v>
      </c>
    </row>
    <row r="143" spans="1:4">
      <c r="A143" s="133">
        <v>122</v>
      </c>
      <c r="B143" s="134">
        <v>201</v>
      </c>
      <c r="C143" s="135" t="s">
        <v>276</v>
      </c>
      <c r="D143" s="136">
        <v>1</v>
      </c>
    </row>
    <row r="144" spans="1:4">
      <c r="A144" s="133">
        <v>122</v>
      </c>
      <c r="B144" s="134">
        <v>245</v>
      </c>
      <c r="C144" s="135" t="s">
        <v>276</v>
      </c>
      <c r="D144" s="136">
        <v>2</v>
      </c>
    </row>
    <row r="145" spans="1:4">
      <c r="A145" s="133">
        <v>123</v>
      </c>
      <c r="B145" s="134">
        <v>1307</v>
      </c>
      <c r="C145" s="135" t="s">
        <v>277</v>
      </c>
      <c r="D145" s="136">
        <v>1</v>
      </c>
    </row>
    <row r="146" spans="1:4">
      <c r="A146" s="133">
        <v>124</v>
      </c>
      <c r="B146" s="134">
        <v>1319</v>
      </c>
      <c r="C146" s="135" t="s">
        <v>277</v>
      </c>
      <c r="D146" s="136">
        <v>1</v>
      </c>
    </row>
    <row r="147" spans="1:4">
      <c r="A147" s="133">
        <v>125</v>
      </c>
      <c r="B147" s="134">
        <v>1315</v>
      </c>
      <c r="C147" s="135" t="s">
        <v>277</v>
      </c>
      <c r="D147" s="136">
        <v>1</v>
      </c>
    </row>
    <row r="148" spans="1:4">
      <c r="A148" s="133">
        <v>126</v>
      </c>
      <c r="B148" s="134">
        <v>1193</v>
      </c>
      <c r="C148" s="135" t="s">
        <v>278</v>
      </c>
      <c r="D148" s="136">
        <v>1</v>
      </c>
    </row>
    <row r="149" spans="1:4">
      <c r="A149" s="133">
        <v>126</v>
      </c>
      <c r="B149" s="134">
        <v>1194</v>
      </c>
      <c r="C149" s="135" t="s">
        <v>278</v>
      </c>
      <c r="D149" s="136">
        <v>2</v>
      </c>
    </row>
    <row r="150" spans="1:4">
      <c r="A150" s="133">
        <v>127</v>
      </c>
      <c r="B150" s="134">
        <v>80</v>
      </c>
      <c r="C150" s="135" t="s">
        <v>279</v>
      </c>
      <c r="D150" s="136" t="s">
        <v>479</v>
      </c>
    </row>
    <row r="151" spans="1:4">
      <c r="A151" s="133">
        <v>127</v>
      </c>
      <c r="B151" s="134">
        <v>148</v>
      </c>
      <c r="C151" s="135" t="s">
        <v>279</v>
      </c>
      <c r="D151" s="136">
        <v>1</v>
      </c>
    </row>
    <row r="152" spans="1:4">
      <c r="A152" s="133">
        <v>127</v>
      </c>
      <c r="B152" s="134">
        <v>221</v>
      </c>
      <c r="C152" s="135" t="s">
        <v>279</v>
      </c>
      <c r="D152" s="136" t="s">
        <v>481</v>
      </c>
    </row>
    <row r="153" spans="1:4">
      <c r="A153" s="133">
        <v>128</v>
      </c>
      <c r="B153" s="134">
        <v>1120</v>
      </c>
      <c r="C153" s="135" t="s">
        <v>280</v>
      </c>
      <c r="D153" s="136">
        <v>1</v>
      </c>
    </row>
    <row r="154" spans="1:4">
      <c r="A154" s="133">
        <v>128</v>
      </c>
      <c r="B154" s="134">
        <v>1121</v>
      </c>
      <c r="C154" s="135" t="s">
        <v>280</v>
      </c>
      <c r="D154" s="136">
        <v>1</v>
      </c>
    </row>
    <row r="155" spans="1:4">
      <c r="A155" s="133">
        <v>128</v>
      </c>
      <c r="B155" s="134">
        <v>1122</v>
      </c>
      <c r="C155" s="135" t="s">
        <v>280</v>
      </c>
      <c r="D155" s="136">
        <v>2</v>
      </c>
    </row>
    <row r="156" spans="1:4">
      <c r="A156" s="133">
        <v>129</v>
      </c>
      <c r="B156" s="134">
        <v>169</v>
      </c>
      <c r="C156" s="135" t="s">
        <v>279</v>
      </c>
      <c r="D156" s="136">
        <v>1</v>
      </c>
    </row>
    <row r="157" spans="1:4">
      <c r="A157" s="133">
        <v>129</v>
      </c>
      <c r="B157" s="134">
        <v>202</v>
      </c>
      <c r="C157" s="135" t="s">
        <v>279</v>
      </c>
      <c r="D157" s="136">
        <v>1</v>
      </c>
    </row>
    <row r="158" spans="1:4">
      <c r="A158" s="133">
        <v>129</v>
      </c>
      <c r="B158" s="134">
        <v>222</v>
      </c>
      <c r="C158" s="135" t="s">
        <v>279</v>
      </c>
      <c r="D158" s="136">
        <v>2</v>
      </c>
    </row>
    <row r="159" spans="1:4">
      <c r="A159" s="133">
        <v>130</v>
      </c>
      <c r="B159" s="134">
        <v>1308</v>
      </c>
      <c r="C159" s="135" t="s">
        <v>281</v>
      </c>
      <c r="D159" s="136">
        <v>1</v>
      </c>
    </row>
    <row r="160" spans="1:4">
      <c r="A160" s="133">
        <v>130</v>
      </c>
      <c r="B160" s="134">
        <v>1309</v>
      </c>
      <c r="C160" s="135" t="s">
        <v>281</v>
      </c>
      <c r="D160" s="136">
        <v>1</v>
      </c>
    </row>
    <row r="161" spans="1:4">
      <c r="A161" s="133">
        <v>130</v>
      </c>
      <c r="B161" s="134">
        <v>1310</v>
      </c>
      <c r="C161" s="135" t="s">
        <v>281</v>
      </c>
      <c r="D161" s="136">
        <v>2</v>
      </c>
    </row>
    <row r="162" spans="1:4">
      <c r="A162" s="133">
        <v>131</v>
      </c>
      <c r="B162" s="134">
        <v>1311</v>
      </c>
      <c r="C162" s="135" t="s">
        <v>281</v>
      </c>
      <c r="D162" s="136">
        <v>1</v>
      </c>
    </row>
    <row r="163" spans="1:4">
      <c r="A163" s="133">
        <v>131</v>
      </c>
      <c r="B163" s="134">
        <v>1312</v>
      </c>
      <c r="C163" s="135" t="s">
        <v>281</v>
      </c>
      <c r="D163" s="136">
        <v>1</v>
      </c>
    </row>
    <row r="164" spans="1:4">
      <c r="A164" s="133">
        <v>131</v>
      </c>
      <c r="B164" s="134">
        <v>1313</v>
      </c>
      <c r="C164" s="135" t="s">
        <v>281</v>
      </c>
      <c r="D164" s="136">
        <v>2</v>
      </c>
    </row>
    <row r="165" spans="1:4">
      <c r="A165" s="133">
        <v>132</v>
      </c>
      <c r="B165" s="134">
        <v>92</v>
      </c>
      <c r="C165" s="135" t="s">
        <v>282</v>
      </c>
      <c r="D165" s="136" t="s">
        <v>478</v>
      </c>
    </row>
    <row r="166" spans="1:4">
      <c r="A166" s="133">
        <v>132</v>
      </c>
      <c r="B166" s="134">
        <v>210</v>
      </c>
      <c r="C166" s="135" t="s">
        <v>282</v>
      </c>
      <c r="D166" s="136">
        <v>2</v>
      </c>
    </row>
    <row r="167" spans="1:4">
      <c r="A167" s="133">
        <v>132</v>
      </c>
      <c r="B167" s="134">
        <v>234</v>
      </c>
      <c r="C167" s="135" t="s">
        <v>282</v>
      </c>
      <c r="D167" s="136" t="s">
        <v>478</v>
      </c>
    </row>
    <row r="168" spans="1:4">
      <c r="A168" s="133">
        <v>132</v>
      </c>
      <c r="B168" s="134">
        <v>236</v>
      </c>
      <c r="C168" s="135" t="s">
        <v>282</v>
      </c>
      <c r="D168" s="136" t="s">
        <v>478</v>
      </c>
    </row>
    <row r="169" spans="1:4">
      <c r="A169" s="133">
        <v>133</v>
      </c>
      <c r="B169" s="134">
        <v>92</v>
      </c>
      <c r="C169" s="135" t="s">
        <v>282</v>
      </c>
      <c r="D169" s="136">
        <v>1</v>
      </c>
    </row>
    <row r="170" spans="1:4">
      <c r="A170" s="133">
        <v>133</v>
      </c>
      <c r="B170" s="134">
        <v>210</v>
      </c>
      <c r="C170" s="135" t="s">
        <v>282</v>
      </c>
      <c r="D170" s="136">
        <v>2</v>
      </c>
    </row>
    <row r="171" spans="1:4">
      <c r="A171" s="133">
        <v>133</v>
      </c>
      <c r="B171" s="134">
        <v>233</v>
      </c>
      <c r="C171" s="135" t="s">
        <v>282</v>
      </c>
      <c r="D171" s="136">
        <v>1</v>
      </c>
    </row>
    <row r="172" spans="1:4">
      <c r="A172" s="133">
        <v>133</v>
      </c>
      <c r="B172" s="134">
        <v>246</v>
      </c>
      <c r="C172" s="135" t="s">
        <v>282</v>
      </c>
      <c r="D172" s="136">
        <v>1</v>
      </c>
    </row>
    <row r="173" spans="1:4">
      <c r="A173" s="133">
        <v>134</v>
      </c>
      <c r="B173" s="134">
        <v>101</v>
      </c>
      <c r="C173" s="135" t="s">
        <v>282</v>
      </c>
      <c r="D173" s="136">
        <v>1</v>
      </c>
    </row>
    <row r="174" spans="1:4">
      <c r="A174" s="133">
        <v>134</v>
      </c>
      <c r="B174" s="134">
        <v>210</v>
      </c>
      <c r="C174" s="135" t="s">
        <v>282</v>
      </c>
      <c r="D174" s="136">
        <v>2</v>
      </c>
    </row>
    <row r="175" spans="1:4">
      <c r="A175" s="133">
        <v>134</v>
      </c>
      <c r="B175" s="134">
        <v>232</v>
      </c>
      <c r="C175" s="135" t="s">
        <v>282</v>
      </c>
      <c r="D175" s="136">
        <v>1</v>
      </c>
    </row>
    <row r="176" spans="1:4">
      <c r="A176" s="133">
        <v>134</v>
      </c>
      <c r="B176" s="134">
        <v>250</v>
      </c>
      <c r="C176" s="135" t="s">
        <v>282</v>
      </c>
      <c r="D176" s="136">
        <v>1</v>
      </c>
    </row>
    <row r="177" spans="1:4">
      <c r="A177" s="133">
        <v>135</v>
      </c>
      <c r="B177" s="134">
        <v>38</v>
      </c>
      <c r="C177" s="135" t="s">
        <v>282</v>
      </c>
      <c r="D177" s="136">
        <v>1</v>
      </c>
    </row>
    <row r="178" spans="1:4">
      <c r="A178" s="133">
        <v>135</v>
      </c>
      <c r="B178" s="134">
        <v>80</v>
      </c>
      <c r="C178" s="135" t="s">
        <v>282</v>
      </c>
      <c r="D178" s="136">
        <v>1</v>
      </c>
    </row>
    <row r="179" spans="1:4">
      <c r="A179" s="133">
        <v>135</v>
      </c>
      <c r="B179" s="134">
        <v>221</v>
      </c>
      <c r="C179" s="135" t="s">
        <v>282</v>
      </c>
      <c r="D179" s="136" t="s">
        <v>481</v>
      </c>
    </row>
    <row r="180" spans="1:4">
      <c r="A180" s="133">
        <v>135</v>
      </c>
      <c r="B180" s="134">
        <v>247</v>
      </c>
      <c r="C180" s="135" t="s">
        <v>282</v>
      </c>
      <c r="D180" s="136">
        <v>1</v>
      </c>
    </row>
    <row r="181" spans="1:4">
      <c r="A181" s="133">
        <v>136</v>
      </c>
      <c r="B181" s="134">
        <v>124</v>
      </c>
      <c r="C181" s="135" t="s">
        <v>282</v>
      </c>
      <c r="D181" s="136">
        <v>1</v>
      </c>
    </row>
    <row r="182" spans="1:4">
      <c r="A182" s="133">
        <v>136</v>
      </c>
      <c r="B182" s="134">
        <v>202</v>
      </c>
      <c r="C182" s="135" t="s">
        <v>282</v>
      </c>
      <c r="D182" s="136">
        <v>1</v>
      </c>
    </row>
    <row r="183" spans="1:4">
      <c r="A183" s="133">
        <v>136</v>
      </c>
      <c r="B183" s="134">
        <v>222</v>
      </c>
      <c r="C183" s="135" t="s">
        <v>282</v>
      </c>
      <c r="D183" s="136">
        <v>2</v>
      </c>
    </row>
    <row r="184" spans="1:4">
      <c r="A184" s="133">
        <v>136</v>
      </c>
      <c r="B184" s="134">
        <v>246</v>
      </c>
      <c r="C184" s="135" t="s">
        <v>282</v>
      </c>
      <c r="D184" s="136">
        <v>1</v>
      </c>
    </row>
    <row r="185" spans="1:4">
      <c r="A185" s="133">
        <v>137</v>
      </c>
      <c r="B185" s="134">
        <v>203</v>
      </c>
      <c r="C185" s="135" t="s">
        <v>282</v>
      </c>
      <c r="D185" s="136" t="s">
        <v>283</v>
      </c>
    </row>
    <row r="186" spans="1:4">
      <c r="A186" s="133">
        <v>137</v>
      </c>
      <c r="B186" s="134">
        <v>222</v>
      </c>
      <c r="C186" s="135" t="s">
        <v>282</v>
      </c>
      <c r="D186" s="136" t="s">
        <v>283</v>
      </c>
    </row>
    <row r="187" spans="1:4">
      <c r="A187" s="133">
        <v>137</v>
      </c>
      <c r="B187" s="134">
        <v>223</v>
      </c>
      <c r="C187" s="135" t="s">
        <v>282</v>
      </c>
      <c r="D187" s="136" t="s">
        <v>283</v>
      </c>
    </row>
    <row r="188" spans="1:4">
      <c r="A188" s="133">
        <v>137</v>
      </c>
      <c r="B188" s="134">
        <v>229</v>
      </c>
      <c r="C188" s="135" t="s">
        <v>282</v>
      </c>
      <c r="D188" s="136" t="s">
        <v>283</v>
      </c>
    </row>
    <row r="189" spans="1:4">
      <c r="A189" s="133">
        <v>138</v>
      </c>
      <c r="B189" s="134">
        <v>5</v>
      </c>
      <c r="C189" s="135" t="s">
        <v>282</v>
      </c>
      <c r="D189" s="136" t="s">
        <v>478</v>
      </c>
    </row>
    <row r="190" spans="1:4">
      <c r="A190" s="133">
        <v>138</v>
      </c>
      <c r="B190" s="134">
        <v>88</v>
      </c>
      <c r="C190" s="135" t="s">
        <v>282</v>
      </c>
      <c r="D190" s="136" t="s">
        <v>478</v>
      </c>
    </row>
    <row r="191" spans="1:4">
      <c r="A191" s="133">
        <v>138</v>
      </c>
      <c r="B191" s="134">
        <v>208</v>
      </c>
      <c r="C191" s="135" t="s">
        <v>282</v>
      </c>
      <c r="D191" s="136">
        <v>2</v>
      </c>
    </row>
    <row r="192" spans="1:4">
      <c r="A192" s="133">
        <v>138</v>
      </c>
      <c r="B192" s="134">
        <v>235</v>
      </c>
      <c r="C192" s="135" t="s">
        <v>282</v>
      </c>
      <c r="D192" s="136" t="s">
        <v>478</v>
      </c>
    </row>
    <row r="193" spans="1:4">
      <c r="A193" s="133">
        <v>140</v>
      </c>
      <c r="B193" s="134">
        <v>1395</v>
      </c>
      <c r="C193" s="135" t="s">
        <v>266</v>
      </c>
      <c r="D193" s="136">
        <v>2</v>
      </c>
    </row>
    <row r="194" spans="1:4">
      <c r="A194" s="133">
        <v>140</v>
      </c>
      <c r="B194" s="134">
        <v>1396</v>
      </c>
      <c r="C194" s="135" t="s">
        <v>266</v>
      </c>
      <c r="D194" s="136">
        <v>1</v>
      </c>
    </row>
    <row r="195" spans="1:4">
      <c r="A195" s="133">
        <v>141</v>
      </c>
      <c r="B195" s="134">
        <v>189</v>
      </c>
      <c r="C195" s="135" t="s">
        <v>284</v>
      </c>
      <c r="D195" s="136">
        <v>1</v>
      </c>
    </row>
    <row r="196" spans="1:4">
      <c r="A196" s="133">
        <v>141</v>
      </c>
      <c r="B196" s="134">
        <v>210</v>
      </c>
      <c r="C196" s="135" t="s">
        <v>284</v>
      </c>
      <c r="D196" s="136">
        <v>2</v>
      </c>
    </row>
    <row r="197" spans="1:4">
      <c r="A197" s="133">
        <v>141</v>
      </c>
      <c r="B197" s="134">
        <v>233</v>
      </c>
      <c r="C197" s="135" t="s">
        <v>284</v>
      </c>
      <c r="D197" s="136">
        <v>1</v>
      </c>
    </row>
    <row r="198" spans="1:4">
      <c r="A198" s="133">
        <v>141</v>
      </c>
      <c r="B198" s="134">
        <v>249</v>
      </c>
      <c r="C198" s="135" t="s">
        <v>284</v>
      </c>
      <c r="D198" s="136">
        <v>1</v>
      </c>
    </row>
    <row r="199" spans="1:4">
      <c r="A199" s="133">
        <v>141</v>
      </c>
      <c r="B199" s="134">
        <v>252</v>
      </c>
      <c r="C199" s="135" t="s">
        <v>284</v>
      </c>
      <c r="D199" s="136">
        <v>1</v>
      </c>
    </row>
    <row r="200" spans="1:4">
      <c r="A200" s="133">
        <v>142</v>
      </c>
      <c r="B200" s="134">
        <v>132</v>
      </c>
      <c r="C200" s="135" t="s">
        <v>284</v>
      </c>
      <c r="D200" s="136">
        <v>1</v>
      </c>
    </row>
    <row r="201" spans="1:4">
      <c r="A201" s="133">
        <v>142</v>
      </c>
      <c r="B201" s="134">
        <v>206</v>
      </c>
      <c r="C201" s="135" t="s">
        <v>284</v>
      </c>
      <c r="D201" s="136">
        <v>2</v>
      </c>
    </row>
    <row r="202" spans="1:4">
      <c r="A202" s="133">
        <v>142</v>
      </c>
      <c r="B202" s="134">
        <v>230</v>
      </c>
      <c r="C202" s="135" t="s">
        <v>284</v>
      </c>
      <c r="D202" s="136">
        <v>1</v>
      </c>
    </row>
    <row r="203" spans="1:4">
      <c r="A203" s="133">
        <v>142</v>
      </c>
      <c r="B203" s="134">
        <v>249</v>
      </c>
      <c r="C203" s="135" t="s">
        <v>284</v>
      </c>
      <c r="D203" s="136">
        <v>1</v>
      </c>
    </row>
    <row r="204" spans="1:4">
      <c r="A204" s="133">
        <v>142</v>
      </c>
      <c r="B204" s="134">
        <v>252</v>
      </c>
      <c r="C204" s="135" t="s">
        <v>284</v>
      </c>
      <c r="D204" s="136">
        <v>1</v>
      </c>
    </row>
    <row r="205" spans="1:4">
      <c r="A205" s="133">
        <v>143</v>
      </c>
      <c r="B205" s="134">
        <v>47</v>
      </c>
      <c r="C205" s="135" t="s">
        <v>269</v>
      </c>
      <c r="D205" s="136" t="s">
        <v>240</v>
      </c>
    </row>
    <row r="206" spans="1:4">
      <c r="A206" s="133">
        <v>144</v>
      </c>
      <c r="B206" s="134">
        <v>93</v>
      </c>
      <c r="C206" s="135" t="s">
        <v>285</v>
      </c>
      <c r="D206" s="136">
        <v>1</v>
      </c>
    </row>
    <row r="207" spans="1:4">
      <c r="A207" s="133">
        <v>144</v>
      </c>
      <c r="B207" s="134">
        <v>208</v>
      </c>
      <c r="C207" s="135" t="s">
        <v>285</v>
      </c>
      <c r="D207" s="136">
        <v>2</v>
      </c>
    </row>
    <row r="208" spans="1:4">
      <c r="A208" s="133">
        <v>144</v>
      </c>
      <c r="B208" s="134">
        <v>239</v>
      </c>
      <c r="C208" s="135" t="s">
        <v>285</v>
      </c>
      <c r="D208" s="136">
        <v>1</v>
      </c>
    </row>
    <row r="209" spans="1:4">
      <c r="A209" s="133">
        <v>144</v>
      </c>
      <c r="B209" s="134">
        <v>243</v>
      </c>
      <c r="C209" s="135" t="s">
        <v>285</v>
      </c>
      <c r="D209" s="136">
        <v>1</v>
      </c>
    </row>
    <row r="210" spans="1:4">
      <c r="A210" s="133">
        <v>144</v>
      </c>
      <c r="B210" s="134">
        <v>248</v>
      </c>
      <c r="C210" s="135" t="s">
        <v>285</v>
      </c>
      <c r="D210" s="136">
        <v>1</v>
      </c>
    </row>
    <row r="211" spans="1:4">
      <c r="A211" s="133">
        <v>144</v>
      </c>
      <c r="B211" s="134">
        <v>251</v>
      </c>
      <c r="C211" s="135" t="s">
        <v>285</v>
      </c>
      <c r="D211" s="136">
        <v>1</v>
      </c>
    </row>
    <row r="212" spans="1:4">
      <c r="A212" s="133">
        <v>145</v>
      </c>
      <c r="B212" s="134">
        <v>210</v>
      </c>
      <c r="C212" s="135" t="s">
        <v>285</v>
      </c>
      <c r="D212" s="136">
        <v>2</v>
      </c>
    </row>
    <row r="213" spans="1:4">
      <c r="A213" s="133">
        <v>145</v>
      </c>
      <c r="B213" s="134">
        <v>249</v>
      </c>
      <c r="C213" s="135" t="s">
        <v>285</v>
      </c>
      <c r="D213" s="136">
        <v>1</v>
      </c>
    </row>
    <row r="214" spans="1:4">
      <c r="A214" s="133">
        <v>145</v>
      </c>
      <c r="B214" s="134">
        <v>92</v>
      </c>
      <c r="C214" s="135" t="s">
        <v>285</v>
      </c>
      <c r="D214" s="136" t="s">
        <v>478</v>
      </c>
    </row>
    <row r="215" spans="1:4">
      <c r="A215" s="133">
        <v>145</v>
      </c>
      <c r="B215" s="134">
        <v>240</v>
      </c>
      <c r="C215" s="135" t="s">
        <v>285</v>
      </c>
      <c r="D215" s="136" t="s">
        <v>478</v>
      </c>
    </row>
    <row r="216" spans="1:4">
      <c r="A216" s="133">
        <v>145</v>
      </c>
      <c r="B216" s="134">
        <v>244</v>
      </c>
      <c r="C216" s="135" t="s">
        <v>285</v>
      </c>
      <c r="D216" s="136" t="s">
        <v>478</v>
      </c>
    </row>
    <row r="217" spans="1:4">
      <c r="A217" s="133">
        <v>145</v>
      </c>
      <c r="B217" s="134">
        <v>252</v>
      </c>
      <c r="C217" s="135" t="s">
        <v>285</v>
      </c>
      <c r="D217" s="136">
        <v>1</v>
      </c>
    </row>
    <row r="218" spans="1:4">
      <c r="A218" s="133">
        <v>146</v>
      </c>
      <c r="B218" s="134">
        <v>73</v>
      </c>
      <c r="C218" s="135" t="s">
        <v>285</v>
      </c>
      <c r="D218" s="136">
        <v>1</v>
      </c>
    </row>
    <row r="219" spans="1:4">
      <c r="A219" s="133">
        <v>146</v>
      </c>
      <c r="B219" s="134">
        <v>93</v>
      </c>
      <c r="C219" s="135" t="s">
        <v>285</v>
      </c>
      <c r="D219" s="136">
        <v>1</v>
      </c>
    </row>
    <row r="220" spans="1:4">
      <c r="A220" s="133">
        <v>146</v>
      </c>
      <c r="B220" s="134">
        <v>208</v>
      </c>
      <c r="C220" s="135" t="s">
        <v>285</v>
      </c>
      <c r="D220" s="136">
        <v>2</v>
      </c>
    </row>
    <row r="221" spans="1:4">
      <c r="A221" s="133">
        <v>146</v>
      </c>
      <c r="B221" s="134">
        <v>239</v>
      </c>
      <c r="C221" s="135" t="s">
        <v>285</v>
      </c>
      <c r="D221" s="136">
        <v>1</v>
      </c>
    </row>
    <row r="222" spans="1:4">
      <c r="A222" s="133">
        <v>146</v>
      </c>
      <c r="B222" s="134">
        <v>248</v>
      </c>
      <c r="C222" s="135" t="s">
        <v>285</v>
      </c>
      <c r="D222" s="136">
        <v>1</v>
      </c>
    </row>
    <row r="223" spans="1:4">
      <c r="A223" s="133">
        <v>146</v>
      </c>
      <c r="B223" s="134">
        <v>251</v>
      </c>
      <c r="C223" s="135" t="s">
        <v>285</v>
      </c>
      <c r="D223" s="136">
        <v>1</v>
      </c>
    </row>
    <row r="224" spans="1:4">
      <c r="A224" s="133">
        <v>147</v>
      </c>
      <c r="B224" s="134">
        <v>99</v>
      </c>
      <c r="C224" s="135" t="s">
        <v>285</v>
      </c>
      <c r="D224" s="136">
        <v>1</v>
      </c>
    </row>
    <row r="225" spans="1:4">
      <c r="A225" s="133">
        <v>147</v>
      </c>
      <c r="B225" s="134">
        <v>206</v>
      </c>
      <c r="C225" s="135" t="s">
        <v>285</v>
      </c>
      <c r="D225" s="136">
        <v>2</v>
      </c>
    </row>
    <row r="226" spans="1:4">
      <c r="A226" s="133">
        <v>147</v>
      </c>
      <c r="B226" s="134">
        <v>238</v>
      </c>
      <c r="C226" s="135" t="s">
        <v>285</v>
      </c>
      <c r="D226" s="136">
        <v>1</v>
      </c>
    </row>
    <row r="227" spans="1:4">
      <c r="A227" s="133">
        <v>147</v>
      </c>
      <c r="B227" s="134">
        <v>242</v>
      </c>
      <c r="C227" s="135" t="s">
        <v>285</v>
      </c>
      <c r="D227" s="136">
        <v>1</v>
      </c>
    </row>
    <row r="228" spans="1:4">
      <c r="A228" s="133">
        <v>147</v>
      </c>
      <c r="B228" s="134">
        <v>249</v>
      </c>
      <c r="C228" s="135" t="s">
        <v>285</v>
      </c>
      <c r="D228" s="136">
        <v>1</v>
      </c>
    </row>
    <row r="229" spans="1:4">
      <c r="A229" s="133">
        <v>147</v>
      </c>
      <c r="B229" s="134">
        <v>252</v>
      </c>
      <c r="C229" s="135" t="s">
        <v>285</v>
      </c>
      <c r="D229" s="136">
        <v>1</v>
      </c>
    </row>
    <row r="230" spans="1:4">
      <c r="A230" s="133">
        <v>148</v>
      </c>
      <c r="B230" s="134">
        <v>1152</v>
      </c>
      <c r="C230" s="135" t="s">
        <v>286</v>
      </c>
      <c r="D230" s="136" t="s">
        <v>481</v>
      </c>
    </row>
    <row r="231" spans="1:4">
      <c r="A231" s="133">
        <v>149</v>
      </c>
      <c r="B231" s="134">
        <v>1394</v>
      </c>
      <c r="C231" s="135" t="s">
        <v>287</v>
      </c>
      <c r="D231" s="136">
        <v>2</v>
      </c>
    </row>
    <row r="232" spans="1:4">
      <c r="A232" s="133">
        <v>150</v>
      </c>
      <c r="B232" s="134">
        <v>42</v>
      </c>
      <c r="C232" s="135" t="s">
        <v>278</v>
      </c>
      <c r="D232" s="136">
        <v>1</v>
      </c>
    </row>
    <row r="233" spans="1:4">
      <c r="A233" s="133">
        <v>150</v>
      </c>
      <c r="B233" s="134">
        <v>207</v>
      </c>
      <c r="C233" s="135" t="s">
        <v>278</v>
      </c>
      <c r="D233" s="136">
        <v>2</v>
      </c>
    </row>
    <row r="234" spans="1:4">
      <c r="A234" s="133">
        <v>151</v>
      </c>
      <c r="B234" s="134">
        <v>43</v>
      </c>
      <c r="C234" s="135" t="s">
        <v>278</v>
      </c>
      <c r="D234" s="136">
        <v>1</v>
      </c>
    </row>
    <row r="235" spans="1:4">
      <c r="A235" s="133">
        <v>151</v>
      </c>
      <c r="B235" s="134">
        <v>210</v>
      </c>
      <c r="C235" s="135" t="s">
        <v>278</v>
      </c>
      <c r="D235" s="136" t="s">
        <v>481</v>
      </c>
    </row>
    <row r="236" spans="1:4">
      <c r="A236" s="133">
        <v>152</v>
      </c>
      <c r="B236" s="134">
        <v>45</v>
      </c>
      <c r="C236" s="135" t="s">
        <v>278</v>
      </c>
      <c r="D236" s="136">
        <v>1</v>
      </c>
    </row>
    <row r="237" spans="1:4">
      <c r="A237" s="133">
        <v>152</v>
      </c>
      <c r="B237" s="134">
        <v>211</v>
      </c>
      <c r="C237" s="135" t="s">
        <v>278</v>
      </c>
      <c r="D237" s="136">
        <v>2</v>
      </c>
    </row>
    <row r="238" spans="1:4">
      <c r="A238" s="133">
        <v>153</v>
      </c>
      <c r="B238" s="134">
        <v>46</v>
      </c>
      <c r="C238" s="135" t="s">
        <v>278</v>
      </c>
      <c r="D238" s="136">
        <v>1</v>
      </c>
    </row>
    <row r="239" spans="1:4">
      <c r="A239" s="133">
        <v>153</v>
      </c>
      <c r="B239" s="134">
        <v>212</v>
      </c>
      <c r="C239" s="135" t="s">
        <v>278</v>
      </c>
      <c r="D239" s="136">
        <v>2</v>
      </c>
    </row>
    <row r="240" spans="1:4">
      <c r="A240" s="133">
        <v>154</v>
      </c>
      <c r="B240" s="134">
        <v>39</v>
      </c>
      <c r="C240" s="135" t="s">
        <v>278</v>
      </c>
      <c r="D240" s="136">
        <v>1</v>
      </c>
    </row>
    <row r="241" spans="1:4">
      <c r="A241" s="133">
        <v>154</v>
      </c>
      <c r="B241" s="134">
        <v>221</v>
      </c>
      <c r="C241" s="135" t="s">
        <v>278</v>
      </c>
      <c r="D241" s="136">
        <v>2</v>
      </c>
    </row>
    <row r="242" spans="1:4">
      <c r="A242" s="133">
        <v>155</v>
      </c>
      <c r="B242" s="134">
        <v>51</v>
      </c>
      <c r="C242" s="135" t="s">
        <v>266</v>
      </c>
      <c r="D242" s="136" t="s">
        <v>478</v>
      </c>
    </row>
    <row r="243" spans="1:4">
      <c r="A243" s="133">
        <v>155</v>
      </c>
      <c r="B243" s="134">
        <v>200</v>
      </c>
      <c r="C243" s="135" t="s">
        <v>266</v>
      </c>
      <c r="D243" s="136" t="s">
        <v>478</v>
      </c>
    </row>
    <row r="244" spans="1:4">
      <c r="A244" s="133">
        <v>156</v>
      </c>
      <c r="B244" s="134">
        <v>1000</v>
      </c>
      <c r="C244" s="135" t="s">
        <v>278</v>
      </c>
      <c r="D244" s="136">
        <v>2</v>
      </c>
    </row>
    <row r="245" spans="1:4">
      <c r="A245" s="133">
        <v>156</v>
      </c>
      <c r="B245" s="134">
        <v>1001</v>
      </c>
      <c r="C245" s="135" t="s">
        <v>278</v>
      </c>
      <c r="D245" s="136">
        <v>1</v>
      </c>
    </row>
    <row r="246" spans="1:4">
      <c r="A246" s="133">
        <v>157</v>
      </c>
      <c r="B246" s="134">
        <v>1002</v>
      </c>
      <c r="C246" s="135" t="s">
        <v>278</v>
      </c>
      <c r="D246" s="136">
        <v>2</v>
      </c>
    </row>
    <row r="247" spans="1:4">
      <c r="A247" s="133">
        <v>157</v>
      </c>
      <c r="B247" s="134">
        <v>1003</v>
      </c>
      <c r="C247" s="135" t="s">
        <v>278</v>
      </c>
      <c r="D247" s="136">
        <v>1</v>
      </c>
    </row>
    <row r="248" spans="1:4">
      <c r="A248" s="133">
        <v>158</v>
      </c>
      <c r="B248" s="134">
        <v>1008</v>
      </c>
      <c r="C248" s="135" t="s">
        <v>278</v>
      </c>
      <c r="D248" s="136">
        <v>2</v>
      </c>
    </row>
    <row r="249" spans="1:4">
      <c r="A249" s="133">
        <v>158</v>
      </c>
      <c r="B249" s="134">
        <v>1009</v>
      </c>
      <c r="C249" s="135" t="s">
        <v>278</v>
      </c>
      <c r="D249" s="136">
        <v>1</v>
      </c>
    </row>
    <row r="250" spans="1:4">
      <c r="A250" s="133">
        <v>159</v>
      </c>
      <c r="B250" s="134">
        <v>28</v>
      </c>
      <c r="C250" s="135" t="s">
        <v>254</v>
      </c>
      <c r="D250" s="136" t="s">
        <v>480</v>
      </c>
    </row>
    <row r="251" spans="1:4">
      <c r="A251" s="133">
        <v>160</v>
      </c>
      <c r="B251" s="134">
        <v>1014</v>
      </c>
      <c r="C251" s="135" t="s">
        <v>278</v>
      </c>
      <c r="D251" s="136">
        <v>2</v>
      </c>
    </row>
    <row r="252" spans="1:4">
      <c r="A252" s="133">
        <v>160</v>
      </c>
      <c r="B252" s="134">
        <v>1015</v>
      </c>
      <c r="C252" s="135" t="s">
        <v>278</v>
      </c>
      <c r="D252" s="136">
        <v>1</v>
      </c>
    </row>
    <row r="253" spans="1:4">
      <c r="A253" s="133">
        <v>161</v>
      </c>
      <c r="B253" s="134">
        <v>1018</v>
      </c>
      <c r="C253" s="135" t="s">
        <v>278</v>
      </c>
      <c r="D253" s="136">
        <v>2</v>
      </c>
    </row>
    <row r="254" spans="1:4">
      <c r="A254" s="133">
        <v>161</v>
      </c>
      <c r="B254" s="134">
        <v>1019</v>
      </c>
      <c r="C254" s="135" t="s">
        <v>278</v>
      </c>
      <c r="D254" s="136">
        <v>1</v>
      </c>
    </row>
    <row r="255" spans="1:4">
      <c r="A255" s="133">
        <v>162</v>
      </c>
      <c r="B255" s="134">
        <v>1020</v>
      </c>
      <c r="C255" s="135" t="s">
        <v>278</v>
      </c>
      <c r="D255" s="136">
        <v>2</v>
      </c>
    </row>
    <row r="256" spans="1:4">
      <c r="A256" s="133">
        <v>162</v>
      </c>
      <c r="B256" s="134">
        <v>1021</v>
      </c>
      <c r="C256" s="135" t="s">
        <v>278</v>
      </c>
      <c r="D256" s="136">
        <v>1</v>
      </c>
    </row>
    <row r="257" spans="1:4">
      <c r="A257" s="133">
        <v>163</v>
      </c>
      <c r="B257" s="134">
        <v>1034</v>
      </c>
      <c r="C257" s="135" t="s">
        <v>278</v>
      </c>
      <c r="D257" s="136">
        <v>2</v>
      </c>
    </row>
    <row r="258" spans="1:4">
      <c r="A258" s="133">
        <v>163</v>
      </c>
      <c r="B258" s="134">
        <v>1035</v>
      </c>
      <c r="C258" s="135" t="s">
        <v>278</v>
      </c>
      <c r="D258" s="136">
        <v>1</v>
      </c>
    </row>
    <row r="259" spans="1:4">
      <c r="A259" s="133">
        <v>164</v>
      </c>
      <c r="B259" s="134">
        <v>1037</v>
      </c>
      <c r="C259" s="135" t="s">
        <v>278</v>
      </c>
      <c r="D259" s="136">
        <v>2</v>
      </c>
    </row>
    <row r="260" spans="1:4">
      <c r="A260" s="133">
        <v>164</v>
      </c>
      <c r="B260" s="134">
        <v>1038</v>
      </c>
      <c r="C260" s="135" t="s">
        <v>278</v>
      </c>
      <c r="D260" s="136">
        <v>1</v>
      </c>
    </row>
    <row r="261" spans="1:4">
      <c r="A261" s="133">
        <v>165</v>
      </c>
      <c r="B261" s="134">
        <v>1039</v>
      </c>
      <c r="C261" s="135" t="s">
        <v>278</v>
      </c>
      <c r="D261" s="136">
        <v>2</v>
      </c>
    </row>
    <row r="262" spans="1:4">
      <c r="A262" s="133">
        <v>165</v>
      </c>
      <c r="B262" s="134">
        <v>1040</v>
      </c>
      <c r="C262" s="135" t="s">
        <v>278</v>
      </c>
      <c r="D262" s="136">
        <v>1</v>
      </c>
    </row>
    <row r="263" spans="1:4">
      <c r="A263" s="133">
        <v>166</v>
      </c>
      <c r="B263" s="134">
        <v>1048</v>
      </c>
      <c r="C263" s="135" t="s">
        <v>278</v>
      </c>
      <c r="D263" s="136">
        <v>2</v>
      </c>
    </row>
    <row r="264" spans="1:4">
      <c r="A264" s="133">
        <v>166</v>
      </c>
      <c r="B264" s="134">
        <v>1049</v>
      </c>
      <c r="C264" s="135" t="s">
        <v>278</v>
      </c>
      <c r="D264" s="136">
        <v>1</v>
      </c>
    </row>
    <row r="265" spans="1:4">
      <c r="A265" s="133">
        <v>167</v>
      </c>
      <c r="B265" s="134">
        <v>1055</v>
      </c>
      <c r="C265" s="135" t="s">
        <v>278</v>
      </c>
      <c r="D265" s="136">
        <v>1</v>
      </c>
    </row>
    <row r="266" spans="1:4">
      <c r="A266" s="133">
        <v>167</v>
      </c>
      <c r="B266" s="134">
        <v>1056</v>
      </c>
      <c r="C266" s="135" t="s">
        <v>278</v>
      </c>
      <c r="D266" s="136">
        <v>2</v>
      </c>
    </row>
    <row r="267" spans="1:4">
      <c r="A267" s="133">
        <v>168</v>
      </c>
      <c r="B267" s="134">
        <v>1057</v>
      </c>
      <c r="C267" s="135" t="s">
        <v>278</v>
      </c>
      <c r="D267" s="136">
        <v>1</v>
      </c>
    </row>
    <row r="268" spans="1:4">
      <c r="A268" s="133">
        <v>168</v>
      </c>
      <c r="B268" s="134">
        <v>1058</v>
      </c>
      <c r="C268" s="135" t="s">
        <v>278</v>
      </c>
      <c r="D268" s="136">
        <v>2</v>
      </c>
    </row>
    <row r="269" spans="1:4">
      <c r="A269" s="133">
        <v>169</v>
      </c>
      <c r="B269" s="134">
        <v>1059</v>
      </c>
      <c r="C269" s="135" t="s">
        <v>278</v>
      </c>
      <c r="D269" s="136">
        <v>1</v>
      </c>
    </row>
    <row r="270" spans="1:4">
      <c r="A270" s="133">
        <v>169</v>
      </c>
      <c r="B270" s="134">
        <v>1060</v>
      </c>
      <c r="C270" s="135" t="s">
        <v>278</v>
      </c>
      <c r="D270" s="136">
        <v>2</v>
      </c>
    </row>
    <row r="271" spans="1:4">
      <c r="A271" s="133">
        <v>170</v>
      </c>
      <c r="B271" s="134">
        <v>1061</v>
      </c>
      <c r="C271" s="135" t="s">
        <v>278</v>
      </c>
      <c r="D271" s="136">
        <v>1</v>
      </c>
    </row>
    <row r="272" spans="1:4">
      <c r="A272" s="133">
        <v>170</v>
      </c>
      <c r="B272" s="134">
        <v>1062</v>
      </c>
      <c r="C272" s="135" t="s">
        <v>278</v>
      </c>
      <c r="D272" s="136">
        <v>2</v>
      </c>
    </row>
    <row r="273" spans="1:4">
      <c r="A273" s="133">
        <v>171</v>
      </c>
      <c r="B273" s="134">
        <v>1063</v>
      </c>
      <c r="C273" s="135" t="s">
        <v>278</v>
      </c>
      <c r="D273" s="136">
        <v>1</v>
      </c>
    </row>
    <row r="274" spans="1:4">
      <c r="A274" s="133">
        <v>171</v>
      </c>
      <c r="B274" s="134">
        <v>1064</v>
      </c>
      <c r="C274" s="135" t="s">
        <v>278</v>
      </c>
      <c r="D274" s="136">
        <v>2</v>
      </c>
    </row>
    <row r="275" spans="1:4">
      <c r="A275" s="133">
        <v>172</v>
      </c>
      <c r="B275" s="134">
        <v>1065</v>
      </c>
      <c r="C275" s="135" t="s">
        <v>278</v>
      </c>
      <c r="D275" s="136">
        <v>1</v>
      </c>
    </row>
    <row r="276" spans="1:4">
      <c r="A276" s="133">
        <v>172</v>
      </c>
      <c r="B276" s="134">
        <v>1066</v>
      </c>
      <c r="C276" s="135" t="s">
        <v>278</v>
      </c>
      <c r="D276" s="136">
        <v>2</v>
      </c>
    </row>
    <row r="277" spans="1:4">
      <c r="A277" s="133">
        <v>173</v>
      </c>
      <c r="B277" s="134">
        <v>1067</v>
      </c>
      <c r="C277" s="135" t="s">
        <v>278</v>
      </c>
      <c r="D277" s="136">
        <v>1</v>
      </c>
    </row>
    <row r="278" spans="1:4">
      <c r="A278" s="133">
        <v>173</v>
      </c>
      <c r="B278" s="134">
        <v>1068</v>
      </c>
      <c r="C278" s="135" t="s">
        <v>278</v>
      </c>
      <c r="D278" s="136">
        <v>2</v>
      </c>
    </row>
    <row r="279" spans="1:4">
      <c r="A279" s="133">
        <v>174</v>
      </c>
      <c r="B279" s="134">
        <v>1071</v>
      </c>
      <c r="C279" s="135" t="s">
        <v>278</v>
      </c>
      <c r="D279" s="136">
        <v>1</v>
      </c>
    </row>
    <row r="280" spans="1:4">
      <c r="A280" s="133">
        <v>174</v>
      </c>
      <c r="B280" s="134">
        <v>1072</v>
      </c>
      <c r="C280" s="135" t="s">
        <v>278</v>
      </c>
      <c r="D280" s="136">
        <v>2</v>
      </c>
    </row>
    <row r="281" spans="1:4">
      <c r="A281" s="133">
        <v>175</v>
      </c>
      <c r="B281" s="134">
        <v>1078</v>
      </c>
      <c r="C281" s="135" t="s">
        <v>278</v>
      </c>
      <c r="D281" s="136">
        <v>1</v>
      </c>
    </row>
    <row r="282" spans="1:4">
      <c r="A282" s="133">
        <v>175</v>
      </c>
      <c r="B282" s="134">
        <v>1079</v>
      </c>
      <c r="C282" s="135" t="s">
        <v>278</v>
      </c>
      <c r="D282" s="136">
        <v>2</v>
      </c>
    </row>
    <row r="283" spans="1:4">
      <c r="A283" s="133">
        <v>176</v>
      </c>
      <c r="B283" s="134">
        <v>1124</v>
      </c>
      <c r="C283" s="135" t="s">
        <v>278</v>
      </c>
      <c r="D283" s="136">
        <v>1</v>
      </c>
    </row>
    <row r="284" spans="1:4">
      <c r="A284" s="133">
        <v>176</v>
      </c>
      <c r="B284" s="134">
        <v>1125</v>
      </c>
      <c r="C284" s="135" t="s">
        <v>278</v>
      </c>
      <c r="D284" s="136">
        <v>2</v>
      </c>
    </row>
    <row r="285" spans="1:4">
      <c r="A285" s="133">
        <v>177</v>
      </c>
      <c r="B285" s="134">
        <v>1126</v>
      </c>
      <c r="C285" s="135" t="s">
        <v>278</v>
      </c>
      <c r="D285" s="136">
        <v>1</v>
      </c>
    </row>
    <row r="286" spans="1:4">
      <c r="A286" s="133">
        <v>177</v>
      </c>
      <c r="B286" s="134">
        <v>1127</v>
      </c>
      <c r="C286" s="135" t="s">
        <v>278</v>
      </c>
      <c r="D286" s="136">
        <v>2</v>
      </c>
    </row>
    <row r="287" spans="1:4">
      <c r="A287" s="133">
        <v>178</v>
      </c>
      <c r="B287" s="134">
        <v>1128</v>
      </c>
      <c r="C287" s="135" t="s">
        <v>288</v>
      </c>
      <c r="D287" s="136">
        <v>1</v>
      </c>
    </row>
    <row r="288" spans="1:4">
      <c r="A288" s="133">
        <v>178</v>
      </c>
      <c r="B288" s="134">
        <v>1129</v>
      </c>
      <c r="C288" s="135" t="s">
        <v>288</v>
      </c>
      <c r="D288" s="136">
        <v>2</v>
      </c>
    </row>
    <row r="289" spans="1:4">
      <c r="A289" s="133">
        <v>179</v>
      </c>
      <c r="B289" s="134">
        <v>1139</v>
      </c>
      <c r="C289" s="135" t="s">
        <v>278</v>
      </c>
      <c r="D289" s="136">
        <v>1</v>
      </c>
    </row>
    <row r="290" spans="1:4">
      <c r="A290" s="133">
        <v>179</v>
      </c>
      <c r="B290" s="134">
        <v>1140</v>
      </c>
      <c r="C290" s="135" t="s">
        <v>278</v>
      </c>
      <c r="D290" s="136">
        <v>2</v>
      </c>
    </row>
    <row r="291" spans="1:4">
      <c r="A291" s="133">
        <v>180</v>
      </c>
      <c r="B291" s="134">
        <v>1141</v>
      </c>
      <c r="C291" s="135" t="s">
        <v>278</v>
      </c>
      <c r="D291" s="136">
        <v>1</v>
      </c>
    </row>
    <row r="292" spans="1:4">
      <c r="A292" s="133">
        <v>180</v>
      </c>
      <c r="B292" s="134">
        <v>1142</v>
      </c>
      <c r="C292" s="135" t="s">
        <v>278</v>
      </c>
      <c r="D292" s="136">
        <v>2</v>
      </c>
    </row>
    <row r="293" spans="1:4">
      <c r="A293" s="133">
        <v>181</v>
      </c>
      <c r="B293" s="134">
        <v>1143</v>
      </c>
      <c r="C293" s="135" t="s">
        <v>278</v>
      </c>
      <c r="D293" s="136">
        <v>1</v>
      </c>
    </row>
    <row r="294" spans="1:4">
      <c r="A294" s="133">
        <v>181</v>
      </c>
      <c r="B294" s="134">
        <v>1144</v>
      </c>
      <c r="C294" s="135" t="s">
        <v>278</v>
      </c>
      <c r="D294" s="136">
        <v>2</v>
      </c>
    </row>
    <row r="295" spans="1:4">
      <c r="A295" s="133">
        <v>182</v>
      </c>
      <c r="B295" s="134">
        <v>1145</v>
      </c>
      <c r="C295" s="135" t="s">
        <v>278</v>
      </c>
      <c r="D295" s="136">
        <v>1</v>
      </c>
    </row>
    <row r="296" spans="1:4">
      <c r="A296" s="133">
        <v>182</v>
      </c>
      <c r="B296" s="134">
        <v>1146</v>
      </c>
      <c r="C296" s="135" t="s">
        <v>278</v>
      </c>
      <c r="D296" s="136">
        <v>2</v>
      </c>
    </row>
    <row r="297" spans="1:4">
      <c r="A297" s="133">
        <v>183</v>
      </c>
      <c r="B297" s="134">
        <v>1147</v>
      </c>
      <c r="C297" s="135" t="s">
        <v>278</v>
      </c>
      <c r="D297" s="136">
        <v>1</v>
      </c>
    </row>
    <row r="298" spans="1:4">
      <c r="A298" s="133">
        <v>183</v>
      </c>
      <c r="B298" s="134">
        <v>1148</v>
      </c>
      <c r="C298" s="135" t="s">
        <v>278</v>
      </c>
      <c r="D298" s="136">
        <v>2</v>
      </c>
    </row>
    <row r="299" spans="1:4">
      <c r="A299" s="133">
        <v>184</v>
      </c>
      <c r="B299" s="134">
        <v>1149</v>
      </c>
      <c r="C299" s="135" t="s">
        <v>278</v>
      </c>
      <c r="D299" s="136">
        <v>1</v>
      </c>
    </row>
    <row r="300" spans="1:4">
      <c r="A300" s="133">
        <v>184</v>
      </c>
      <c r="B300" s="134">
        <v>1150</v>
      </c>
      <c r="C300" s="135" t="s">
        <v>278</v>
      </c>
      <c r="D300" s="136">
        <v>2</v>
      </c>
    </row>
    <row r="301" spans="1:4">
      <c r="A301" s="133">
        <v>185</v>
      </c>
      <c r="B301" s="134">
        <v>1151</v>
      </c>
      <c r="C301" s="135" t="s">
        <v>278</v>
      </c>
      <c r="D301" s="136">
        <v>1</v>
      </c>
    </row>
    <row r="302" spans="1:4">
      <c r="A302" s="133">
        <v>185</v>
      </c>
      <c r="B302" s="134">
        <v>1152</v>
      </c>
      <c r="C302" s="135" t="s">
        <v>278</v>
      </c>
      <c r="D302" s="136">
        <v>2</v>
      </c>
    </row>
    <row r="303" spans="1:4">
      <c r="A303" s="133">
        <v>186</v>
      </c>
      <c r="B303" s="134">
        <v>1153</v>
      </c>
      <c r="C303" s="135" t="s">
        <v>278</v>
      </c>
      <c r="D303" s="136">
        <v>1</v>
      </c>
    </row>
    <row r="304" spans="1:4">
      <c r="A304" s="133">
        <v>186</v>
      </c>
      <c r="B304" s="134">
        <v>1154</v>
      </c>
      <c r="C304" s="135" t="s">
        <v>278</v>
      </c>
      <c r="D304" s="136">
        <v>2</v>
      </c>
    </row>
    <row r="305" spans="1:4">
      <c r="A305" s="133">
        <v>187</v>
      </c>
      <c r="B305" s="134">
        <v>1324</v>
      </c>
      <c r="C305" s="135" t="s">
        <v>278</v>
      </c>
      <c r="D305" s="136">
        <v>2</v>
      </c>
    </row>
    <row r="306" spans="1:4">
      <c r="A306" s="133">
        <v>187</v>
      </c>
      <c r="B306" s="134">
        <v>1325</v>
      </c>
      <c r="C306" s="135" t="s">
        <v>278</v>
      </c>
      <c r="D306" s="136">
        <v>1</v>
      </c>
    </row>
    <row r="307" spans="1:4">
      <c r="A307" s="133">
        <v>188</v>
      </c>
      <c r="B307" s="134">
        <v>1191</v>
      </c>
      <c r="C307" s="135" t="s">
        <v>278</v>
      </c>
      <c r="D307" s="136">
        <v>2</v>
      </c>
    </row>
    <row r="308" spans="1:4">
      <c r="A308" s="133">
        <v>188</v>
      </c>
      <c r="B308" s="134">
        <v>1192</v>
      </c>
      <c r="C308" s="135" t="s">
        <v>278</v>
      </c>
      <c r="D308" s="136">
        <v>1</v>
      </c>
    </row>
    <row r="309" spans="1:4">
      <c r="A309" s="133">
        <v>189</v>
      </c>
      <c r="B309" s="134">
        <v>1233</v>
      </c>
      <c r="C309" s="135" t="s">
        <v>278</v>
      </c>
      <c r="D309" s="136" t="s">
        <v>478</v>
      </c>
    </row>
    <row r="310" spans="1:4">
      <c r="A310" s="133">
        <v>189</v>
      </c>
      <c r="B310" s="134">
        <v>1234</v>
      </c>
      <c r="C310" s="135" t="s">
        <v>278</v>
      </c>
      <c r="D310" s="136" t="s">
        <v>478</v>
      </c>
    </row>
    <row r="311" spans="1:4">
      <c r="A311" s="133">
        <v>190</v>
      </c>
      <c r="B311" s="134">
        <v>1238</v>
      </c>
      <c r="C311" s="135" t="s">
        <v>278</v>
      </c>
      <c r="D311" s="136" t="s">
        <v>478</v>
      </c>
    </row>
    <row r="312" spans="1:4">
      <c r="A312" s="133">
        <v>190</v>
      </c>
      <c r="B312" s="134">
        <v>1239</v>
      </c>
      <c r="C312" s="135" t="s">
        <v>278</v>
      </c>
      <c r="D312" s="136" t="s">
        <v>478</v>
      </c>
    </row>
    <row r="313" spans="1:4">
      <c r="A313" s="133">
        <v>191</v>
      </c>
      <c r="B313" s="134">
        <v>1240</v>
      </c>
      <c r="C313" s="135" t="s">
        <v>278</v>
      </c>
      <c r="D313" s="136" t="s">
        <v>478</v>
      </c>
    </row>
    <row r="314" spans="1:4">
      <c r="A314" s="133">
        <v>191</v>
      </c>
      <c r="B314" s="134">
        <v>1241</v>
      </c>
      <c r="C314" s="135" t="s">
        <v>278</v>
      </c>
      <c r="D314" s="136" t="s">
        <v>478</v>
      </c>
    </row>
    <row r="315" spans="1:4">
      <c r="A315" s="133">
        <v>192</v>
      </c>
      <c r="B315" s="134">
        <v>1242</v>
      </c>
      <c r="C315" s="135" t="s">
        <v>278</v>
      </c>
      <c r="D315" s="136" t="s">
        <v>478</v>
      </c>
    </row>
    <row r="316" spans="1:4">
      <c r="A316" s="133">
        <v>192</v>
      </c>
      <c r="B316" s="134">
        <v>1243</v>
      </c>
      <c r="C316" s="135" t="s">
        <v>278</v>
      </c>
      <c r="D316" s="136" t="s">
        <v>478</v>
      </c>
    </row>
    <row r="317" spans="1:4">
      <c r="A317" s="133">
        <v>193</v>
      </c>
      <c r="B317" s="134">
        <v>1244</v>
      </c>
      <c r="C317" s="135" t="s">
        <v>278</v>
      </c>
      <c r="D317" s="136" t="s">
        <v>478</v>
      </c>
    </row>
    <row r="318" spans="1:4">
      <c r="A318" s="133">
        <v>193</v>
      </c>
      <c r="B318" s="134">
        <v>1245</v>
      </c>
      <c r="C318" s="135" t="s">
        <v>278</v>
      </c>
      <c r="D318" s="136" t="s">
        <v>478</v>
      </c>
    </row>
    <row r="319" spans="1:4">
      <c r="A319" s="133">
        <v>194</v>
      </c>
      <c r="B319" s="134">
        <v>1246</v>
      </c>
      <c r="C319" s="135" t="s">
        <v>278</v>
      </c>
      <c r="D319" s="136" t="s">
        <v>478</v>
      </c>
    </row>
    <row r="320" spans="1:4">
      <c r="A320" s="133">
        <v>194</v>
      </c>
      <c r="B320" s="134">
        <v>1247</v>
      </c>
      <c r="C320" s="135" t="s">
        <v>278</v>
      </c>
      <c r="D320" s="136" t="s">
        <v>478</v>
      </c>
    </row>
    <row r="321" spans="1:4">
      <c r="A321" s="133">
        <v>195</v>
      </c>
      <c r="B321" s="134">
        <v>1248</v>
      </c>
      <c r="C321" s="135" t="s">
        <v>278</v>
      </c>
      <c r="D321" s="136" t="s">
        <v>478</v>
      </c>
    </row>
    <row r="322" spans="1:4">
      <c r="A322" s="133">
        <v>195</v>
      </c>
      <c r="B322" s="134">
        <v>1249</v>
      </c>
      <c r="C322" s="135" t="s">
        <v>278</v>
      </c>
      <c r="D322" s="136" t="s">
        <v>478</v>
      </c>
    </row>
    <row r="323" spans="1:4">
      <c r="A323" s="133">
        <v>196</v>
      </c>
      <c r="B323" s="134">
        <v>1250</v>
      </c>
      <c r="C323" s="135" t="s">
        <v>278</v>
      </c>
      <c r="D323" s="136" t="s">
        <v>478</v>
      </c>
    </row>
    <row r="324" spans="1:4">
      <c r="A324" s="133">
        <v>196</v>
      </c>
      <c r="B324" s="134">
        <v>1251</v>
      </c>
      <c r="C324" s="135" t="s">
        <v>278</v>
      </c>
      <c r="D324" s="136" t="s">
        <v>478</v>
      </c>
    </row>
    <row r="325" spans="1:4">
      <c r="A325" s="133">
        <v>197</v>
      </c>
      <c r="B325" s="134">
        <v>1252</v>
      </c>
      <c r="C325" s="135" t="s">
        <v>278</v>
      </c>
      <c r="D325" s="136" t="s">
        <v>478</v>
      </c>
    </row>
    <row r="326" spans="1:4">
      <c r="A326" s="133">
        <v>197</v>
      </c>
      <c r="B326" s="134">
        <v>1253</v>
      </c>
      <c r="C326" s="135" t="s">
        <v>278</v>
      </c>
      <c r="D326" s="136" t="s">
        <v>478</v>
      </c>
    </row>
    <row r="327" spans="1:4">
      <c r="A327" s="133">
        <v>198</v>
      </c>
      <c r="B327" s="134">
        <v>1254</v>
      </c>
      <c r="C327" s="135" t="s">
        <v>278</v>
      </c>
      <c r="D327" s="136" t="s">
        <v>478</v>
      </c>
    </row>
    <row r="328" spans="1:4">
      <c r="A328" s="133">
        <v>198</v>
      </c>
      <c r="B328" s="134">
        <v>1255</v>
      </c>
      <c r="C328" s="135" t="s">
        <v>278</v>
      </c>
      <c r="D328" s="136" t="s">
        <v>478</v>
      </c>
    </row>
    <row r="329" spans="1:4">
      <c r="A329" s="133">
        <v>199</v>
      </c>
      <c r="B329" s="134">
        <v>1256</v>
      </c>
      <c r="C329" s="135" t="s">
        <v>278</v>
      </c>
      <c r="D329" s="136" t="s">
        <v>478</v>
      </c>
    </row>
    <row r="330" spans="1:4">
      <c r="A330" s="133">
        <v>199</v>
      </c>
      <c r="B330" s="134">
        <v>1257</v>
      </c>
      <c r="C330" s="135" t="s">
        <v>278</v>
      </c>
      <c r="D330" s="136" t="s">
        <v>478</v>
      </c>
    </row>
    <row r="331" spans="1:4">
      <c r="A331" s="133">
        <v>201</v>
      </c>
      <c r="B331" s="134">
        <v>1265</v>
      </c>
      <c r="C331" s="135" t="s">
        <v>278</v>
      </c>
      <c r="D331" s="136" t="s">
        <v>478</v>
      </c>
    </row>
    <row r="332" spans="1:4">
      <c r="A332" s="133">
        <v>201</v>
      </c>
      <c r="B332" s="134">
        <v>1266</v>
      </c>
      <c r="C332" s="135" t="s">
        <v>278</v>
      </c>
      <c r="D332" s="136" t="s">
        <v>478</v>
      </c>
    </row>
    <row r="333" spans="1:4">
      <c r="A333" s="133">
        <v>202</v>
      </c>
      <c r="B333" s="134">
        <v>1267</v>
      </c>
      <c r="C333" s="135" t="s">
        <v>278</v>
      </c>
      <c r="D333" s="136" t="s">
        <v>478</v>
      </c>
    </row>
    <row r="334" spans="1:4">
      <c r="A334" s="133">
        <v>202</v>
      </c>
      <c r="B334" s="134">
        <v>1268</v>
      </c>
      <c r="C334" s="135" t="s">
        <v>278</v>
      </c>
      <c r="D334" s="136" t="s">
        <v>478</v>
      </c>
    </row>
    <row r="335" spans="1:4">
      <c r="A335" s="133">
        <v>203</v>
      </c>
      <c r="B335" s="134">
        <v>1269</v>
      </c>
      <c r="C335" s="135" t="s">
        <v>278</v>
      </c>
      <c r="D335" s="136" t="s">
        <v>478</v>
      </c>
    </row>
    <row r="336" spans="1:4">
      <c r="A336" s="133">
        <v>203</v>
      </c>
      <c r="B336" s="134">
        <v>1270</v>
      </c>
      <c r="C336" s="135" t="s">
        <v>278</v>
      </c>
      <c r="D336" s="136" t="s">
        <v>478</v>
      </c>
    </row>
    <row r="337" spans="1:4">
      <c r="A337" s="133">
        <v>204</v>
      </c>
      <c r="B337" s="134">
        <v>1271</v>
      </c>
      <c r="C337" s="135" t="s">
        <v>278</v>
      </c>
      <c r="D337" s="136" t="s">
        <v>478</v>
      </c>
    </row>
    <row r="338" spans="1:4">
      <c r="A338" s="133">
        <v>204</v>
      </c>
      <c r="B338" s="134">
        <v>1272</v>
      </c>
      <c r="C338" s="135" t="s">
        <v>278</v>
      </c>
      <c r="D338" s="136" t="s">
        <v>478</v>
      </c>
    </row>
    <row r="339" spans="1:4">
      <c r="A339" s="133">
        <v>205</v>
      </c>
      <c r="B339" s="134">
        <v>1273</v>
      </c>
      <c r="C339" s="135" t="s">
        <v>278</v>
      </c>
      <c r="D339" s="136" t="s">
        <v>478</v>
      </c>
    </row>
    <row r="340" spans="1:4">
      <c r="A340" s="133">
        <v>205</v>
      </c>
      <c r="B340" s="134">
        <v>1274</v>
      </c>
      <c r="C340" s="135" t="s">
        <v>278</v>
      </c>
      <c r="D340" s="136" t="s">
        <v>478</v>
      </c>
    </row>
    <row r="341" spans="1:4">
      <c r="A341" s="133">
        <v>206</v>
      </c>
      <c r="B341" s="134">
        <v>1275</v>
      </c>
      <c r="C341" s="135" t="s">
        <v>278</v>
      </c>
      <c r="D341" s="136" t="s">
        <v>478</v>
      </c>
    </row>
    <row r="342" spans="1:4">
      <c r="A342" s="133">
        <v>206</v>
      </c>
      <c r="B342" s="134">
        <v>1276</v>
      </c>
      <c r="C342" s="135" t="s">
        <v>278</v>
      </c>
      <c r="D342" s="136" t="s">
        <v>478</v>
      </c>
    </row>
    <row r="343" spans="1:4">
      <c r="A343" s="133">
        <v>207</v>
      </c>
      <c r="B343" s="134">
        <v>1277</v>
      </c>
      <c r="C343" s="135" t="s">
        <v>278</v>
      </c>
      <c r="D343" s="136" t="s">
        <v>478</v>
      </c>
    </row>
    <row r="344" spans="1:4">
      <c r="A344" s="133">
        <v>207</v>
      </c>
      <c r="B344" s="134">
        <v>1278</v>
      </c>
      <c r="C344" s="135" t="s">
        <v>278</v>
      </c>
      <c r="D344" s="136" t="s">
        <v>478</v>
      </c>
    </row>
    <row r="345" spans="1:4">
      <c r="A345" s="133">
        <v>208</v>
      </c>
      <c r="B345" s="134">
        <v>1279</v>
      </c>
      <c r="C345" s="135" t="s">
        <v>278</v>
      </c>
      <c r="D345" s="136" t="s">
        <v>478</v>
      </c>
    </row>
    <row r="346" spans="1:4">
      <c r="A346" s="133">
        <v>208</v>
      </c>
      <c r="B346" s="134">
        <v>1280</v>
      </c>
      <c r="C346" s="135" t="s">
        <v>278</v>
      </c>
      <c r="D346" s="136" t="s">
        <v>478</v>
      </c>
    </row>
    <row r="347" spans="1:4">
      <c r="A347" s="133">
        <v>209</v>
      </c>
      <c r="B347" s="134">
        <v>1286</v>
      </c>
      <c r="C347" s="135" t="s">
        <v>278</v>
      </c>
      <c r="D347" s="136">
        <v>2</v>
      </c>
    </row>
    <row r="348" spans="1:4">
      <c r="A348" s="133">
        <v>209</v>
      </c>
      <c r="B348" s="134">
        <v>1287</v>
      </c>
      <c r="C348" s="135" t="s">
        <v>278</v>
      </c>
      <c r="D348" s="136">
        <v>1</v>
      </c>
    </row>
    <row r="349" spans="1:4">
      <c r="A349" s="133">
        <v>210</v>
      </c>
      <c r="B349" s="134">
        <v>1293</v>
      </c>
      <c r="C349" s="135" t="s">
        <v>278</v>
      </c>
      <c r="D349" s="136">
        <v>2</v>
      </c>
    </row>
    <row r="350" spans="1:4">
      <c r="A350" s="133">
        <v>210</v>
      </c>
      <c r="B350" s="134">
        <v>1294</v>
      </c>
      <c r="C350" s="135" t="s">
        <v>278</v>
      </c>
      <c r="D350" s="136">
        <v>1</v>
      </c>
    </row>
    <row r="351" spans="1:4">
      <c r="A351" s="133">
        <v>211</v>
      </c>
      <c r="B351" s="134">
        <v>1295</v>
      </c>
      <c r="C351" s="135" t="s">
        <v>278</v>
      </c>
      <c r="D351" s="136">
        <v>2</v>
      </c>
    </row>
    <row r="352" spans="1:4">
      <c r="A352" s="133">
        <v>211</v>
      </c>
      <c r="B352" s="134">
        <v>1296</v>
      </c>
      <c r="C352" s="135" t="s">
        <v>278</v>
      </c>
      <c r="D352" s="136">
        <v>1</v>
      </c>
    </row>
    <row r="353" spans="1:4">
      <c r="A353" s="133">
        <v>212</v>
      </c>
      <c r="B353" s="134">
        <v>1297</v>
      </c>
      <c r="C353" s="135" t="s">
        <v>278</v>
      </c>
      <c r="D353" s="136">
        <v>2</v>
      </c>
    </row>
    <row r="354" spans="1:4">
      <c r="A354" s="133">
        <v>212</v>
      </c>
      <c r="B354" s="134">
        <v>1298</v>
      </c>
      <c r="C354" s="135" t="s">
        <v>278</v>
      </c>
      <c r="D354" s="136">
        <v>1</v>
      </c>
    </row>
    <row r="355" spans="1:4">
      <c r="A355" s="133">
        <v>213</v>
      </c>
      <c r="B355" s="134">
        <v>1299</v>
      </c>
      <c r="C355" s="135" t="s">
        <v>278</v>
      </c>
      <c r="D355" s="136">
        <v>2</v>
      </c>
    </row>
    <row r="356" spans="1:4">
      <c r="A356" s="133">
        <v>213</v>
      </c>
      <c r="B356" s="134">
        <v>1300</v>
      </c>
      <c r="C356" s="135" t="s">
        <v>278</v>
      </c>
      <c r="D356" s="136">
        <v>1</v>
      </c>
    </row>
    <row r="357" spans="1:4">
      <c r="A357" s="133">
        <v>214</v>
      </c>
      <c r="B357" s="134">
        <v>1326</v>
      </c>
      <c r="C357" s="135" t="s">
        <v>278</v>
      </c>
      <c r="D357" s="136">
        <v>2</v>
      </c>
    </row>
    <row r="358" spans="1:4">
      <c r="A358" s="133">
        <v>214</v>
      </c>
      <c r="B358" s="134">
        <v>1327</v>
      </c>
      <c r="C358" s="135" t="s">
        <v>278</v>
      </c>
      <c r="D358" s="136">
        <v>1</v>
      </c>
    </row>
    <row r="359" spans="1:4">
      <c r="A359" s="133">
        <v>215</v>
      </c>
      <c r="B359" s="134">
        <v>1328</v>
      </c>
      <c r="C359" s="135" t="s">
        <v>278</v>
      </c>
      <c r="D359" s="136">
        <v>2</v>
      </c>
    </row>
    <row r="360" spans="1:4">
      <c r="A360" s="133">
        <v>215</v>
      </c>
      <c r="B360" s="134">
        <v>1329</v>
      </c>
      <c r="C360" s="135" t="s">
        <v>278</v>
      </c>
      <c r="D360" s="136">
        <v>1</v>
      </c>
    </row>
    <row r="361" spans="1:4">
      <c r="A361" s="133">
        <v>216</v>
      </c>
      <c r="B361" s="134">
        <v>1330</v>
      </c>
      <c r="C361" s="135" t="s">
        <v>278</v>
      </c>
      <c r="D361" s="136">
        <v>2</v>
      </c>
    </row>
    <row r="362" spans="1:4">
      <c r="A362" s="133">
        <v>216</v>
      </c>
      <c r="B362" s="134">
        <v>1331</v>
      </c>
      <c r="C362" s="135" t="s">
        <v>278</v>
      </c>
      <c r="D362" s="136">
        <v>1</v>
      </c>
    </row>
    <row r="363" spans="1:4">
      <c r="A363" s="133">
        <v>217</v>
      </c>
      <c r="B363" s="134">
        <v>1332</v>
      </c>
      <c r="C363" s="135" t="s">
        <v>278</v>
      </c>
      <c r="D363" s="136">
        <v>2</v>
      </c>
    </row>
    <row r="364" spans="1:4">
      <c r="A364" s="133">
        <v>217</v>
      </c>
      <c r="B364" s="134">
        <v>1333</v>
      </c>
      <c r="C364" s="135" t="s">
        <v>278</v>
      </c>
      <c r="D364" s="136">
        <v>1</v>
      </c>
    </row>
    <row r="365" spans="1:4">
      <c r="A365" s="133">
        <v>218</v>
      </c>
      <c r="B365" s="134">
        <v>1334</v>
      </c>
      <c r="C365" s="135" t="s">
        <v>278</v>
      </c>
      <c r="D365" s="136">
        <v>2</v>
      </c>
    </row>
    <row r="366" spans="1:4">
      <c r="A366" s="133">
        <v>218</v>
      </c>
      <c r="B366" s="134">
        <v>1335</v>
      </c>
      <c r="C366" s="135" t="s">
        <v>278</v>
      </c>
      <c r="D366" s="136">
        <v>1</v>
      </c>
    </row>
    <row r="367" spans="1:4">
      <c r="A367" s="133">
        <v>219</v>
      </c>
      <c r="B367" s="134">
        <v>1336</v>
      </c>
      <c r="C367" s="135" t="s">
        <v>278</v>
      </c>
      <c r="D367" s="136">
        <v>2</v>
      </c>
    </row>
    <row r="368" spans="1:4">
      <c r="A368" s="133">
        <v>219</v>
      </c>
      <c r="B368" s="134">
        <v>1337</v>
      </c>
      <c r="C368" s="135" t="s">
        <v>278</v>
      </c>
      <c r="D368" s="136">
        <v>1</v>
      </c>
    </row>
    <row r="369" spans="1:4">
      <c r="A369" s="133">
        <v>220</v>
      </c>
      <c r="B369" s="134">
        <v>1338</v>
      </c>
      <c r="C369" s="135" t="s">
        <v>278</v>
      </c>
      <c r="D369" s="136">
        <v>2</v>
      </c>
    </row>
    <row r="370" spans="1:4">
      <c r="A370" s="133">
        <v>220</v>
      </c>
      <c r="B370" s="134">
        <v>1339</v>
      </c>
      <c r="C370" s="135" t="s">
        <v>278</v>
      </c>
      <c r="D370" s="136">
        <v>1</v>
      </c>
    </row>
    <row r="371" spans="1:4">
      <c r="A371" s="133">
        <v>221</v>
      </c>
      <c r="B371" s="134">
        <v>1340</v>
      </c>
      <c r="C371" s="135" t="s">
        <v>278</v>
      </c>
      <c r="D371" s="136">
        <v>2</v>
      </c>
    </row>
    <row r="372" spans="1:4">
      <c r="A372" s="133">
        <v>221</v>
      </c>
      <c r="B372" s="134">
        <v>1341</v>
      </c>
      <c r="C372" s="135" t="s">
        <v>278</v>
      </c>
      <c r="D372" s="136">
        <v>1</v>
      </c>
    </row>
    <row r="373" spans="1:4">
      <c r="A373" s="133">
        <v>222</v>
      </c>
      <c r="B373" s="134">
        <v>1342</v>
      </c>
      <c r="C373" s="135" t="s">
        <v>278</v>
      </c>
      <c r="D373" s="136">
        <v>2</v>
      </c>
    </row>
    <row r="374" spans="1:4">
      <c r="A374" s="133">
        <v>222</v>
      </c>
      <c r="B374" s="134">
        <v>1343</v>
      </c>
      <c r="C374" s="135" t="s">
        <v>278</v>
      </c>
      <c r="D374" s="136">
        <v>1</v>
      </c>
    </row>
    <row r="375" spans="1:4">
      <c r="A375" s="133">
        <v>223</v>
      </c>
      <c r="B375" s="134">
        <v>1344</v>
      </c>
      <c r="C375" s="135" t="s">
        <v>278</v>
      </c>
      <c r="D375" s="136">
        <v>2</v>
      </c>
    </row>
    <row r="376" spans="1:4">
      <c r="A376" s="133">
        <v>223</v>
      </c>
      <c r="B376" s="134">
        <v>1345</v>
      </c>
      <c r="C376" s="135" t="s">
        <v>278</v>
      </c>
      <c r="D376" s="136">
        <v>1</v>
      </c>
    </row>
    <row r="377" spans="1:4">
      <c r="A377" s="133">
        <v>224</v>
      </c>
      <c r="B377" s="134">
        <v>1353</v>
      </c>
      <c r="C377" s="135" t="s">
        <v>278</v>
      </c>
      <c r="D377" s="136">
        <v>2</v>
      </c>
    </row>
    <row r="378" spans="1:4">
      <c r="A378" s="133">
        <v>224</v>
      </c>
      <c r="B378" s="134">
        <v>1354</v>
      </c>
      <c r="C378" s="135" t="s">
        <v>278</v>
      </c>
      <c r="D378" s="136">
        <v>1</v>
      </c>
    </row>
    <row r="379" spans="1:4">
      <c r="A379" s="133">
        <v>225</v>
      </c>
      <c r="B379" s="134">
        <v>1355</v>
      </c>
      <c r="C379" s="135" t="s">
        <v>278</v>
      </c>
      <c r="D379" s="136">
        <v>2</v>
      </c>
    </row>
    <row r="380" spans="1:4">
      <c r="A380" s="133">
        <v>225</v>
      </c>
      <c r="B380" s="134">
        <v>1356</v>
      </c>
      <c r="C380" s="135" t="s">
        <v>278</v>
      </c>
      <c r="D380" s="136">
        <v>1</v>
      </c>
    </row>
    <row r="381" spans="1:4">
      <c r="A381" s="133">
        <v>226</v>
      </c>
      <c r="B381" s="134">
        <v>1357</v>
      </c>
      <c r="C381" s="135" t="s">
        <v>278</v>
      </c>
      <c r="D381" s="136">
        <v>2</v>
      </c>
    </row>
    <row r="382" spans="1:4">
      <c r="A382" s="133">
        <v>226</v>
      </c>
      <c r="B382" s="134">
        <v>1358</v>
      </c>
      <c r="C382" s="135" t="s">
        <v>278</v>
      </c>
      <c r="D382" s="136">
        <v>1</v>
      </c>
    </row>
    <row r="383" spans="1:4">
      <c r="A383" s="133">
        <v>227</v>
      </c>
      <c r="B383" s="134">
        <v>1359</v>
      </c>
      <c r="C383" s="135" t="s">
        <v>278</v>
      </c>
      <c r="D383" s="136">
        <v>2</v>
      </c>
    </row>
    <row r="384" spans="1:4">
      <c r="A384" s="133">
        <v>227</v>
      </c>
      <c r="B384" s="134">
        <v>1360</v>
      </c>
      <c r="C384" s="135" t="s">
        <v>278</v>
      </c>
      <c r="D384" s="136">
        <v>1</v>
      </c>
    </row>
    <row r="385" spans="1:4">
      <c r="A385" s="133">
        <v>228</v>
      </c>
      <c r="B385" s="134">
        <v>1361</v>
      </c>
      <c r="C385" s="135" t="s">
        <v>289</v>
      </c>
      <c r="D385" s="136" t="s">
        <v>240</v>
      </c>
    </row>
    <row r="386" spans="1:4">
      <c r="A386" s="133">
        <v>228</v>
      </c>
      <c r="B386" s="134">
        <v>1399</v>
      </c>
      <c r="C386" s="135" t="s">
        <v>289</v>
      </c>
      <c r="D386" s="136" t="s">
        <v>240</v>
      </c>
    </row>
    <row r="387" spans="1:4">
      <c r="A387" s="133">
        <v>229</v>
      </c>
      <c r="B387" s="134">
        <v>1362</v>
      </c>
      <c r="C387" s="135" t="s">
        <v>289</v>
      </c>
      <c r="D387" s="136" t="s">
        <v>240</v>
      </c>
    </row>
    <row r="388" spans="1:4">
      <c r="A388" s="133">
        <v>229</v>
      </c>
      <c r="B388" s="134">
        <v>1400</v>
      </c>
      <c r="C388" s="135" t="s">
        <v>289</v>
      </c>
      <c r="D388" s="136" t="s">
        <v>240</v>
      </c>
    </row>
    <row r="389" spans="1:4">
      <c r="A389" s="133">
        <v>230</v>
      </c>
      <c r="B389" s="134">
        <v>1363</v>
      </c>
      <c r="C389" s="135" t="s">
        <v>278</v>
      </c>
      <c r="D389" s="136" t="s">
        <v>240</v>
      </c>
    </row>
    <row r="390" spans="1:4">
      <c r="A390" s="133">
        <v>230</v>
      </c>
      <c r="B390" s="134">
        <v>1401</v>
      </c>
      <c r="C390" s="135" t="s">
        <v>278</v>
      </c>
      <c r="D390" s="136" t="s">
        <v>240</v>
      </c>
    </row>
    <row r="391" spans="1:4">
      <c r="A391" s="133">
        <v>231</v>
      </c>
      <c r="B391" s="134">
        <v>1371</v>
      </c>
      <c r="C391" s="135" t="s">
        <v>266</v>
      </c>
      <c r="D391" s="136">
        <v>2</v>
      </c>
    </row>
    <row r="392" spans="1:4">
      <c r="A392" s="133">
        <v>231</v>
      </c>
      <c r="B392" s="134">
        <v>1372</v>
      </c>
      <c r="C392" s="135" t="s">
        <v>266</v>
      </c>
      <c r="D392" s="136">
        <v>1</v>
      </c>
    </row>
    <row r="393" spans="1:4">
      <c r="A393" s="133">
        <v>233</v>
      </c>
      <c r="B393" s="134">
        <v>1375</v>
      </c>
      <c r="C393" s="135" t="s">
        <v>266</v>
      </c>
      <c r="D393" s="136">
        <v>2</v>
      </c>
    </row>
    <row r="394" spans="1:4">
      <c r="A394" s="133">
        <v>233</v>
      </c>
      <c r="B394" s="134">
        <v>1376</v>
      </c>
      <c r="C394" s="135" t="s">
        <v>266</v>
      </c>
      <c r="D394" s="136">
        <v>1</v>
      </c>
    </row>
    <row r="395" spans="1:4">
      <c r="A395" s="133">
        <v>234</v>
      </c>
      <c r="B395" s="134">
        <v>1377</v>
      </c>
      <c r="C395" s="135" t="s">
        <v>266</v>
      </c>
      <c r="D395" s="136">
        <v>2</v>
      </c>
    </row>
    <row r="396" spans="1:4">
      <c r="A396" s="133">
        <v>234</v>
      </c>
      <c r="B396" s="134">
        <v>1378</v>
      </c>
      <c r="C396" s="135" t="s">
        <v>266</v>
      </c>
      <c r="D396" s="136">
        <v>1</v>
      </c>
    </row>
    <row r="397" spans="1:4">
      <c r="A397" s="133">
        <v>235</v>
      </c>
      <c r="B397" s="134">
        <v>1379</v>
      </c>
      <c r="C397" s="135" t="s">
        <v>266</v>
      </c>
      <c r="D397" s="136">
        <v>2</v>
      </c>
    </row>
    <row r="398" spans="1:4">
      <c r="A398" s="133">
        <v>235</v>
      </c>
      <c r="B398" s="134">
        <v>1380</v>
      </c>
      <c r="C398" s="135" t="s">
        <v>266</v>
      </c>
      <c r="D398" s="136">
        <v>1</v>
      </c>
    </row>
    <row r="399" spans="1:4">
      <c r="A399" s="133">
        <v>236</v>
      </c>
      <c r="B399" s="134">
        <v>1381</v>
      </c>
      <c r="C399" s="135" t="s">
        <v>266</v>
      </c>
      <c r="D399" s="136">
        <v>2</v>
      </c>
    </row>
    <row r="400" spans="1:4">
      <c r="A400" s="133">
        <v>236</v>
      </c>
      <c r="B400" s="134">
        <v>1382</v>
      </c>
      <c r="C400" s="135" t="s">
        <v>266</v>
      </c>
      <c r="D400" s="136">
        <v>1</v>
      </c>
    </row>
    <row r="401" spans="1:4">
      <c r="A401" s="133">
        <v>237</v>
      </c>
      <c r="B401" s="134">
        <v>1383</v>
      </c>
      <c r="C401" s="135" t="s">
        <v>266</v>
      </c>
      <c r="D401" s="136">
        <v>2</v>
      </c>
    </row>
    <row r="402" spans="1:4">
      <c r="A402" s="133">
        <v>237</v>
      </c>
      <c r="B402" s="134">
        <v>1384</v>
      </c>
      <c r="C402" s="135" t="s">
        <v>266</v>
      </c>
      <c r="D402" s="136">
        <v>1</v>
      </c>
    </row>
    <row r="403" spans="1:4">
      <c r="A403" s="133">
        <v>238</v>
      </c>
      <c r="B403" s="134">
        <v>1385</v>
      </c>
      <c r="C403" s="135" t="s">
        <v>278</v>
      </c>
      <c r="D403" s="136">
        <v>2</v>
      </c>
    </row>
    <row r="404" spans="1:4">
      <c r="A404" s="133">
        <v>238</v>
      </c>
      <c r="B404" s="134">
        <v>1386</v>
      </c>
      <c r="C404" s="135" t="s">
        <v>278</v>
      </c>
      <c r="D404" s="136">
        <v>1</v>
      </c>
    </row>
    <row r="405" spans="1:4">
      <c r="A405" s="133">
        <v>241</v>
      </c>
      <c r="B405" s="134">
        <v>1042</v>
      </c>
      <c r="C405" s="135" t="s">
        <v>290</v>
      </c>
      <c r="D405" s="136">
        <v>2</v>
      </c>
    </row>
    <row r="406" spans="1:4">
      <c r="A406" s="133">
        <v>241</v>
      </c>
      <c r="B406" s="134">
        <v>1043</v>
      </c>
      <c r="C406" s="135" t="s">
        <v>290</v>
      </c>
      <c r="D406" s="136">
        <v>1</v>
      </c>
    </row>
    <row r="407" spans="1:4">
      <c r="A407" s="133">
        <v>242</v>
      </c>
      <c r="B407" s="134">
        <v>44</v>
      </c>
      <c r="C407" s="135" t="s">
        <v>291</v>
      </c>
      <c r="D407" s="136">
        <v>1</v>
      </c>
    </row>
    <row r="408" spans="1:4">
      <c r="A408" s="133">
        <v>242</v>
      </c>
      <c r="B408" s="134">
        <v>208</v>
      </c>
      <c r="C408" s="135" t="s">
        <v>291</v>
      </c>
      <c r="D408" s="136">
        <v>2</v>
      </c>
    </row>
    <row r="409" spans="1:4">
      <c r="A409" s="133">
        <v>243</v>
      </c>
      <c r="B409" s="134">
        <v>21</v>
      </c>
      <c r="C409" s="135" t="s">
        <v>292</v>
      </c>
      <c r="D409" s="136">
        <v>1</v>
      </c>
    </row>
    <row r="410" spans="1:4">
      <c r="A410" s="133">
        <v>243</v>
      </c>
      <c r="B410" s="134">
        <v>231</v>
      </c>
      <c r="C410" s="135" t="s">
        <v>292</v>
      </c>
      <c r="D410" s="136" t="s">
        <v>482</v>
      </c>
    </row>
    <row r="411" spans="1:4">
      <c r="A411" s="133">
        <v>244</v>
      </c>
      <c r="B411" s="134">
        <v>40</v>
      </c>
      <c r="C411" s="135" t="s">
        <v>278</v>
      </c>
      <c r="D411" s="136">
        <v>1</v>
      </c>
    </row>
    <row r="412" spans="1:4">
      <c r="A412" s="133">
        <v>244</v>
      </c>
      <c r="B412" s="134">
        <v>206</v>
      </c>
      <c r="C412" s="135" t="s">
        <v>278</v>
      </c>
      <c r="D412" s="136">
        <v>2</v>
      </c>
    </row>
    <row r="413" spans="1:4">
      <c r="A413" s="133">
        <v>245</v>
      </c>
      <c r="B413" s="134">
        <v>1012</v>
      </c>
      <c r="C413" s="135" t="s">
        <v>291</v>
      </c>
      <c r="D413" s="136">
        <v>2</v>
      </c>
    </row>
    <row r="414" spans="1:4">
      <c r="A414" s="133">
        <v>245</v>
      </c>
      <c r="B414" s="134">
        <v>1013</v>
      </c>
      <c r="C414" s="135" t="s">
        <v>291</v>
      </c>
      <c r="D414" s="136">
        <v>1</v>
      </c>
    </row>
    <row r="415" spans="1:4">
      <c r="A415" s="133">
        <v>246</v>
      </c>
      <c r="B415" s="134">
        <v>160</v>
      </c>
      <c r="C415" s="135" t="s">
        <v>293</v>
      </c>
      <c r="D415" s="136">
        <v>2</v>
      </c>
    </row>
    <row r="416" spans="1:4">
      <c r="A416" s="133">
        <v>246</v>
      </c>
      <c r="B416" s="134">
        <v>276</v>
      </c>
      <c r="C416" s="135" t="s">
        <v>293</v>
      </c>
      <c r="D416" s="136">
        <v>1</v>
      </c>
    </row>
    <row r="417" spans="1:4">
      <c r="A417" s="133">
        <v>246</v>
      </c>
      <c r="B417" s="134">
        <v>277</v>
      </c>
      <c r="C417" s="135" t="s">
        <v>293</v>
      </c>
      <c r="D417" s="136">
        <v>1</v>
      </c>
    </row>
    <row r="418" spans="1:4">
      <c r="A418" s="133">
        <v>247</v>
      </c>
      <c r="B418" s="134">
        <v>1288</v>
      </c>
      <c r="C418" s="135" t="s">
        <v>291</v>
      </c>
      <c r="D418" s="136">
        <v>1</v>
      </c>
    </row>
    <row r="419" spans="1:4">
      <c r="A419" s="133">
        <v>247</v>
      </c>
      <c r="B419" s="134">
        <v>1289</v>
      </c>
      <c r="C419" s="135" t="s">
        <v>291</v>
      </c>
      <c r="D419" s="136">
        <v>2</v>
      </c>
    </row>
    <row r="420" spans="1:4">
      <c r="A420" s="133">
        <v>248</v>
      </c>
      <c r="B420" s="134">
        <v>1174</v>
      </c>
      <c r="C420" s="135" t="s">
        <v>278</v>
      </c>
      <c r="D420" s="136">
        <v>1</v>
      </c>
    </row>
    <row r="421" spans="1:4">
      <c r="A421" s="133">
        <v>248</v>
      </c>
      <c r="B421" s="134">
        <v>1175</v>
      </c>
      <c r="C421" s="135" t="s">
        <v>278</v>
      </c>
      <c r="D421" s="136">
        <v>2</v>
      </c>
    </row>
    <row r="422" spans="1:4">
      <c r="A422" s="133">
        <v>249</v>
      </c>
      <c r="B422" s="134">
        <v>1351</v>
      </c>
      <c r="C422" s="135" t="s">
        <v>291</v>
      </c>
      <c r="D422" s="136">
        <v>2</v>
      </c>
    </row>
    <row r="423" spans="1:4">
      <c r="A423" s="133">
        <v>249</v>
      </c>
      <c r="B423" s="134">
        <v>1352</v>
      </c>
      <c r="C423" s="135" t="s">
        <v>291</v>
      </c>
      <c r="D423" s="136">
        <v>1</v>
      </c>
    </row>
    <row r="424" spans="1:4">
      <c r="A424" s="133">
        <v>250</v>
      </c>
      <c r="B424" s="134">
        <v>206</v>
      </c>
      <c r="C424" s="135" t="s">
        <v>294</v>
      </c>
      <c r="D424" s="136" t="s">
        <v>240</v>
      </c>
    </row>
    <row r="425" spans="1:4">
      <c r="A425" s="133">
        <v>251</v>
      </c>
      <c r="B425" s="134">
        <v>210</v>
      </c>
      <c r="C425" s="135" t="s">
        <v>294</v>
      </c>
      <c r="D425" s="136" t="s">
        <v>240</v>
      </c>
    </row>
    <row r="426" spans="1:4">
      <c r="A426" s="133">
        <v>252</v>
      </c>
      <c r="B426" s="134">
        <v>212</v>
      </c>
      <c r="C426" s="135" t="s">
        <v>294</v>
      </c>
      <c r="D426" s="136" t="s">
        <v>240</v>
      </c>
    </row>
    <row r="427" spans="1:4">
      <c r="A427" s="133">
        <v>253</v>
      </c>
      <c r="B427" s="134">
        <v>1290</v>
      </c>
      <c r="C427" s="135" t="s">
        <v>294</v>
      </c>
      <c r="D427" s="136" t="s">
        <v>240</v>
      </c>
    </row>
    <row r="428" spans="1:4">
      <c r="A428" s="133">
        <v>254</v>
      </c>
      <c r="B428" s="134">
        <v>1316</v>
      </c>
      <c r="C428" s="135" t="s">
        <v>295</v>
      </c>
      <c r="D428" s="136">
        <v>2</v>
      </c>
    </row>
    <row r="429" spans="1:4">
      <c r="A429" s="133">
        <v>254</v>
      </c>
      <c r="B429" s="134">
        <v>1317</v>
      </c>
      <c r="C429" s="135" t="s">
        <v>295</v>
      </c>
      <c r="D429" s="136">
        <v>1</v>
      </c>
    </row>
    <row r="430" spans="1:4">
      <c r="A430" s="133">
        <v>255</v>
      </c>
      <c r="B430" s="134">
        <v>1320</v>
      </c>
      <c r="C430" s="135" t="s">
        <v>296</v>
      </c>
      <c r="D430" s="136">
        <v>2</v>
      </c>
    </row>
    <row r="431" spans="1:4">
      <c r="A431" s="133">
        <v>255</v>
      </c>
      <c r="B431" s="134">
        <v>1321</v>
      </c>
      <c r="C431" s="135" t="s">
        <v>296</v>
      </c>
      <c r="D431" s="136">
        <v>1</v>
      </c>
    </row>
    <row r="432" spans="1:4">
      <c r="A432" s="133">
        <v>257</v>
      </c>
      <c r="B432" s="134">
        <v>57</v>
      </c>
      <c r="C432" s="135" t="s">
        <v>297</v>
      </c>
      <c r="D432" s="136">
        <v>1</v>
      </c>
    </row>
    <row r="433" spans="1:4">
      <c r="A433" s="133">
        <v>257</v>
      </c>
      <c r="B433" s="134">
        <v>196</v>
      </c>
      <c r="C433" s="135" t="s">
        <v>297</v>
      </c>
      <c r="D433" s="136">
        <v>2</v>
      </c>
    </row>
    <row r="434" spans="1:4">
      <c r="A434" s="133">
        <v>258</v>
      </c>
      <c r="B434" s="134">
        <v>56</v>
      </c>
      <c r="C434" s="135" t="s">
        <v>298</v>
      </c>
      <c r="D434" s="136">
        <v>1</v>
      </c>
    </row>
    <row r="435" spans="1:4">
      <c r="A435" s="133">
        <v>258</v>
      </c>
      <c r="B435" s="134">
        <v>195</v>
      </c>
      <c r="C435" s="135" t="s">
        <v>298</v>
      </c>
      <c r="D435" s="136">
        <v>2</v>
      </c>
    </row>
    <row r="436" spans="1:4">
      <c r="A436" s="133">
        <v>259</v>
      </c>
      <c r="B436" s="134">
        <v>94</v>
      </c>
      <c r="C436" s="135" t="s">
        <v>299</v>
      </c>
      <c r="D436" s="136">
        <v>1</v>
      </c>
    </row>
    <row r="437" spans="1:4">
      <c r="A437" s="133">
        <v>259</v>
      </c>
      <c r="B437" s="134">
        <v>167</v>
      </c>
      <c r="C437" s="135" t="s">
        <v>299</v>
      </c>
      <c r="D437" s="136">
        <v>2</v>
      </c>
    </row>
    <row r="438" spans="1:4">
      <c r="A438" s="133">
        <v>260</v>
      </c>
      <c r="B438" s="134">
        <v>59</v>
      </c>
      <c r="C438" s="135" t="s">
        <v>298</v>
      </c>
      <c r="D438" s="136" t="s">
        <v>478</v>
      </c>
    </row>
    <row r="439" spans="1:4">
      <c r="A439" s="133">
        <v>260</v>
      </c>
      <c r="B439" s="134">
        <v>191</v>
      </c>
      <c r="C439" s="135" t="s">
        <v>298</v>
      </c>
      <c r="D439" s="136" t="s">
        <v>478</v>
      </c>
    </row>
    <row r="440" spans="1:4">
      <c r="A440" s="133">
        <v>261</v>
      </c>
      <c r="B440" s="134">
        <v>55</v>
      </c>
      <c r="C440" s="135" t="s">
        <v>298</v>
      </c>
      <c r="D440" s="136">
        <v>1</v>
      </c>
    </row>
    <row r="441" spans="1:4">
      <c r="A441" s="133">
        <v>261</v>
      </c>
      <c r="B441" s="134">
        <v>194</v>
      </c>
      <c r="C441" s="135" t="s">
        <v>298</v>
      </c>
      <c r="D441" s="136" t="s">
        <v>481</v>
      </c>
    </row>
    <row r="442" spans="1:4">
      <c r="A442" s="133">
        <v>262</v>
      </c>
      <c r="B442" s="134">
        <v>57</v>
      </c>
      <c r="C442" s="135" t="s">
        <v>298</v>
      </c>
      <c r="D442" s="136">
        <v>1</v>
      </c>
    </row>
    <row r="443" spans="1:4">
      <c r="A443" s="133">
        <v>262</v>
      </c>
      <c r="B443" s="134">
        <v>196</v>
      </c>
      <c r="C443" s="135" t="s">
        <v>298</v>
      </c>
      <c r="D443" s="136" t="s">
        <v>483</v>
      </c>
    </row>
    <row r="444" spans="1:4">
      <c r="A444" s="133">
        <v>263</v>
      </c>
      <c r="B444" s="134">
        <v>1010</v>
      </c>
      <c r="C444" s="135" t="s">
        <v>298</v>
      </c>
      <c r="D444" s="136">
        <v>2</v>
      </c>
    </row>
    <row r="445" spans="1:4">
      <c r="A445" s="133">
        <v>263</v>
      </c>
      <c r="B445" s="134">
        <v>1011</v>
      </c>
      <c r="C445" s="135" t="s">
        <v>298</v>
      </c>
      <c r="D445" s="136">
        <v>1</v>
      </c>
    </row>
    <row r="446" spans="1:4">
      <c r="A446" s="133">
        <v>264</v>
      </c>
      <c r="B446" s="134">
        <v>1069</v>
      </c>
      <c r="C446" s="135" t="s">
        <v>298</v>
      </c>
      <c r="D446" s="136">
        <v>1</v>
      </c>
    </row>
    <row r="447" spans="1:4">
      <c r="A447" s="133">
        <v>264</v>
      </c>
      <c r="B447" s="134">
        <v>1070</v>
      </c>
      <c r="C447" s="135" t="s">
        <v>298</v>
      </c>
      <c r="D447" s="136">
        <v>2</v>
      </c>
    </row>
    <row r="448" spans="1:4">
      <c r="A448" s="133">
        <v>265</v>
      </c>
      <c r="B448" s="134">
        <v>190</v>
      </c>
      <c r="C448" s="135" t="s">
        <v>300</v>
      </c>
      <c r="D448" s="136" t="s">
        <v>480</v>
      </c>
    </row>
    <row r="449" spans="1:4">
      <c r="A449" s="133">
        <v>266</v>
      </c>
      <c r="B449" s="134">
        <v>191</v>
      </c>
      <c r="C449" s="135" t="s">
        <v>300</v>
      </c>
      <c r="D449" s="136" t="s">
        <v>240</v>
      </c>
    </row>
    <row r="450" spans="1:4">
      <c r="A450" s="133">
        <v>267</v>
      </c>
      <c r="B450" s="134">
        <v>192</v>
      </c>
      <c r="C450" s="135" t="s">
        <v>300</v>
      </c>
      <c r="D450" s="136" t="s">
        <v>240</v>
      </c>
    </row>
    <row r="451" spans="1:4">
      <c r="A451" s="133">
        <v>268</v>
      </c>
      <c r="B451" s="134">
        <v>193</v>
      </c>
      <c r="C451" s="135" t="s">
        <v>300</v>
      </c>
      <c r="D451" s="136" t="s">
        <v>480</v>
      </c>
    </row>
    <row r="452" spans="1:4">
      <c r="A452" s="133">
        <v>269</v>
      </c>
      <c r="B452" s="134">
        <v>194</v>
      </c>
      <c r="C452" s="135" t="s">
        <v>300</v>
      </c>
      <c r="D452" s="136" t="s">
        <v>240</v>
      </c>
    </row>
    <row r="453" spans="1:4">
      <c r="A453" s="133">
        <v>270</v>
      </c>
      <c r="B453" s="134">
        <v>196</v>
      </c>
      <c r="C453" s="135" t="s">
        <v>300</v>
      </c>
      <c r="D453" s="136" t="s">
        <v>480</v>
      </c>
    </row>
    <row r="454" spans="1:4">
      <c r="A454" s="133">
        <v>271</v>
      </c>
      <c r="B454" s="134">
        <v>1088</v>
      </c>
      <c r="C454" s="135" t="s">
        <v>300</v>
      </c>
      <c r="D454" s="136" t="s">
        <v>240</v>
      </c>
    </row>
    <row r="455" spans="1:4">
      <c r="A455" s="133">
        <v>272</v>
      </c>
      <c r="B455" s="134">
        <v>1089</v>
      </c>
      <c r="C455" s="135" t="s">
        <v>300</v>
      </c>
      <c r="D455" s="136" t="s">
        <v>240</v>
      </c>
    </row>
    <row r="456" spans="1:4">
      <c r="A456" s="133">
        <v>273</v>
      </c>
      <c r="B456" s="134">
        <v>1090</v>
      </c>
      <c r="C456" s="135" t="s">
        <v>300</v>
      </c>
      <c r="D456" s="136" t="s">
        <v>240</v>
      </c>
    </row>
    <row r="457" spans="1:4">
      <c r="A457" s="133">
        <v>274</v>
      </c>
      <c r="B457" s="134">
        <v>1115</v>
      </c>
      <c r="C457" s="135" t="s">
        <v>300</v>
      </c>
      <c r="D457" s="136" t="s">
        <v>240</v>
      </c>
    </row>
    <row r="458" spans="1:4">
      <c r="A458" s="133">
        <v>276</v>
      </c>
      <c r="B458" s="134">
        <v>1347</v>
      </c>
      <c r="C458" s="135" t="s">
        <v>300</v>
      </c>
      <c r="D458" s="136" t="s">
        <v>240</v>
      </c>
    </row>
    <row r="459" spans="1:4">
      <c r="A459" s="133">
        <v>277</v>
      </c>
      <c r="B459" s="134">
        <v>52</v>
      </c>
      <c r="C459" s="135" t="s">
        <v>301</v>
      </c>
      <c r="D459" s="136" t="s">
        <v>240</v>
      </c>
    </row>
    <row r="460" spans="1:4">
      <c r="A460" s="133">
        <v>278</v>
      </c>
      <c r="B460" s="134">
        <v>105</v>
      </c>
      <c r="C460" s="135" t="s">
        <v>302</v>
      </c>
      <c r="D460" s="136" t="s">
        <v>240</v>
      </c>
    </row>
    <row r="461" spans="1:4">
      <c r="A461" s="133">
        <v>279</v>
      </c>
      <c r="B461" s="134">
        <v>16</v>
      </c>
      <c r="C461" s="135" t="s">
        <v>303</v>
      </c>
      <c r="D461" s="136" t="s">
        <v>240</v>
      </c>
    </row>
    <row r="462" spans="1:4">
      <c r="A462" s="133">
        <v>280</v>
      </c>
      <c r="B462" s="134">
        <v>170</v>
      </c>
      <c r="C462" s="135" t="s">
        <v>304</v>
      </c>
      <c r="D462" s="136" t="s">
        <v>478</v>
      </c>
    </row>
    <row r="463" spans="1:4">
      <c r="A463" s="133">
        <v>281</v>
      </c>
      <c r="B463" s="134">
        <v>11</v>
      </c>
      <c r="C463" s="135" t="s">
        <v>305</v>
      </c>
      <c r="D463" s="136">
        <v>2</v>
      </c>
    </row>
    <row r="464" spans="1:4">
      <c r="A464" s="133">
        <v>281</v>
      </c>
      <c r="B464" s="134">
        <v>95</v>
      </c>
      <c r="C464" s="135" t="s">
        <v>305</v>
      </c>
      <c r="D464" s="136">
        <v>1</v>
      </c>
    </row>
    <row r="465" spans="1:4">
      <c r="A465" s="133">
        <v>283</v>
      </c>
      <c r="B465" s="134">
        <v>1016</v>
      </c>
      <c r="C465" s="135" t="s">
        <v>306</v>
      </c>
      <c r="D465" s="136">
        <v>1</v>
      </c>
    </row>
    <row r="466" spans="1:4">
      <c r="A466" s="133">
        <v>283</v>
      </c>
      <c r="B466" s="134">
        <v>1017</v>
      </c>
      <c r="C466" s="135" t="s">
        <v>306</v>
      </c>
      <c r="D466" s="136">
        <v>2</v>
      </c>
    </row>
    <row r="467" spans="1:4">
      <c r="A467" s="133">
        <v>284</v>
      </c>
      <c r="B467" s="134">
        <v>177</v>
      </c>
      <c r="C467" s="135" t="s">
        <v>247</v>
      </c>
      <c r="D467" s="136" t="s">
        <v>240</v>
      </c>
    </row>
    <row r="468" spans="1:4">
      <c r="A468" s="133">
        <v>285</v>
      </c>
      <c r="B468" s="134">
        <v>178</v>
      </c>
      <c r="C468" s="135" t="s">
        <v>247</v>
      </c>
      <c r="D468" s="136" t="s">
        <v>478</v>
      </c>
    </row>
    <row r="469" spans="1:4">
      <c r="A469" s="133">
        <v>286</v>
      </c>
      <c r="B469" s="134">
        <v>103</v>
      </c>
      <c r="C469" s="135" t="s">
        <v>307</v>
      </c>
      <c r="D469" s="136" t="s">
        <v>240</v>
      </c>
    </row>
    <row r="470" spans="1:4">
      <c r="A470" s="133">
        <v>287</v>
      </c>
      <c r="B470" s="134">
        <v>1364</v>
      </c>
      <c r="C470" s="135" t="s">
        <v>308</v>
      </c>
      <c r="D470" s="136" t="s">
        <v>240</v>
      </c>
    </row>
    <row r="471" spans="1:4">
      <c r="A471" s="133">
        <v>287</v>
      </c>
      <c r="B471" s="134">
        <v>1402</v>
      </c>
      <c r="C471" s="135" t="s">
        <v>308</v>
      </c>
      <c r="D471" s="136" t="s">
        <v>240</v>
      </c>
    </row>
    <row r="472" spans="1:4">
      <c r="A472" s="133">
        <v>288</v>
      </c>
      <c r="B472" s="134">
        <v>1036</v>
      </c>
      <c r="C472" s="135" t="s">
        <v>309</v>
      </c>
      <c r="D472" s="136" t="s">
        <v>240</v>
      </c>
    </row>
    <row r="473" spans="1:4">
      <c r="A473" s="133">
        <v>289</v>
      </c>
      <c r="B473" s="134">
        <v>1041</v>
      </c>
      <c r="C473" s="135" t="s">
        <v>309</v>
      </c>
      <c r="D473" s="136" t="s">
        <v>240</v>
      </c>
    </row>
    <row r="474" spans="1:4">
      <c r="A474" s="133">
        <v>290</v>
      </c>
      <c r="B474" s="134">
        <v>1050</v>
      </c>
      <c r="C474" s="135" t="s">
        <v>309</v>
      </c>
      <c r="D474" s="136" t="s">
        <v>240</v>
      </c>
    </row>
    <row r="475" spans="1:4">
      <c r="A475" s="133">
        <v>291</v>
      </c>
      <c r="B475" s="134">
        <v>1051</v>
      </c>
      <c r="C475" s="135" t="s">
        <v>309</v>
      </c>
      <c r="D475" s="136" t="s">
        <v>240</v>
      </c>
    </row>
    <row r="476" spans="1:4">
      <c r="A476" s="133">
        <v>292</v>
      </c>
      <c r="B476" s="134">
        <v>1052</v>
      </c>
      <c r="C476" s="135" t="s">
        <v>309</v>
      </c>
      <c r="D476" s="136" t="s">
        <v>240</v>
      </c>
    </row>
    <row r="477" spans="1:4">
      <c r="A477" s="133">
        <v>297</v>
      </c>
      <c r="B477" s="134">
        <v>1367</v>
      </c>
      <c r="C477" s="135" t="s">
        <v>309</v>
      </c>
      <c r="D477" s="136" t="s">
        <v>240</v>
      </c>
    </row>
    <row r="478" spans="1:4">
      <c r="A478" s="133">
        <v>298</v>
      </c>
      <c r="B478" s="134">
        <v>1368</v>
      </c>
      <c r="C478" s="135" t="s">
        <v>309</v>
      </c>
      <c r="D478" s="136" t="s">
        <v>240</v>
      </c>
    </row>
    <row r="479" spans="1:4">
      <c r="A479" s="133">
        <v>299</v>
      </c>
      <c r="B479" s="134">
        <v>1053</v>
      </c>
      <c r="C479" s="135" t="s">
        <v>309</v>
      </c>
      <c r="D479" s="136" t="s">
        <v>240</v>
      </c>
    </row>
    <row r="480" spans="1:4">
      <c r="A480" s="133">
        <v>300</v>
      </c>
      <c r="B480" s="134">
        <v>1080</v>
      </c>
      <c r="C480" s="135" t="s">
        <v>310</v>
      </c>
      <c r="D480" s="136">
        <v>1</v>
      </c>
    </row>
    <row r="481" spans="1:4">
      <c r="A481" s="133">
        <v>300</v>
      </c>
      <c r="B481" s="134">
        <v>1081</v>
      </c>
      <c r="C481" s="135" t="s">
        <v>310</v>
      </c>
      <c r="D481" s="136">
        <v>1</v>
      </c>
    </row>
    <row r="482" spans="1:4">
      <c r="A482" s="133">
        <v>301</v>
      </c>
      <c r="B482" s="134">
        <v>1095</v>
      </c>
      <c r="C482" s="135" t="s">
        <v>311</v>
      </c>
      <c r="D482" s="136">
        <v>1</v>
      </c>
    </row>
    <row r="483" spans="1:4">
      <c r="A483" s="133">
        <v>301</v>
      </c>
      <c r="B483" s="134">
        <v>1096</v>
      </c>
      <c r="C483" s="135" t="s">
        <v>311</v>
      </c>
      <c r="D483" s="136">
        <v>1</v>
      </c>
    </row>
    <row r="484" spans="1:4">
      <c r="A484" s="133">
        <v>302</v>
      </c>
      <c r="B484" s="134">
        <v>1101</v>
      </c>
      <c r="C484" s="135" t="s">
        <v>312</v>
      </c>
      <c r="D484" s="136">
        <v>1</v>
      </c>
    </row>
    <row r="485" spans="1:4">
      <c r="A485" s="133">
        <v>302</v>
      </c>
      <c r="B485" s="134">
        <v>1102</v>
      </c>
      <c r="C485" s="135" t="s">
        <v>312</v>
      </c>
      <c r="D485" s="136">
        <v>1</v>
      </c>
    </row>
    <row r="486" spans="1:4">
      <c r="A486" s="133">
        <v>303</v>
      </c>
      <c r="B486" s="134">
        <v>1054</v>
      </c>
      <c r="C486" s="135" t="s">
        <v>309</v>
      </c>
      <c r="D486" s="136" t="s">
        <v>240</v>
      </c>
    </row>
    <row r="487" spans="1:4">
      <c r="A487" s="133">
        <v>304</v>
      </c>
      <c r="B487" s="134">
        <v>1083</v>
      </c>
      <c r="C487" s="135" t="s">
        <v>309</v>
      </c>
      <c r="D487" s="136" t="s">
        <v>240</v>
      </c>
    </row>
    <row r="488" spans="1:4">
      <c r="A488" s="133">
        <v>305</v>
      </c>
      <c r="B488" s="134">
        <v>1084</v>
      </c>
      <c r="C488" s="135" t="s">
        <v>313</v>
      </c>
      <c r="D488" s="136">
        <v>1</v>
      </c>
    </row>
    <row r="489" spans="1:4">
      <c r="A489" s="133">
        <v>305</v>
      </c>
      <c r="B489" s="134">
        <v>1085</v>
      </c>
      <c r="C489" s="135" t="s">
        <v>313</v>
      </c>
      <c r="D489" s="136">
        <v>2</v>
      </c>
    </row>
    <row r="490" spans="1:4">
      <c r="A490" s="133">
        <v>306</v>
      </c>
      <c r="B490" s="134">
        <v>1086</v>
      </c>
      <c r="C490" s="135" t="s">
        <v>313</v>
      </c>
      <c r="D490" s="136">
        <v>1</v>
      </c>
    </row>
    <row r="491" spans="1:4">
      <c r="A491" s="133">
        <v>306</v>
      </c>
      <c r="B491" s="134">
        <v>1087</v>
      </c>
      <c r="C491" s="135" t="s">
        <v>313</v>
      </c>
      <c r="D491" s="136">
        <v>2</v>
      </c>
    </row>
    <row r="492" spans="1:4">
      <c r="A492" s="133">
        <v>307</v>
      </c>
      <c r="B492" s="134">
        <v>1091</v>
      </c>
      <c r="C492" s="135" t="s">
        <v>313</v>
      </c>
      <c r="D492" s="136">
        <v>1</v>
      </c>
    </row>
    <row r="493" spans="1:4">
      <c r="A493" s="133">
        <v>307</v>
      </c>
      <c r="B493" s="134">
        <v>1092</v>
      </c>
      <c r="C493" s="135" t="s">
        <v>313</v>
      </c>
      <c r="D493" s="136">
        <v>2</v>
      </c>
    </row>
    <row r="494" spans="1:4">
      <c r="A494" s="133">
        <v>308</v>
      </c>
      <c r="B494" s="134">
        <v>1093</v>
      </c>
      <c r="C494" s="135" t="s">
        <v>313</v>
      </c>
      <c r="D494" s="136">
        <v>1</v>
      </c>
    </row>
    <row r="495" spans="1:4">
      <c r="A495" s="133">
        <v>308</v>
      </c>
      <c r="B495" s="134">
        <v>1094</v>
      </c>
      <c r="C495" s="135" t="s">
        <v>313</v>
      </c>
      <c r="D495" s="136">
        <v>2</v>
      </c>
    </row>
    <row r="496" spans="1:4">
      <c r="A496" s="133">
        <v>309</v>
      </c>
      <c r="B496" s="134">
        <v>1098</v>
      </c>
      <c r="C496" s="135" t="s">
        <v>314</v>
      </c>
      <c r="D496" s="136">
        <v>1</v>
      </c>
    </row>
    <row r="497" spans="1:4">
      <c r="A497" s="133">
        <v>309</v>
      </c>
      <c r="B497" s="134">
        <v>1099</v>
      </c>
      <c r="C497" s="135" t="s">
        <v>314</v>
      </c>
      <c r="D497" s="136">
        <v>1</v>
      </c>
    </row>
    <row r="498" spans="1:4">
      <c r="A498" s="133">
        <v>310</v>
      </c>
      <c r="B498" s="134">
        <v>1155</v>
      </c>
      <c r="C498" s="135" t="s">
        <v>315</v>
      </c>
      <c r="D498" s="136">
        <v>2</v>
      </c>
    </row>
    <row r="499" spans="1:4">
      <c r="A499" s="133">
        <v>310</v>
      </c>
      <c r="B499" s="134">
        <v>1156</v>
      </c>
      <c r="C499" s="135" t="s">
        <v>315</v>
      </c>
      <c r="D499" s="136">
        <v>1</v>
      </c>
    </row>
    <row r="500" spans="1:4">
      <c r="A500" s="133">
        <v>312</v>
      </c>
      <c r="B500" s="134">
        <v>1154</v>
      </c>
      <c r="C500" s="135" t="s">
        <v>316</v>
      </c>
      <c r="D500" s="136">
        <v>2</v>
      </c>
    </row>
    <row r="501" spans="1:4">
      <c r="A501" s="133">
        <v>313</v>
      </c>
      <c r="B501" s="134">
        <v>1006</v>
      </c>
      <c r="C501" s="135" t="s">
        <v>317</v>
      </c>
      <c r="D501" s="136" t="s">
        <v>240</v>
      </c>
    </row>
    <row r="502" spans="1:4">
      <c r="A502" s="133">
        <v>314</v>
      </c>
      <c r="B502" s="134">
        <v>104</v>
      </c>
      <c r="C502" s="135" t="s">
        <v>318</v>
      </c>
      <c r="D502" s="136" t="s">
        <v>478</v>
      </c>
    </row>
    <row r="503" spans="1:4">
      <c r="A503" s="133">
        <v>315</v>
      </c>
      <c r="B503" s="134">
        <v>178</v>
      </c>
      <c r="C503" s="135" t="s">
        <v>319</v>
      </c>
      <c r="D503" s="136" t="s">
        <v>478</v>
      </c>
    </row>
    <row r="504" spans="1:4">
      <c r="A504" s="133">
        <v>315</v>
      </c>
      <c r="B504" s="134">
        <v>227</v>
      </c>
      <c r="C504" s="135" t="s">
        <v>319</v>
      </c>
      <c r="D504" s="136" t="s">
        <v>478</v>
      </c>
    </row>
    <row r="505" spans="1:4">
      <c r="A505" s="133">
        <v>316</v>
      </c>
      <c r="B505" s="134">
        <v>53</v>
      </c>
      <c r="C505" s="135" t="s">
        <v>320</v>
      </c>
      <c r="D505" s="136">
        <v>2</v>
      </c>
    </row>
    <row r="506" spans="1:4">
      <c r="A506" s="133">
        <v>316</v>
      </c>
      <c r="B506" s="134">
        <v>198</v>
      </c>
      <c r="C506" s="135" t="s">
        <v>320</v>
      </c>
      <c r="D506" s="136">
        <v>1</v>
      </c>
    </row>
    <row r="507" spans="1:4">
      <c r="A507" s="133">
        <v>317</v>
      </c>
      <c r="B507" s="134">
        <v>70</v>
      </c>
      <c r="C507" s="135" t="s">
        <v>320</v>
      </c>
      <c r="D507" s="136" t="s">
        <v>483</v>
      </c>
    </row>
    <row r="508" spans="1:4">
      <c r="A508" s="133">
        <v>317</v>
      </c>
      <c r="B508" s="134">
        <v>183</v>
      </c>
      <c r="C508" s="135" t="s">
        <v>320</v>
      </c>
      <c r="D508" s="136" t="s">
        <v>484</v>
      </c>
    </row>
    <row r="509" spans="1:4">
      <c r="A509" s="133">
        <v>318</v>
      </c>
      <c r="B509" s="134">
        <v>74</v>
      </c>
      <c r="C509" s="135" t="s">
        <v>320</v>
      </c>
      <c r="D509" s="136">
        <v>1</v>
      </c>
    </row>
    <row r="510" spans="1:4">
      <c r="A510" s="133">
        <v>318</v>
      </c>
      <c r="B510" s="134">
        <v>180</v>
      </c>
      <c r="C510" s="135" t="s">
        <v>320</v>
      </c>
      <c r="D510" s="136">
        <v>1</v>
      </c>
    </row>
    <row r="511" spans="1:4">
      <c r="A511" s="133">
        <v>319</v>
      </c>
      <c r="B511" s="134">
        <v>71</v>
      </c>
      <c r="C511" s="135" t="s">
        <v>321</v>
      </c>
      <c r="D511" s="136" t="s">
        <v>487</v>
      </c>
    </row>
    <row r="512" spans="1:4">
      <c r="A512" s="133">
        <v>319</v>
      </c>
      <c r="B512" s="134">
        <v>183</v>
      </c>
      <c r="C512" s="135" t="s">
        <v>321</v>
      </c>
      <c r="D512" s="136" t="s">
        <v>485</v>
      </c>
    </row>
    <row r="513" spans="1:4">
      <c r="A513" s="133">
        <v>320</v>
      </c>
      <c r="B513" s="134">
        <v>72</v>
      </c>
      <c r="C513" s="135" t="s">
        <v>320</v>
      </c>
      <c r="D513" s="136">
        <v>2</v>
      </c>
    </row>
    <row r="514" spans="1:4">
      <c r="A514" s="133">
        <v>320</v>
      </c>
      <c r="B514" s="134">
        <v>184</v>
      </c>
      <c r="C514" s="135" t="s">
        <v>320</v>
      </c>
      <c r="D514" s="136">
        <v>1</v>
      </c>
    </row>
    <row r="515" spans="1:4">
      <c r="A515" s="133">
        <v>321</v>
      </c>
      <c r="B515" s="134">
        <v>1004</v>
      </c>
      <c r="C515" s="135" t="s">
        <v>320</v>
      </c>
      <c r="D515" s="136">
        <v>1</v>
      </c>
    </row>
    <row r="516" spans="1:4">
      <c r="A516" s="133">
        <v>321</v>
      </c>
      <c r="B516" s="134">
        <v>1005</v>
      </c>
      <c r="C516" s="135" t="s">
        <v>320</v>
      </c>
      <c r="D516" s="136">
        <v>1</v>
      </c>
    </row>
    <row r="517" spans="1:4">
      <c r="A517" s="133">
        <v>322</v>
      </c>
      <c r="B517" s="134">
        <v>1073</v>
      </c>
      <c r="C517" s="135" t="s">
        <v>320</v>
      </c>
      <c r="D517" s="136">
        <v>1</v>
      </c>
    </row>
    <row r="518" spans="1:4">
      <c r="A518" s="133">
        <v>322</v>
      </c>
      <c r="B518" s="134">
        <v>1074</v>
      </c>
      <c r="C518" s="135" t="s">
        <v>320</v>
      </c>
      <c r="D518" s="136">
        <v>1</v>
      </c>
    </row>
    <row r="519" spans="1:4">
      <c r="A519" s="133">
        <v>323</v>
      </c>
      <c r="B519" s="134">
        <v>1284</v>
      </c>
      <c r="C519" s="135" t="s">
        <v>320</v>
      </c>
      <c r="D519" s="136">
        <v>1</v>
      </c>
    </row>
    <row r="520" spans="1:4">
      <c r="A520" s="133">
        <v>323</v>
      </c>
      <c r="B520" s="134">
        <v>1285</v>
      </c>
      <c r="C520" s="135" t="s">
        <v>320</v>
      </c>
      <c r="D520" s="136" t="s">
        <v>486</v>
      </c>
    </row>
    <row r="521" spans="1:4">
      <c r="A521" s="133">
        <v>324</v>
      </c>
      <c r="B521" s="134">
        <v>1007</v>
      </c>
      <c r="C521" s="135" t="s">
        <v>322</v>
      </c>
      <c r="D521" s="136">
        <v>1</v>
      </c>
    </row>
    <row r="522" spans="1:4">
      <c r="A522" s="133">
        <v>325</v>
      </c>
      <c r="B522" s="134">
        <v>183</v>
      </c>
      <c r="C522" s="135" t="s">
        <v>323</v>
      </c>
      <c r="D522" s="136">
        <v>1</v>
      </c>
    </row>
    <row r="523" spans="1:4">
      <c r="A523" s="133">
        <v>325</v>
      </c>
      <c r="B523" s="134">
        <v>186</v>
      </c>
      <c r="C523" s="135" t="s">
        <v>323</v>
      </c>
      <c r="D523" s="136">
        <v>1</v>
      </c>
    </row>
    <row r="524" spans="1:4">
      <c r="A524" s="133">
        <v>325</v>
      </c>
      <c r="B524" s="134">
        <v>206</v>
      </c>
      <c r="C524" s="135" t="s">
        <v>323</v>
      </c>
      <c r="D524" s="136">
        <v>2</v>
      </c>
    </row>
    <row r="525" spans="1:4">
      <c r="A525" s="133">
        <v>326</v>
      </c>
      <c r="B525" s="134">
        <v>184</v>
      </c>
      <c r="C525" s="135" t="s">
        <v>323</v>
      </c>
      <c r="D525" s="136">
        <v>1</v>
      </c>
    </row>
    <row r="526" spans="1:4">
      <c r="A526" s="133">
        <v>326</v>
      </c>
      <c r="B526" s="134">
        <v>187</v>
      </c>
      <c r="C526" s="135" t="s">
        <v>323</v>
      </c>
      <c r="D526" s="136" t="s">
        <v>483</v>
      </c>
    </row>
    <row r="527" spans="1:4">
      <c r="A527" s="133">
        <v>326</v>
      </c>
      <c r="B527" s="134">
        <v>210</v>
      </c>
      <c r="C527" s="135" t="s">
        <v>323</v>
      </c>
      <c r="D527" s="136" t="s">
        <v>483</v>
      </c>
    </row>
    <row r="528" spans="1:4">
      <c r="A528" s="133">
        <v>327</v>
      </c>
      <c r="B528" s="134">
        <v>135</v>
      </c>
      <c r="C528" s="135" t="s">
        <v>323</v>
      </c>
      <c r="D528" s="136">
        <v>1</v>
      </c>
    </row>
    <row r="529" spans="1:4">
      <c r="A529" s="133">
        <v>327</v>
      </c>
      <c r="B529" s="134">
        <v>198</v>
      </c>
      <c r="C529" s="135" t="s">
        <v>323</v>
      </c>
      <c r="D529" s="136">
        <v>1</v>
      </c>
    </row>
    <row r="530" spans="1:4">
      <c r="A530" s="133">
        <v>327</v>
      </c>
      <c r="B530" s="134">
        <v>222</v>
      </c>
      <c r="C530" s="135" t="s">
        <v>323</v>
      </c>
      <c r="D530" s="136">
        <v>2</v>
      </c>
    </row>
    <row r="531" spans="1:4">
      <c r="A531" s="133">
        <v>328</v>
      </c>
      <c r="B531" s="134">
        <v>1022</v>
      </c>
      <c r="C531" s="135" t="s">
        <v>323</v>
      </c>
      <c r="D531" s="136">
        <v>1</v>
      </c>
    </row>
    <row r="532" spans="1:4">
      <c r="A532" s="133">
        <v>328</v>
      </c>
      <c r="B532" s="134">
        <v>1023</v>
      </c>
      <c r="C532" s="135" t="s">
        <v>323</v>
      </c>
      <c r="D532" s="136">
        <v>2</v>
      </c>
    </row>
    <row r="533" spans="1:4">
      <c r="A533" s="133">
        <v>328</v>
      </c>
      <c r="B533" s="134">
        <v>1024</v>
      </c>
      <c r="C533" s="135" t="s">
        <v>323</v>
      </c>
      <c r="D533" s="136">
        <v>1</v>
      </c>
    </row>
    <row r="534" spans="1:4">
      <c r="A534" s="133">
        <v>329</v>
      </c>
      <c r="B534" s="134">
        <v>1027</v>
      </c>
      <c r="C534" s="135" t="s">
        <v>323</v>
      </c>
      <c r="D534" s="136">
        <v>1</v>
      </c>
    </row>
    <row r="535" spans="1:4">
      <c r="A535" s="133">
        <v>329</v>
      </c>
      <c r="B535" s="134">
        <v>1028</v>
      </c>
      <c r="C535" s="135" t="s">
        <v>323</v>
      </c>
      <c r="D535" s="136">
        <v>2</v>
      </c>
    </row>
    <row r="536" spans="1:4">
      <c r="A536" s="133">
        <v>329</v>
      </c>
      <c r="B536" s="134">
        <v>1029</v>
      </c>
      <c r="C536" s="135" t="s">
        <v>323</v>
      </c>
      <c r="D536" s="136">
        <v>1</v>
      </c>
    </row>
    <row r="537" spans="1:4">
      <c r="A537" s="133">
        <v>330</v>
      </c>
      <c r="B537" s="134">
        <v>1075</v>
      </c>
      <c r="C537" s="135" t="s">
        <v>323</v>
      </c>
      <c r="D537" s="136">
        <v>2</v>
      </c>
    </row>
    <row r="538" spans="1:4">
      <c r="A538" s="133">
        <v>330</v>
      </c>
      <c r="B538" s="134">
        <v>1076</v>
      </c>
      <c r="C538" s="135" t="s">
        <v>323</v>
      </c>
      <c r="D538" s="136">
        <v>1</v>
      </c>
    </row>
    <row r="539" spans="1:4">
      <c r="A539" s="133">
        <v>330</v>
      </c>
      <c r="B539" s="134">
        <v>1077</v>
      </c>
      <c r="C539" s="135" t="s">
        <v>323</v>
      </c>
      <c r="D539" s="136">
        <v>2</v>
      </c>
    </row>
    <row r="540" spans="1:4">
      <c r="A540" s="133">
        <v>331</v>
      </c>
      <c r="B540" s="134">
        <v>1167</v>
      </c>
      <c r="C540" s="135" t="s">
        <v>323</v>
      </c>
      <c r="D540" s="136">
        <v>1</v>
      </c>
    </row>
    <row r="541" spans="1:4">
      <c r="A541" s="133">
        <v>331</v>
      </c>
      <c r="B541" s="134">
        <v>1168</v>
      </c>
      <c r="C541" s="135" t="s">
        <v>323</v>
      </c>
      <c r="D541" s="136">
        <v>1</v>
      </c>
    </row>
    <row r="542" spans="1:4">
      <c r="A542" s="133">
        <v>331</v>
      </c>
      <c r="B542" s="134">
        <v>1169</v>
      </c>
      <c r="C542" s="135" t="s">
        <v>323</v>
      </c>
      <c r="D542" s="136">
        <v>2</v>
      </c>
    </row>
    <row r="543" spans="1:4">
      <c r="A543" s="133">
        <v>332</v>
      </c>
      <c r="B543" s="134">
        <v>1235</v>
      </c>
      <c r="C543" s="135" t="s">
        <v>323</v>
      </c>
      <c r="D543" s="136" t="s">
        <v>478</v>
      </c>
    </row>
    <row r="544" spans="1:4">
      <c r="A544" s="133">
        <v>332</v>
      </c>
      <c r="B544" s="134">
        <v>1236</v>
      </c>
      <c r="C544" s="135" t="s">
        <v>323</v>
      </c>
      <c r="D544" s="136" t="s">
        <v>478</v>
      </c>
    </row>
    <row r="545" spans="1:4">
      <c r="A545" s="133">
        <v>332</v>
      </c>
      <c r="B545" s="134">
        <v>1237</v>
      </c>
      <c r="C545" s="135" t="s">
        <v>323</v>
      </c>
      <c r="D545" s="136" t="s">
        <v>478</v>
      </c>
    </row>
    <row r="546" spans="1:4">
      <c r="A546" s="133">
        <v>334</v>
      </c>
      <c r="B546" s="134">
        <v>1131</v>
      </c>
      <c r="C546" s="135" t="s">
        <v>324</v>
      </c>
      <c r="D546" s="136">
        <v>1</v>
      </c>
    </row>
    <row r="547" spans="1:4">
      <c r="A547" s="133">
        <v>334</v>
      </c>
      <c r="B547" s="134">
        <v>1132</v>
      </c>
      <c r="C547" s="135" t="s">
        <v>324</v>
      </c>
      <c r="D547" s="136">
        <v>1</v>
      </c>
    </row>
    <row r="548" spans="1:4">
      <c r="A548" s="133">
        <v>334</v>
      </c>
      <c r="B548" s="134">
        <v>1133</v>
      </c>
      <c r="C548" s="135" t="s">
        <v>324</v>
      </c>
      <c r="D548" s="136">
        <v>2</v>
      </c>
    </row>
    <row r="549" spans="1:4">
      <c r="A549" s="133">
        <v>335</v>
      </c>
      <c r="B549" s="134">
        <v>18</v>
      </c>
      <c r="C549" s="135" t="s">
        <v>325</v>
      </c>
      <c r="D549" s="136">
        <v>1</v>
      </c>
    </row>
    <row r="550" spans="1:4">
      <c r="A550" s="133">
        <v>336</v>
      </c>
      <c r="B550" s="134">
        <v>20</v>
      </c>
      <c r="C550" s="135" t="s">
        <v>326</v>
      </c>
      <c r="D550" s="136" t="s">
        <v>240</v>
      </c>
    </row>
    <row r="551" spans="1:4">
      <c r="A551" s="133">
        <v>337</v>
      </c>
      <c r="B551" s="134">
        <v>82</v>
      </c>
      <c r="C551" s="135" t="s">
        <v>326</v>
      </c>
      <c r="D551" s="136" t="s">
        <v>240</v>
      </c>
    </row>
    <row r="552" spans="1:4">
      <c r="A552" s="133">
        <v>338</v>
      </c>
      <c r="B552" s="134">
        <v>1365</v>
      </c>
      <c r="C552" s="135" t="s">
        <v>327</v>
      </c>
      <c r="D552" s="136">
        <v>2</v>
      </c>
    </row>
    <row r="553" spans="1:4">
      <c r="A553" s="133">
        <v>338</v>
      </c>
      <c r="B553" s="134">
        <v>1366</v>
      </c>
      <c r="C553" s="135" t="s">
        <v>327</v>
      </c>
      <c r="D553" s="136">
        <v>1</v>
      </c>
    </row>
    <row r="554" spans="1:4">
      <c r="A554" s="133">
        <v>339</v>
      </c>
      <c r="B554" s="134">
        <v>1025</v>
      </c>
      <c r="C554" s="135" t="s">
        <v>328</v>
      </c>
      <c r="D554" s="136" t="s">
        <v>240</v>
      </c>
    </row>
    <row r="555" spans="1:4">
      <c r="A555" s="133">
        <v>340</v>
      </c>
      <c r="B555" s="134">
        <v>1030</v>
      </c>
      <c r="C555" s="135" t="s">
        <v>328</v>
      </c>
      <c r="D555" s="136" t="s">
        <v>240</v>
      </c>
    </row>
    <row r="556" spans="1:4">
      <c r="A556" s="133">
        <v>341</v>
      </c>
      <c r="B556" s="134">
        <v>1032</v>
      </c>
      <c r="C556" s="135" t="s">
        <v>328</v>
      </c>
      <c r="D556" s="136" t="s">
        <v>240</v>
      </c>
    </row>
    <row r="557" spans="1:4">
      <c r="A557" s="133">
        <v>342</v>
      </c>
      <c r="B557" s="134">
        <v>1123</v>
      </c>
      <c r="C557" s="135" t="s">
        <v>329</v>
      </c>
      <c r="D557" s="136">
        <v>2</v>
      </c>
    </row>
    <row r="558" spans="1:4">
      <c r="A558" s="133">
        <v>343</v>
      </c>
      <c r="B558" s="134">
        <v>1134</v>
      </c>
      <c r="C558" s="135" t="s">
        <v>330</v>
      </c>
      <c r="D558" s="136">
        <v>2</v>
      </c>
    </row>
    <row r="559" spans="1:4">
      <c r="A559" s="133">
        <v>344</v>
      </c>
      <c r="B559" s="134">
        <v>1135</v>
      </c>
      <c r="C559" s="135" t="s">
        <v>331</v>
      </c>
      <c r="D559" s="136">
        <v>1</v>
      </c>
    </row>
    <row r="560" spans="1:4">
      <c r="A560" s="133">
        <v>344</v>
      </c>
      <c r="B560" s="134">
        <v>1136</v>
      </c>
      <c r="C560" s="135" t="s">
        <v>331</v>
      </c>
      <c r="D560" s="136" t="s">
        <v>240</v>
      </c>
    </row>
    <row r="561" spans="1:4">
      <c r="A561" s="133">
        <v>344</v>
      </c>
      <c r="B561" s="134">
        <v>1137</v>
      </c>
      <c r="C561" s="135" t="s">
        <v>331</v>
      </c>
      <c r="D561" s="136">
        <v>2</v>
      </c>
    </row>
    <row r="562" spans="1:4">
      <c r="A562" s="133">
        <v>345</v>
      </c>
      <c r="B562" s="134">
        <v>1138</v>
      </c>
      <c r="C562" s="135" t="s">
        <v>332</v>
      </c>
      <c r="D562" s="136">
        <v>2</v>
      </c>
    </row>
    <row r="563" spans="1:4">
      <c r="A563" s="133">
        <v>346</v>
      </c>
      <c r="B563" s="134">
        <v>1130</v>
      </c>
      <c r="C563" s="135" t="s">
        <v>333</v>
      </c>
      <c r="D563" s="136" t="s">
        <v>480</v>
      </c>
    </row>
    <row r="564" spans="1:4">
      <c r="A564" s="133">
        <v>347</v>
      </c>
      <c r="B564" s="134">
        <v>48</v>
      </c>
      <c r="C564" s="135" t="s">
        <v>334</v>
      </c>
      <c r="D564" s="136" t="s">
        <v>240</v>
      </c>
    </row>
    <row r="565" spans="1:4">
      <c r="A565" s="133">
        <v>348</v>
      </c>
      <c r="B565" s="134">
        <v>49</v>
      </c>
      <c r="C565" s="135" t="s">
        <v>334</v>
      </c>
      <c r="D565" s="136" t="s">
        <v>240</v>
      </c>
    </row>
    <row r="566" spans="1:4">
      <c r="A566" s="133">
        <v>349</v>
      </c>
      <c r="B566" s="134">
        <v>50</v>
      </c>
      <c r="C566" s="135" t="s">
        <v>278</v>
      </c>
      <c r="D566" s="136">
        <v>1</v>
      </c>
    </row>
    <row r="567" spans="1:4">
      <c r="A567" s="133">
        <v>349</v>
      </c>
      <c r="B567" s="134">
        <v>222</v>
      </c>
      <c r="C567" s="135" t="s">
        <v>278</v>
      </c>
      <c r="D567" s="136">
        <v>2</v>
      </c>
    </row>
    <row r="568" spans="1:4">
      <c r="A568" s="133">
        <v>350</v>
      </c>
      <c r="B568" s="134">
        <v>1047</v>
      </c>
      <c r="C568" s="135" t="s">
        <v>335</v>
      </c>
      <c r="D568" s="136" t="s">
        <v>240</v>
      </c>
    </row>
    <row r="569" spans="1:4">
      <c r="A569" s="133">
        <v>351</v>
      </c>
      <c r="B569" s="134">
        <v>1082</v>
      </c>
      <c r="C569" s="135" t="s">
        <v>336</v>
      </c>
      <c r="D569" s="136">
        <v>1</v>
      </c>
    </row>
    <row r="570" spans="1:4">
      <c r="A570" s="133">
        <v>352</v>
      </c>
      <c r="B570" s="134">
        <v>1097</v>
      </c>
      <c r="C570" s="135" t="s">
        <v>337</v>
      </c>
      <c r="D570" s="136">
        <v>1</v>
      </c>
    </row>
    <row r="571" spans="1:4">
      <c r="A571" s="133">
        <v>353</v>
      </c>
      <c r="B571" s="134">
        <v>1103</v>
      </c>
      <c r="C571" s="135" t="s">
        <v>338</v>
      </c>
      <c r="D571" s="136">
        <v>1</v>
      </c>
    </row>
    <row r="572" spans="1:4">
      <c r="A572" s="133">
        <v>354</v>
      </c>
      <c r="B572" s="134">
        <v>64</v>
      </c>
      <c r="C572" s="135" t="s">
        <v>254</v>
      </c>
      <c r="D572" s="136" t="s">
        <v>478</v>
      </c>
    </row>
    <row r="573" spans="1:4">
      <c r="A573" s="133">
        <v>355</v>
      </c>
      <c r="B573" s="134">
        <v>1392</v>
      </c>
      <c r="C573" s="135" t="s">
        <v>339</v>
      </c>
      <c r="D573" s="136">
        <v>1</v>
      </c>
    </row>
    <row r="574" spans="1:4">
      <c r="A574" s="133">
        <v>355</v>
      </c>
      <c r="B574" s="134">
        <v>1393</v>
      </c>
      <c r="C574" s="135" t="s">
        <v>339</v>
      </c>
      <c r="D574" s="136">
        <v>1</v>
      </c>
    </row>
    <row r="575" spans="1:4">
      <c r="A575" s="133">
        <v>357</v>
      </c>
      <c r="B575" s="134">
        <v>1200</v>
      </c>
      <c r="C575" s="135" t="s">
        <v>340</v>
      </c>
      <c r="D575" s="136" t="s">
        <v>478</v>
      </c>
    </row>
    <row r="576" spans="1:4">
      <c r="A576" s="133">
        <v>357</v>
      </c>
      <c r="B576" s="134">
        <v>1201</v>
      </c>
      <c r="C576" s="135" t="s">
        <v>340</v>
      </c>
      <c r="D576" s="136" t="s">
        <v>478</v>
      </c>
    </row>
    <row r="577" spans="1:4">
      <c r="A577" s="133">
        <v>358</v>
      </c>
      <c r="B577" s="134">
        <v>1202</v>
      </c>
      <c r="C577" s="135" t="s">
        <v>340</v>
      </c>
      <c r="D577" s="136" t="s">
        <v>478</v>
      </c>
    </row>
    <row r="578" spans="1:4">
      <c r="A578" s="133">
        <v>358</v>
      </c>
      <c r="B578" s="134">
        <v>1203</v>
      </c>
      <c r="C578" s="135" t="s">
        <v>340</v>
      </c>
      <c r="D578" s="136" t="s">
        <v>478</v>
      </c>
    </row>
    <row r="579" spans="1:4">
      <c r="A579" s="133">
        <v>359</v>
      </c>
      <c r="B579" s="134">
        <v>1204</v>
      </c>
      <c r="C579" s="135" t="s">
        <v>340</v>
      </c>
      <c r="D579" s="136" t="s">
        <v>478</v>
      </c>
    </row>
    <row r="580" spans="1:4">
      <c r="A580" s="133">
        <v>359</v>
      </c>
      <c r="B580" s="134">
        <v>1205</v>
      </c>
      <c r="C580" s="135" t="s">
        <v>340</v>
      </c>
      <c r="D580" s="136" t="s">
        <v>478</v>
      </c>
    </row>
    <row r="581" spans="1:4">
      <c r="A581" s="133">
        <v>360</v>
      </c>
      <c r="B581" s="134">
        <v>1206</v>
      </c>
      <c r="C581" s="135" t="s">
        <v>340</v>
      </c>
      <c r="D581" s="136" t="s">
        <v>478</v>
      </c>
    </row>
    <row r="582" spans="1:4">
      <c r="A582" s="133">
        <v>360</v>
      </c>
      <c r="B582" s="134">
        <v>1207</v>
      </c>
      <c r="C582" s="135" t="s">
        <v>340</v>
      </c>
      <c r="D582" s="136" t="s">
        <v>478</v>
      </c>
    </row>
    <row r="583" spans="1:4">
      <c r="A583" s="133">
        <v>361</v>
      </c>
      <c r="B583" s="134">
        <v>1208</v>
      </c>
      <c r="C583" s="135" t="s">
        <v>340</v>
      </c>
      <c r="D583" s="136" t="s">
        <v>478</v>
      </c>
    </row>
    <row r="584" spans="1:4">
      <c r="A584" s="133">
        <v>361</v>
      </c>
      <c r="B584" s="134">
        <v>1209</v>
      </c>
      <c r="C584" s="135" t="s">
        <v>340</v>
      </c>
      <c r="D584" s="136" t="s">
        <v>478</v>
      </c>
    </row>
    <row r="585" spans="1:4">
      <c r="A585" s="133">
        <v>362</v>
      </c>
      <c r="B585" s="134">
        <v>1210</v>
      </c>
      <c r="C585" s="135" t="s">
        <v>340</v>
      </c>
      <c r="D585" s="136" t="s">
        <v>478</v>
      </c>
    </row>
    <row r="586" spans="1:4">
      <c r="A586" s="133">
        <v>362</v>
      </c>
      <c r="B586" s="134">
        <v>1211</v>
      </c>
      <c r="C586" s="135" t="s">
        <v>340</v>
      </c>
      <c r="D586" s="136" t="s">
        <v>478</v>
      </c>
    </row>
    <row r="587" spans="1:4">
      <c r="A587" s="133">
        <v>363</v>
      </c>
      <c r="B587" s="134">
        <v>1212</v>
      </c>
      <c r="C587" s="135" t="s">
        <v>340</v>
      </c>
      <c r="D587" s="136" t="s">
        <v>478</v>
      </c>
    </row>
    <row r="588" spans="1:4">
      <c r="A588" s="133">
        <v>363</v>
      </c>
      <c r="B588" s="134">
        <v>1213</v>
      </c>
      <c r="C588" s="135" t="s">
        <v>340</v>
      </c>
      <c r="D588" s="136" t="s">
        <v>478</v>
      </c>
    </row>
    <row r="589" spans="1:4">
      <c r="A589" s="133">
        <v>364</v>
      </c>
      <c r="B589" s="134">
        <v>1214</v>
      </c>
      <c r="C589" s="135" t="s">
        <v>340</v>
      </c>
      <c r="D589" s="136" t="s">
        <v>478</v>
      </c>
    </row>
    <row r="590" spans="1:4">
      <c r="A590" s="133">
        <v>364</v>
      </c>
      <c r="B590" s="134">
        <v>1215</v>
      </c>
      <c r="C590" s="135" t="s">
        <v>340</v>
      </c>
      <c r="D590" s="136" t="s">
        <v>478</v>
      </c>
    </row>
    <row r="591" spans="1:4">
      <c r="A591" s="133">
        <v>365</v>
      </c>
      <c r="B591" s="134">
        <v>1216</v>
      </c>
      <c r="C591" s="135" t="s">
        <v>340</v>
      </c>
      <c r="D591" s="136" t="s">
        <v>478</v>
      </c>
    </row>
    <row r="592" spans="1:4">
      <c r="A592" s="133">
        <v>365</v>
      </c>
      <c r="B592" s="134">
        <v>1217</v>
      </c>
      <c r="C592" s="135" t="s">
        <v>340</v>
      </c>
      <c r="D592" s="136" t="s">
        <v>478</v>
      </c>
    </row>
    <row r="593" spans="1:4">
      <c r="A593" s="133">
        <v>366</v>
      </c>
      <c r="B593" s="134">
        <v>1218</v>
      </c>
      <c r="C593" s="135" t="s">
        <v>340</v>
      </c>
      <c r="D593" s="136" t="s">
        <v>478</v>
      </c>
    </row>
    <row r="594" spans="1:4">
      <c r="A594" s="133">
        <v>366</v>
      </c>
      <c r="B594" s="134">
        <v>1219</v>
      </c>
      <c r="C594" s="135" t="s">
        <v>340</v>
      </c>
      <c r="D594" s="136" t="s">
        <v>478</v>
      </c>
    </row>
    <row r="595" spans="1:4">
      <c r="A595" s="133">
        <v>367</v>
      </c>
      <c r="B595" s="134">
        <v>1220</v>
      </c>
      <c r="C595" s="135" t="s">
        <v>340</v>
      </c>
      <c r="D595" s="136" t="s">
        <v>478</v>
      </c>
    </row>
    <row r="596" spans="1:4">
      <c r="A596" s="133">
        <v>367</v>
      </c>
      <c r="B596" s="134">
        <v>1221</v>
      </c>
      <c r="C596" s="135" t="s">
        <v>340</v>
      </c>
      <c r="D596" s="136" t="s">
        <v>478</v>
      </c>
    </row>
    <row r="597" spans="1:4">
      <c r="A597" s="133">
        <v>368</v>
      </c>
      <c r="B597" s="134">
        <v>1222</v>
      </c>
      <c r="C597" s="135" t="s">
        <v>340</v>
      </c>
      <c r="D597" s="136" t="s">
        <v>478</v>
      </c>
    </row>
    <row r="598" spans="1:4">
      <c r="A598" s="133">
        <v>368</v>
      </c>
      <c r="B598" s="134">
        <v>1223</v>
      </c>
      <c r="C598" s="135" t="s">
        <v>340</v>
      </c>
      <c r="D598" s="136" t="s">
        <v>478</v>
      </c>
    </row>
    <row r="599" spans="1:4">
      <c r="A599" s="133">
        <v>369</v>
      </c>
      <c r="B599" s="134">
        <v>1224</v>
      </c>
      <c r="C599" s="135" t="s">
        <v>340</v>
      </c>
      <c r="D599" s="136" t="s">
        <v>478</v>
      </c>
    </row>
    <row r="600" spans="1:4">
      <c r="A600" s="133">
        <v>369</v>
      </c>
      <c r="B600" s="134">
        <v>1225</v>
      </c>
      <c r="C600" s="135" t="s">
        <v>340</v>
      </c>
      <c r="D600" s="136" t="s">
        <v>478</v>
      </c>
    </row>
    <row r="601" spans="1:4">
      <c r="A601" s="133">
        <v>370</v>
      </c>
      <c r="B601" s="134">
        <v>1226</v>
      </c>
      <c r="C601" s="135" t="s">
        <v>340</v>
      </c>
      <c r="D601" s="136" t="s">
        <v>478</v>
      </c>
    </row>
    <row r="602" spans="1:4">
      <c r="A602" s="133">
        <v>370</v>
      </c>
      <c r="B602" s="134">
        <v>1227</v>
      </c>
      <c r="C602" s="135" t="s">
        <v>340</v>
      </c>
      <c r="D602" s="136" t="s">
        <v>478</v>
      </c>
    </row>
    <row r="603" spans="1:4">
      <c r="A603" s="133">
        <v>371</v>
      </c>
      <c r="B603" s="134">
        <v>1228</v>
      </c>
      <c r="C603" s="135" t="s">
        <v>340</v>
      </c>
      <c r="D603" s="136" t="s">
        <v>478</v>
      </c>
    </row>
    <row r="604" spans="1:4">
      <c r="A604" s="133">
        <v>371</v>
      </c>
      <c r="B604" s="134">
        <v>1229</v>
      </c>
      <c r="C604" s="135" t="s">
        <v>340</v>
      </c>
      <c r="D604" s="136" t="s">
        <v>478</v>
      </c>
    </row>
    <row r="605" spans="1:4">
      <c r="A605" s="133">
        <v>372</v>
      </c>
      <c r="B605" s="134">
        <v>1180</v>
      </c>
      <c r="C605" s="135" t="s">
        <v>320</v>
      </c>
      <c r="D605" s="136">
        <v>1</v>
      </c>
    </row>
    <row r="606" spans="1:4">
      <c r="A606" s="133">
        <v>372</v>
      </c>
      <c r="B606" s="134">
        <v>1181</v>
      </c>
      <c r="C606" s="135" t="s">
        <v>320</v>
      </c>
      <c r="D606" s="136">
        <v>1</v>
      </c>
    </row>
    <row r="607" spans="1:4">
      <c r="A607" s="133">
        <v>373</v>
      </c>
      <c r="B607" s="134">
        <v>31</v>
      </c>
      <c r="C607" s="135" t="s">
        <v>266</v>
      </c>
      <c r="D607" s="136">
        <v>1</v>
      </c>
    </row>
    <row r="608" spans="1:4">
      <c r="A608" s="133">
        <v>373</v>
      </c>
      <c r="B608" s="134">
        <v>213</v>
      </c>
      <c r="C608" s="135" t="s">
        <v>266</v>
      </c>
      <c r="D608" s="136">
        <v>2</v>
      </c>
    </row>
    <row r="609" spans="1:4">
      <c r="A609" s="133">
        <v>374</v>
      </c>
      <c r="B609" s="134">
        <v>30</v>
      </c>
      <c r="C609" s="135" t="s">
        <v>266</v>
      </c>
      <c r="D609" s="136">
        <v>1</v>
      </c>
    </row>
    <row r="610" spans="1:4">
      <c r="A610" s="133">
        <v>374</v>
      </c>
      <c r="B610" s="134">
        <v>214</v>
      </c>
      <c r="C610" s="135" t="s">
        <v>266</v>
      </c>
      <c r="D610" s="136">
        <v>2</v>
      </c>
    </row>
    <row r="611" spans="1:4">
      <c r="A611" s="133">
        <v>375</v>
      </c>
      <c r="B611" s="134">
        <v>32</v>
      </c>
      <c r="C611" s="135" t="s">
        <v>266</v>
      </c>
      <c r="D611" s="136">
        <v>1</v>
      </c>
    </row>
    <row r="612" spans="1:4">
      <c r="A612" s="133">
        <v>375</v>
      </c>
      <c r="B612" s="134">
        <v>215</v>
      </c>
      <c r="C612" s="135" t="s">
        <v>266</v>
      </c>
      <c r="D612" s="136">
        <v>2</v>
      </c>
    </row>
    <row r="613" spans="1:4">
      <c r="A613" s="133">
        <v>376</v>
      </c>
      <c r="B613" s="134">
        <v>34</v>
      </c>
      <c r="C613" s="135" t="s">
        <v>266</v>
      </c>
      <c r="D613" s="136">
        <v>1</v>
      </c>
    </row>
    <row r="614" spans="1:4">
      <c r="A614" s="133">
        <v>376</v>
      </c>
      <c r="B614" s="134">
        <v>216</v>
      </c>
      <c r="C614" s="135" t="s">
        <v>266</v>
      </c>
      <c r="D614" s="136">
        <v>2</v>
      </c>
    </row>
    <row r="615" spans="1:4">
      <c r="A615" s="133">
        <v>377</v>
      </c>
      <c r="B615" s="134">
        <v>35</v>
      </c>
      <c r="C615" s="135" t="s">
        <v>266</v>
      </c>
      <c r="D615" s="136">
        <v>1</v>
      </c>
    </row>
    <row r="616" spans="1:4">
      <c r="A616" s="133">
        <v>377</v>
      </c>
      <c r="B616" s="134">
        <v>217</v>
      </c>
      <c r="C616" s="135" t="s">
        <v>266</v>
      </c>
      <c r="D616" s="136">
        <v>2</v>
      </c>
    </row>
    <row r="617" spans="1:4">
      <c r="A617" s="133">
        <v>378</v>
      </c>
      <c r="B617" s="134">
        <v>36</v>
      </c>
      <c r="C617" s="135" t="s">
        <v>266</v>
      </c>
      <c r="D617" s="136">
        <v>1</v>
      </c>
    </row>
    <row r="618" spans="1:4">
      <c r="A618" s="133">
        <v>378</v>
      </c>
      <c r="B618" s="134">
        <v>218</v>
      </c>
      <c r="C618" s="135" t="s">
        <v>266</v>
      </c>
      <c r="D618" s="136">
        <v>2</v>
      </c>
    </row>
    <row r="619" spans="1:4">
      <c r="A619" s="133">
        <v>380</v>
      </c>
      <c r="B619" s="134">
        <v>37</v>
      </c>
      <c r="C619" s="135" t="s">
        <v>266</v>
      </c>
      <c r="D619" s="136">
        <v>1</v>
      </c>
    </row>
    <row r="620" spans="1:4">
      <c r="A620" s="133">
        <v>380</v>
      </c>
      <c r="B620" s="134">
        <v>220</v>
      </c>
      <c r="C620" s="135" t="s">
        <v>266</v>
      </c>
      <c r="D620" s="136">
        <v>2</v>
      </c>
    </row>
    <row r="621" spans="1:4">
      <c r="A621" s="133">
        <v>381</v>
      </c>
      <c r="B621" s="134">
        <v>1170</v>
      </c>
      <c r="C621" s="135" t="s">
        <v>266</v>
      </c>
      <c r="D621" s="136">
        <v>2</v>
      </c>
    </row>
    <row r="622" spans="1:4">
      <c r="A622" s="133">
        <v>381</v>
      </c>
      <c r="B622" s="134">
        <v>1171</v>
      </c>
      <c r="C622" s="135" t="s">
        <v>266</v>
      </c>
      <c r="D622" s="136">
        <v>1</v>
      </c>
    </row>
    <row r="623" spans="1:4">
      <c r="A623" s="133">
        <v>382</v>
      </c>
      <c r="B623" s="134">
        <v>1172</v>
      </c>
      <c r="C623" s="135" t="s">
        <v>266</v>
      </c>
      <c r="D623" s="136">
        <v>2</v>
      </c>
    </row>
    <row r="624" spans="1:4">
      <c r="A624" s="133">
        <v>382</v>
      </c>
      <c r="B624" s="134">
        <v>1173</v>
      </c>
      <c r="C624" s="135" t="s">
        <v>266</v>
      </c>
      <c r="D624" s="136">
        <v>1</v>
      </c>
    </row>
    <row r="625" spans="1:4">
      <c r="A625" s="133">
        <v>384</v>
      </c>
      <c r="B625" s="134">
        <v>1185</v>
      </c>
      <c r="C625" s="135" t="s">
        <v>278</v>
      </c>
      <c r="D625" s="136">
        <v>1</v>
      </c>
    </row>
    <row r="626" spans="1:4">
      <c r="A626" s="133">
        <v>384</v>
      </c>
      <c r="B626" s="134">
        <v>1186</v>
      </c>
      <c r="C626" s="135" t="s">
        <v>278</v>
      </c>
      <c r="D626" s="136">
        <v>2</v>
      </c>
    </row>
    <row r="627" spans="1:4">
      <c r="A627" s="133">
        <v>385</v>
      </c>
      <c r="B627" s="134">
        <v>1260</v>
      </c>
      <c r="C627" s="135" t="s">
        <v>266</v>
      </c>
      <c r="D627" s="136" t="s">
        <v>478</v>
      </c>
    </row>
    <row r="628" spans="1:4">
      <c r="A628" s="133">
        <v>385</v>
      </c>
      <c r="B628" s="134">
        <v>1261</v>
      </c>
      <c r="C628" s="135" t="s">
        <v>266</v>
      </c>
      <c r="D628" s="136" t="s">
        <v>478</v>
      </c>
    </row>
    <row r="629" spans="1:4">
      <c r="A629" s="133">
        <v>386</v>
      </c>
      <c r="B629" s="134">
        <v>1184</v>
      </c>
      <c r="C629" s="135" t="s">
        <v>247</v>
      </c>
      <c r="D629" s="136" t="s">
        <v>240</v>
      </c>
    </row>
    <row r="630" spans="1:4">
      <c r="A630" s="133">
        <v>387</v>
      </c>
      <c r="B630" s="134">
        <v>1183</v>
      </c>
      <c r="C630" s="135" t="s">
        <v>271</v>
      </c>
      <c r="D630" s="136" t="s">
        <v>240</v>
      </c>
    </row>
    <row r="631" spans="1:4">
      <c r="A631" s="133">
        <v>388</v>
      </c>
      <c r="B631" s="134">
        <v>1262</v>
      </c>
      <c r="C631" s="135" t="s">
        <v>266</v>
      </c>
      <c r="D631" s="136" t="s">
        <v>478</v>
      </c>
    </row>
    <row r="632" spans="1:4">
      <c r="A632" s="133">
        <v>388</v>
      </c>
      <c r="B632" s="134">
        <v>1263</v>
      </c>
      <c r="C632" s="135" t="s">
        <v>266</v>
      </c>
      <c r="D632" s="136" t="s">
        <v>478</v>
      </c>
    </row>
    <row r="633" spans="1:4">
      <c r="A633" s="133">
        <v>389</v>
      </c>
      <c r="B633" s="134">
        <v>1182</v>
      </c>
      <c r="C633" s="135" t="s">
        <v>257</v>
      </c>
      <c r="D633" s="136" t="s">
        <v>240</v>
      </c>
    </row>
    <row r="634" spans="1:4">
      <c r="A634" s="133">
        <v>390</v>
      </c>
      <c r="B634" s="134">
        <v>1291</v>
      </c>
      <c r="C634" s="135" t="s">
        <v>266</v>
      </c>
      <c r="D634" s="136">
        <v>2</v>
      </c>
    </row>
    <row r="635" spans="1:4">
      <c r="A635" s="133">
        <v>390</v>
      </c>
      <c r="B635" s="134">
        <v>1292</v>
      </c>
      <c r="C635" s="135" t="s">
        <v>266</v>
      </c>
      <c r="D635" s="136">
        <v>1</v>
      </c>
    </row>
    <row r="636" spans="1:4">
      <c r="A636" s="133">
        <v>391</v>
      </c>
      <c r="B636" s="134">
        <v>29</v>
      </c>
      <c r="C636" s="135" t="s">
        <v>341</v>
      </c>
      <c r="D636" s="136" t="s">
        <v>240</v>
      </c>
    </row>
    <row r="637" spans="1:4">
      <c r="A637" s="133">
        <v>392</v>
      </c>
      <c r="B637" s="134">
        <v>90</v>
      </c>
      <c r="C637" s="135" t="s">
        <v>342</v>
      </c>
      <c r="D637" s="136">
        <v>1</v>
      </c>
    </row>
    <row r="638" spans="1:4">
      <c r="A638" s="133">
        <v>393</v>
      </c>
      <c r="B638" s="134">
        <v>1</v>
      </c>
      <c r="C638" s="135" t="s">
        <v>343</v>
      </c>
      <c r="D638" s="136">
        <v>1</v>
      </c>
    </row>
    <row r="639" spans="1:4">
      <c r="A639" s="133">
        <v>394</v>
      </c>
      <c r="B639" s="134">
        <v>1176</v>
      </c>
      <c r="C639" s="135" t="s">
        <v>299</v>
      </c>
      <c r="D639" s="136">
        <v>1</v>
      </c>
    </row>
    <row r="640" spans="1:4">
      <c r="A640" s="133">
        <v>394</v>
      </c>
      <c r="B640" s="134">
        <v>1177</v>
      </c>
      <c r="C640" s="135" t="s">
        <v>299</v>
      </c>
      <c r="D640" s="136">
        <v>2</v>
      </c>
    </row>
    <row r="641" spans="1:4">
      <c r="A641" s="133">
        <v>395</v>
      </c>
      <c r="B641" s="134">
        <v>1044</v>
      </c>
      <c r="C641" s="135" t="s">
        <v>344</v>
      </c>
      <c r="D641" s="136">
        <v>2</v>
      </c>
    </row>
    <row r="642" spans="1:4">
      <c r="A642" s="133">
        <v>395</v>
      </c>
      <c r="B642" s="134">
        <v>1045</v>
      </c>
      <c r="C642" s="135" t="s">
        <v>344</v>
      </c>
      <c r="D642" s="136">
        <v>1</v>
      </c>
    </row>
    <row r="643" spans="1:4">
      <c r="A643" s="133">
        <v>395</v>
      </c>
      <c r="B643" s="134">
        <v>1046</v>
      </c>
      <c r="C643" s="135" t="s">
        <v>344</v>
      </c>
      <c r="D643" s="136">
        <v>1</v>
      </c>
    </row>
    <row r="644" spans="1:4">
      <c r="A644" s="133">
        <v>396</v>
      </c>
      <c r="B644" s="134">
        <v>1323</v>
      </c>
      <c r="C644" s="135" t="s">
        <v>276</v>
      </c>
      <c r="D644" s="136">
        <v>1</v>
      </c>
    </row>
    <row r="645" spans="1:4">
      <c r="A645" s="133">
        <v>397</v>
      </c>
      <c r="B645" s="134">
        <v>1346</v>
      </c>
      <c r="C645" s="135" t="s">
        <v>345</v>
      </c>
      <c r="D645" s="136">
        <v>1</v>
      </c>
    </row>
    <row r="646" spans="1:4">
      <c r="A646" s="133">
        <v>398</v>
      </c>
      <c r="B646" s="134">
        <v>72</v>
      </c>
      <c r="C646" s="135" t="s">
        <v>346</v>
      </c>
      <c r="D646" s="136">
        <v>2</v>
      </c>
    </row>
    <row r="647" spans="1:4">
      <c r="A647" s="133">
        <v>399</v>
      </c>
      <c r="B647" s="134">
        <v>27</v>
      </c>
      <c r="C647" s="135" t="s">
        <v>347</v>
      </c>
      <c r="D647" s="136" t="s">
        <v>486</v>
      </c>
    </row>
    <row r="648" spans="1:4">
      <c r="A648" s="133">
        <v>400</v>
      </c>
      <c r="B648" s="134">
        <v>58</v>
      </c>
      <c r="C648" s="135" t="s">
        <v>298</v>
      </c>
      <c r="D648" s="136">
        <v>1</v>
      </c>
    </row>
    <row r="649" spans="1:4">
      <c r="A649" s="133">
        <v>400</v>
      </c>
      <c r="B649" s="134">
        <v>190</v>
      </c>
      <c r="C649" s="135" t="s">
        <v>298</v>
      </c>
      <c r="D649" s="136" t="s">
        <v>483</v>
      </c>
    </row>
    <row r="650" spans="1:4">
      <c r="A650" s="133">
        <v>401</v>
      </c>
      <c r="B650" s="134">
        <v>1157</v>
      </c>
      <c r="C650" s="135" t="s">
        <v>348</v>
      </c>
      <c r="D650" s="136" t="s">
        <v>240</v>
      </c>
    </row>
    <row r="651" spans="1:4">
      <c r="A651" s="133">
        <v>403</v>
      </c>
      <c r="B651" s="134">
        <v>1178</v>
      </c>
      <c r="C651" s="135" t="s">
        <v>253</v>
      </c>
      <c r="D651" s="136">
        <v>1</v>
      </c>
    </row>
    <row r="652" spans="1:4">
      <c r="A652" s="133">
        <v>403</v>
      </c>
      <c r="B652" s="134">
        <v>1179</v>
      </c>
      <c r="C652" s="135" t="s">
        <v>253</v>
      </c>
      <c r="D652" s="136">
        <v>2</v>
      </c>
    </row>
    <row r="653" spans="1:4">
      <c r="A653" s="133">
        <v>404</v>
      </c>
      <c r="B653" s="134">
        <v>1161</v>
      </c>
      <c r="C653" s="135" t="s">
        <v>349</v>
      </c>
      <c r="D653" s="136">
        <v>2</v>
      </c>
    </row>
    <row r="654" spans="1:4">
      <c r="A654" s="133">
        <v>404</v>
      </c>
      <c r="B654" s="134">
        <v>1162</v>
      </c>
      <c r="C654" s="135" t="s">
        <v>349</v>
      </c>
      <c r="D654" s="136">
        <v>1</v>
      </c>
    </row>
    <row r="655" spans="1:4">
      <c r="A655" s="133">
        <v>405</v>
      </c>
      <c r="B655" s="134">
        <v>1163</v>
      </c>
      <c r="C655" s="135" t="s">
        <v>350</v>
      </c>
      <c r="D655" s="136" t="s">
        <v>240</v>
      </c>
    </row>
    <row r="656" spans="1:4">
      <c r="A656" s="133">
        <v>406</v>
      </c>
      <c r="B656" s="134">
        <v>77</v>
      </c>
      <c r="C656" s="135" t="s">
        <v>351</v>
      </c>
      <c r="D656" s="136" t="s">
        <v>240</v>
      </c>
    </row>
    <row r="657" spans="1:4">
      <c r="A657" s="133">
        <v>407</v>
      </c>
      <c r="B657" s="134">
        <v>81</v>
      </c>
      <c r="C657" s="135" t="s">
        <v>352</v>
      </c>
      <c r="D657" s="136" t="s">
        <v>240</v>
      </c>
    </row>
    <row r="658" spans="1:4">
      <c r="A658" s="133">
        <v>408</v>
      </c>
      <c r="B658" s="134">
        <v>87</v>
      </c>
      <c r="C658" s="135" t="s">
        <v>353</v>
      </c>
      <c r="D658" s="136" t="s">
        <v>240</v>
      </c>
    </row>
    <row r="659" spans="1:4">
      <c r="A659" s="133">
        <v>409</v>
      </c>
      <c r="B659" s="134">
        <v>89</v>
      </c>
      <c r="C659" s="135" t="s">
        <v>354</v>
      </c>
      <c r="D659" s="136" t="s">
        <v>240</v>
      </c>
    </row>
    <row r="660" spans="1:4">
      <c r="A660" s="133">
        <v>410</v>
      </c>
      <c r="B660" s="134">
        <v>98</v>
      </c>
      <c r="C660" s="135" t="s">
        <v>355</v>
      </c>
      <c r="D660" s="136" t="s">
        <v>240</v>
      </c>
    </row>
    <row r="661" spans="1:4">
      <c r="A661" s="133">
        <v>411</v>
      </c>
      <c r="B661" s="134">
        <v>106</v>
      </c>
      <c r="C661" s="135" t="s">
        <v>356</v>
      </c>
      <c r="D661" s="136" t="s">
        <v>240</v>
      </c>
    </row>
    <row r="662" spans="1:4">
      <c r="A662" s="133">
        <v>412</v>
      </c>
      <c r="B662" s="134">
        <v>107</v>
      </c>
      <c r="C662" s="135" t="s">
        <v>357</v>
      </c>
      <c r="D662" s="136" t="s">
        <v>240</v>
      </c>
    </row>
    <row r="663" spans="1:4">
      <c r="A663" s="133">
        <v>413</v>
      </c>
      <c r="B663" s="134">
        <v>108</v>
      </c>
      <c r="C663" s="135" t="s">
        <v>358</v>
      </c>
      <c r="D663" s="136" t="s">
        <v>240</v>
      </c>
    </row>
    <row r="664" spans="1:4">
      <c r="A664" s="133">
        <v>414</v>
      </c>
      <c r="B664" s="134">
        <v>110</v>
      </c>
      <c r="C664" s="135" t="s">
        <v>359</v>
      </c>
      <c r="D664" s="136" t="s">
        <v>240</v>
      </c>
    </row>
    <row r="665" spans="1:4">
      <c r="A665" s="133">
        <v>415</v>
      </c>
      <c r="B665" s="134">
        <v>165</v>
      </c>
      <c r="C665" s="135" t="s">
        <v>360</v>
      </c>
      <c r="D665" s="136" t="s">
        <v>240</v>
      </c>
    </row>
    <row r="666" spans="1:4">
      <c r="A666" s="133">
        <v>416</v>
      </c>
      <c r="B666" s="134">
        <v>179</v>
      </c>
      <c r="C666" s="135" t="s">
        <v>361</v>
      </c>
      <c r="D666" s="136" t="s">
        <v>240</v>
      </c>
    </row>
    <row r="667" spans="1:4">
      <c r="A667" s="133">
        <v>417</v>
      </c>
      <c r="B667" s="134">
        <v>209</v>
      </c>
      <c r="C667" s="135" t="s">
        <v>362</v>
      </c>
      <c r="D667" s="136" t="s">
        <v>240</v>
      </c>
    </row>
    <row r="668" spans="1:4">
      <c r="A668" s="133">
        <v>418</v>
      </c>
      <c r="B668" s="134">
        <v>188</v>
      </c>
      <c r="C668" s="135" t="s">
        <v>363</v>
      </c>
      <c r="D668" s="136" t="s">
        <v>240</v>
      </c>
    </row>
    <row r="669" spans="1:4">
      <c r="A669" s="133">
        <v>419</v>
      </c>
      <c r="B669" s="134">
        <v>176</v>
      </c>
      <c r="C669" s="135" t="s">
        <v>364</v>
      </c>
      <c r="D669" s="136" t="s">
        <v>240</v>
      </c>
    </row>
    <row r="670" spans="1:4">
      <c r="A670" s="133">
        <v>420</v>
      </c>
      <c r="B670" s="134">
        <v>253</v>
      </c>
      <c r="C670" s="135" t="s">
        <v>365</v>
      </c>
      <c r="D670" s="136" t="s">
        <v>240</v>
      </c>
    </row>
    <row r="671" spans="1:4">
      <c r="A671" s="133">
        <v>421</v>
      </c>
      <c r="B671" s="134">
        <v>222</v>
      </c>
      <c r="C671" s="135" t="s">
        <v>366</v>
      </c>
      <c r="D671" s="136" t="s">
        <v>240</v>
      </c>
    </row>
    <row r="672" spans="1:4">
      <c r="A672" s="133">
        <v>422</v>
      </c>
      <c r="B672" s="134">
        <v>254</v>
      </c>
      <c r="C672" s="135" t="s">
        <v>367</v>
      </c>
      <c r="D672" s="136" t="s">
        <v>240</v>
      </c>
    </row>
    <row r="673" spans="1:4">
      <c r="A673" s="133">
        <v>423</v>
      </c>
      <c r="B673" s="134">
        <v>255</v>
      </c>
      <c r="C673" s="135" t="s">
        <v>368</v>
      </c>
      <c r="D673" s="136" t="s">
        <v>240</v>
      </c>
    </row>
    <row r="674" spans="1:4">
      <c r="A674" s="133">
        <v>424</v>
      </c>
      <c r="B674" s="134">
        <v>256</v>
      </c>
      <c r="C674" s="135" t="s">
        <v>369</v>
      </c>
      <c r="D674" s="136" t="s">
        <v>240</v>
      </c>
    </row>
    <row r="675" spans="1:4">
      <c r="A675" s="133">
        <v>425</v>
      </c>
      <c r="B675" s="134">
        <v>1100</v>
      </c>
      <c r="C675" s="135" t="s">
        <v>370</v>
      </c>
      <c r="D675" s="136">
        <v>2</v>
      </c>
    </row>
    <row r="676" spans="1:4">
      <c r="A676" s="133">
        <v>426</v>
      </c>
      <c r="B676" s="134">
        <v>1189</v>
      </c>
      <c r="C676" s="135" t="s">
        <v>278</v>
      </c>
      <c r="D676" s="136">
        <v>1</v>
      </c>
    </row>
    <row r="677" spans="1:4">
      <c r="A677" s="133">
        <v>426</v>
      </c>
      <c r="B677" s="134">
        <v>1190</v>
      </c>
      <c r="C677" s="135" t="s">
        <v>278</v>
      </c>
      <c r="D677" s="136">
        <v>2</v>
      </c>
    </row>
    <row r="678" spans="1:4">
      <c r="A678" s="133">
        <v>427</v>
      </c>
      <c r="B678" s="134">
        <v>1118</v>
      </c>
      <c r="C678" s="135" t="s">
        <v>371</v>
      </c>
      <c r="D678" s="136">
        <v>1</v>
      </c>
    </row>
    <row r="679" spans="1:4">
      <c r="A679" s="133">
        <v>427</v>
      </c>
      <c r="B679" s="134">
        <v>1119</v>
      </c>
      <c r="C679" s="135" t="s">
        <v>371</v>
      </c>
      <c r="D679" s="136" t="s">
        <v>481</v>
      </c>
    </row>
    <row r="680" spans="1:4">
      <c r="A680" s="133">
        <v>428</v>
      </c>
      <c r="B680" s="134">
        <v>258</v>
      </c>
      <c r="C680" s="135" t="s">
        <v>372</v>
      </c>
      <c r="D680" s="136" t="s">
        <v>373</v>
      </c>
    </row>
    <row r="681" spans="1:4">
      <c r="A681" s="133">
        <v>428</v>
      </c>
      <c r="B681" s="134">
        <v>259</v>
      </c>
      <c r="C681" s="135" t="s">
        <v>372</v>
      </c>
      <c r="D681" s="136" t="s">
        <v>373</v>
      </c>
    </row>
    <row r="682" spans="1:4">
      <c r="A682" s="133">
        <v>429</v>
      </c>
      <c r="B682" s="134">
        <v>260</v>
      </c>
      <c r="C682" s="135" t="s">
        <v>374</v>
      </c>
      <c r="D682" s="136" t="s">
        <v>373</v>
      </c>
    </row>
    <row r="683" spans="1:4">
      <c r="A683" s="133">
        <v>429</v>
      </c>
      <c r="B683" s="134">
        <v>261</v>
      </c>
      <c r="C683" s="135" t="s">
        <v>374</v>
      </c>
      <c r="D683" s="136" t="s">
        <v>373</v>
      </c>
    </row>
    <row r="684" spans="1:4">
      <c r="A684" s="133">
        <v>430</v>
      </c>
      <c r="B684" s="134">
        <v>264</v>
      </c>
      <c r="C684" s="135" t="s">
        <v>375</v>
      </c>
      <c r="D684" s="136" t="s">
        <v>373</v>
      </c>
    </row>
    <row r="685" spans="1:4">
      <c r="A685" s="133">
        <v>430</v>
      </c>
      <c r="B685" s="134">
        <v>265</v>
      </c>
      <c r="C685" s="135" t="s">
        <v>375</v>
      </c>
      <c r="D685" s="136" t="s">
        <v>373</v>
      </c>
    </row>
    <row r="686" spans="1:4">
      <c r="A686" s="133">
        <v>431</v>
      </c>
      <c r="B686" s="134">
        <v>262</v>
      </c>
      <c r="C686" s="135" t="s">
        <v>376</v>
      </c>
      <c r="D686" s="136" t="s">
        <v>373</v>
      </c>
    </row>
    <row r="687" spans="1:4">
      <c r="A687" s="133">
        <v>431</v>
      </c>
      <c r="B687" s="134">
        <v>263</v>
      </c>
      <c r="C687" s="135" t="s">
        <v>376</v>
      </c>
      <c r="D687" s="136" t="s">
        <v>373</v>
      </c>
    </row>
    <row r="688" spans="1:4">
      <c r="A688" s="133">
        <v>432</v>
      </c>
      <c r="B688" s="134">
        <v>1397</v>
      </c>
      <c r="C688" s="135" t="s">
        <v>278</v>
      </c>
      <c r="D688" s="136">
        <v>1</v>
      </c>
    </row>
    <row r="689" spans="1:4">
      <c r="A689" s="133">
        <v>432</v>
      </c>
      <c r="B689" s="134">
        <v>1398</v>
      </c>
      <c r="C689" s="135" t="s">
        <v>278</v>
      </c>
      <c r="D689" s="136">
        <v>2</v>
      </c>
    </row>
    <row r="690" spans="1:4">
      <c r="A690" s="133">
        <v>434</v>
      </c>
      <c r="B690" s="134">
        <v>269</v>
      </c>
      <c r="C690" s="135" t="s">
        <v>377</v>
      </c>
      <c r="D690" s="136" t="s">
        <v>478</v>
      </c>
    </row>
    <row r="691" spans="1:4">
      <c r="A691" s="133">
        <v>435</v>
      </c>
      <c r="B691" s="134">
        <v>270</v>
      </c>
      <c r="C691" s="135" t="s">
        <v>378</v>
      </c>
      <c r="D691" s="136">
        <v>1</v>
      </c>
    </row>
    <row r="692" spans="1:4">
      <c r="A692" s="133">
        <v>435</v>
      </c>
      <c r="B692" s="134">
        <v>271</v>
      </c>
      <c r="C692" s="135" t="s">
        <v>378</v>
      </c>
      <c r="D692" s="136">
        <v>1</v>
      </c>
    </row>
    <row r="693" spans="1:4">
      <c r="A693" s="133">
        <v>435</v>
      </c>
      <c r="B693" s="134">
        <v>272</v>
      </c>
      <c r="C693" s="135" t="s">
        <v>378</v>
      </c>
      <c r="D693" s="136">
        <v>2</v>
      </c>
    </row>
    <row r="694" spans="1:4">
      <c r="A694" s="133">
        <v>436</v>
      </c>
      <c r="B694" s="134">
        <v>273</v>
      </c>
      <c r="C694" s="135" t="s">
        <v>379</v>
      </c>
      <c r="D694" s="136">
        <v>1</v>
      </c>
    </row>
    <row r="695" spans="1:4">
      <c r="A695" s="133">
        <v>436</v>
      </c>
      <c r="B695" s="134">
        <v>274</v>
      </c>
      <c r="C695" s="135" t="s">
        <v>379</v>
      </c>
      <c r="D695" s="136">
        <v>1</v>
      </c>
    </row>
    <row r="696" spans="1:4">
      <c r="A696" s="133">
        <v>436</v>
      </c>
      <c r="B696" s="134">
        <v>275</v>
      </c>
      <c r="C696" s="135" t="s">
        <v>379</v>
      </c>
      <c r="D696" s="136">
        <v>2</v>
      </c>
    </row>
    <row r="697" spans="1:4">
      <c r="A697" s="133">
        <v>437</v>
      </c>
      <c r="B697" s="134">
        <v>1403</v>
      </c>
      <c r="C697" s="135" t="s">
        <v>380</v>
      </c>
      <c r="D697" s="136">
        <v>2</v>
      </c>
    </row>
    <row r="698" spans="1:4">
      <c r="A698" s="133">
        <v>437</v>
      </c>
      <c r="B698" s="134">
        <v>1404</v>
      </c>
      <c r="C698" s="135" t="s">
        <v>380</v>
      </c>
      <c r="D698" s="136">
        <v>1</v>
      </c>
    </row>
    <row r="699" spans="1:4">
      <c r="A699" s="133">
        <v>437</v>
      </c>
      <c r="B699" s="134">
        <v>1405</v>
      </c>
      <c r="C699" s="135" t="s">
        <v>380</v>
      </c>
      <c r="D699" s="136">
        <v>1</v>
      </c>
    </row>
    <row r="700" spans="1:4">
      <c r="A700" s="133">
        <v>439</v>
      </c>
      <c r="B700" s="134">
        <v>346</v>
      </c>
      <c r="C700" s="135" t="s">
        <v>381</v>
      </c>
      <c r="D700" s="136">
        <v>2</v>
      </c>
    </row>
    <row r="701" spans="1:4">
      <c r="A701" s="133">
        <v>439</v>
      </c>
      <c r="B701" s="134">
        <v>349</v>
      </c>
      <c r="C701" s="135" t="s">
        <v>381</v>
      </c>
      <c r="D701" s="136">
        <v>1</v>
      </c>
    </row>
    <row r="702" spans="1:4">
      <c r="A702" s="133">
        <v>440</v>
      </c>
      <c r="B702" s="134">
        <v>210</v>
      </c>
      <c r="C702" s="135" t="s">
        <v>382</v>
      </c>
      <c r="D702" s="136">
        <v>2</v>
      </c>
    </row>
    <row r="703" spans="1:4">
      <c r="A703" s="133">
        <v>440</v>
      </c>
      <c r="B703" s="134">
        <v>347</v>
      </c>
      <c r="C703" s="135" t="s">
        <v>382</v>
      </c>
      <c r="D703" s="136" t="s">
        <v>478</v>
      </c>
    </row>
    <row r="704" spans="1:4">
      <c r="A704" s="133">
        <v>440</v>
      </c>
      <c r="B704" s="134">
        <v>348</v>
      </c>
      <c r="C704" s="135" t="s">
        <v>382</v>
      </c>
      <c r="D704" s="136" t="s">
        <v>478</v>
      </c>
    </row>
    <row r="705" spans="1:4">
      <c r="A705" s="133">
        <v>441</v>
      </c>
      <c r="B705" s="134">
        <v>206</v>
      </c>
      <c r="C705" s="135" t="s">
        <v>282</v>
      </c>
      <c r="D705" s="136">
        <v>2</v>
      </c>
    </row>
    <row r="706" spans="1:4">
      <c r="A706" s="133">
        <v>441</v>
      </c>
      <c r="B706" s="134">
        <v>350</v>
      </c>
      <c r="C706" s="135" t="s">
        <v>282</v>
      </c>
      <c r="D706" s="136">
        <v>1</v>
      </c>
    </row>
    <row r="707" spans="1:4">
      <c r="A707" s="133">
        <v>441</v>
      </c>
      <c r="B707" s="134">
        <v>351</v>
      </c>
      <c r="C707" s="135" t="s">
        <v>282</v>
      </c>
      <c r="D707" s="136">
        <v>1</v>
      </c>
    </row>
    <row r="708" spans="1:4">
      <c r="A708" s="133">
        <v>441</v>
      </c>
      <c r="B708" s="134">
        <v>352</v>
      </c>
      <c r="C708" s="135" t="s">
        <v>282</v>
      </c>
      <c r="D708" s="136">
        <v>1</v>
      </c>
    </row>
    <row r="709" spans="1:4">
      <c r="A709" s="133">
        <v>442</v>
      </c>
      <c r="B709" s="134">
        <v>356</v>
      </c>
      <c r="C709" s="135" t="s">
        <v>278</v>
      </c>
      <c r="D709" s="136" t="s">
        <v>478</v>
      </c>
    </row>
    <row r="710" spans="1:4">
      <c r="A710" s="133">
        <v>442</v>
      </c>
      <c r="B710" s="134">
        <v>357</v>
      </c>
      <c r="C710" s="135" t="s">
        <v>278</v>
      </c>
      <c r="D710" s="136" t="s">
        <v>478</v>
      </c>
    </row>
    <row r="711" spans="1:4">
      <c r="A711" s="133">
        <v>443</v>
      </c>
      <c r="B711" s="134">
        <v>358</v>
      </c>
      <c r="C711" s="135" t="s">
        <v>320</v>
      </c>
      <c r="D711" s="136">
        <v>1</v>
      </c>
    </row>
    <row r="712" spans="1:4">
      <c r="A712" s="133">
        <v>443</v>
      </c>
      <c r="B712" s="134">
        <v>359</v>
      </c>
      <c r="C712" s="135" t="s">
        <v>320</v>
      </c>
      <c r="D712" s="136" t="s">
        <v>483</v>
      </c>
    </row>
    <row r="713" spans="1:4">
      <c r="A713" s="133">
        <v>444</v>
      </c>
      <c r="B713" s="134">
        <v>208</v>
      </c>
      <c r="C713" s="135" t="s">
        <v>323</v>
      </c>
      <c r="D713" s="136">
        <v>2</v>
      </c>
    </row>
    <row r="714" spans="1:4">
      <c r="A714" s="133">
        <v>444</v>
      </c>
      <c r="B714" s="134">
        <v>358</v>
      </c>
      <c r="C714" s="135" t="s">
        <v>323</v>
      </c>
      <c r="D714" s="136" t="s">
        <v>486</v>
      </c>
    </row>
    <row r="715" spans="1:4">
      <c r="A715" s="133">
        <v>444</v>
      </c>
      <c r="B715" s="134">
        <v>360</v>
      </c>
      <c r="C715" s="135" t="s">
        <v>323</v>
      </c>
      <c r="D715" s="136" t="s">
        <v>486</v>
      </c>
    </row>
    <row r="716" spans="1:4">
      <c r="A716" s="133">
        <v>445</v>
      </c>
      <c r="B716" s="134">
        <v>1406</v>
      </c>
      <c r="C716" s="135" t="s">
        <v>383</v>
      </c>
      <c r="D716" s="136">
        <v>1</v>
      </c>
    </row>
    <row r="717" spans="1:4">
      <c r="A717" s="133">
        <v>445</v>
      </c>
      <c r="B717" s="134">
        <v>1407</v>
      </c>
      <c r="C717" s="135" t="s">
        <v>383</v>
      </c>
      <c r="D717" s="136">
        <v>2</v>
      </c>
    </row>
    <row r="718" spans="1:4">
      <c r="A718" s="133">
        <v>446</v>
      </c>
      <c r="B718" s="134">
        <v>1408</v>
      </c>
      <c r="C718" s="135" t="s">
        <v>383</v>
      </c>
      <c r="D718" s="136">
        <v>1</v>
      </c>
    </row>
    <row r="719" spans="1:4">
      <c r="A719" s="133">
        <v>446</v>
      </c>
      <c r="B719" s="134">
        <v>1409</v>
      </c>
      <c r="C719" s="135" t="s">
        <v>383</v>
      </c>
      <c r="D719" s="136">
        <v>2</v>
      </c>
    </row>
    <row r="720" spans="1:4">
      <c r="A720" s="133">
        <v>447</v>
      </c>
      <c r="B720" s="134">
        <v>206</v>
      </c>
      <c r="C720" s="135" t="s">
        <v>294</v>
      </c>
      <c r="D720" s="136">
        <v>2</v>
      </c>
    </row>
    <row r="721" spans="1:4">
      <c r="A721" s="133">
        <v>448</v>
      </c>
      <c r="B721" s="134">
        <v>1125</v>
      </c>
      <c r="C721" s="135" t="s">
        <v>294</v>
      </c>
      <c r="D721" s="136">
        <v>2</v>
      </c>
    </row>
    <row r="722" spans="1:4">
      <c r="A722" s="133">
        <v>449</v>
      </c>
      <c r="B722" s="134">
        <v>1127</v>
      </c>
      <c r="C722" s="135" t="s">
        <v>294</v>
      </c>
      <c r="D722" s="136">
        <v>2</v>
      </c>
    </row>
    <row r="723" spans="1:4">
      <c r="A723" s="133">
        <v>450</v>
      </c>
      <c r="B723" s="134">
        <v>1129</v>
      </c>
      <c r="C723" s="135" t="s">
        <v>294</v>
      </c>
      <c r="D723" s="136">
        <v>2</v>
      </c>
    </row>
    <row r="724" spans="1:4">
      <c r="A724" s="133">
        <v>451</v>
      </c>
      <c r="B724" s="134">
        <v>1140</v>
      </c>
      <c r="C724" s="135" t="s">
        <v>294</v>
      </c>
      <c r="D724" s="136">
        <v>2</v>
      </c>
    </row>
    <row r="725" spans="1:4">
      <c r="A725" s="133">
        <v>452</v>
      </c>
      <c r="B725" s="134">
        <v>1142</v>
      </c>
      <c r="C725" s="135" t="s">
        <v>294</v>
      </c>
      <c r="D725" s="136">
        <v>2</v>
      </c>
    </row>
    <row r="726" spans="1:4">
      <c r="A726" s="133">
        <v>453</v>
      </c>
      <c r="B726" s="134">
        <v>1144</v>
      </c>
      <c r="C726" s="135" t="s">
        <v>294</v>
      </c>
      <c r="D726" s="136">
        <v>2</v>
      </c>
    </row>
    <row r="727" spans="1:4">
      <c r="A727" s="133">
        <v>454</v>
      </c>
      <c r="B727" s="134">
        <v>1146</v>
      </c>
      <c r="C727" s="135" t="s">
        <v>294</v>
      </c>
      <c r="D727" s="136">
        <v>2</v>
      </c>
    </row>
    <row r="728" spans="1:4">
      <c r="A728" s="133">
        <v>455</v>
      </c>
      <c r="B728" s="134">
        <v>1148</v>
      </c>
      <c r="C728" s="135" t="s">
        <v>294</v>
      </c>
      <c r="D728" s="136">
        <v>2</v>
      </c>
    </row>
    <row r="729" spans="1:4">
      <c r="A729" s="133">
        <v>456</v>
      </c>
      <c r="B729" s="134">
        <v>1150</v>
      </c>
      <c r="C729" s="135" t="s">
        <v>294</v>
      </c>
      <c r="D729" s="136">
        <v>2</v>
      </c>
    </row>
    <row r="730" spans="1:4">
      <c r="A730" s="133">
        <v>459</v>
      </c>
      <c r="B730" s="134">
        <v>1398</v>
      </c>
      <c r="C730" s="135" t="s">
        <v>294</v>
      </c>
      <c r="D730" s="136">
        <v>2</v>
      </c>
    </row>
    <row r="731" spans="1:4">
      <c r="A731" s="133">
        <v>460</v>
      </c>
      <c r="B731" s="134">
        <v>361</v>
      </c>
      <c r="C731" s="135" t="s">
        <v>384</v>
      </c>
      <c r="D731" s="136" t="s">
        <v>240</v>
      </c>
    </row>
    <row r="732" spans="1:4">
      <c r="A732" s="133">
        <v>461</v>
      </c>
      <c r="B732" s="134">
        <v>361</v>
      </c>
      <c r="C732" s="135" t="s">
        <v>384</v>
      </c>
      <c r="D732" s="136" t="s">
        <v>240</v>
      </c>
    </row>
    <row r="733" spans="1:4">
      <c r="A733" s="133">
        <v>462</v>
      </c>
      <c r="B733" s="134">
        <v>362</v>
      </c>
      <c r="C733" s="135" t="s">
        <v>385</v>
      </c>
      <c r="D733" s="136" t="s">
        <v>240</v>
      </c>
    </row>
    <row r="734" spans="1:4">
      <c r="A734" s="133">
        <v>463</v>
      </c>
      <c r="B734" s="134">
        <v>363</v>
      </c>
      <c r="C734" s="135" t="s">
        <v>386</v>
      </c>
      <c r="D734" s="136" t="s">
        <v>240</v>
      </c>
    </row>
    <row r="735" spans="1:4">
      <c r="A735" s="133">
        <v>464</v>
      </c>
      <c r="B735" s="134">
        <v>364</v>
      </c>
      <c r="C735" s="135" t="s">
        <v>387</v>
      </c>
      <c r="D735" s="136">
        <v>1</v>
      </c>
    </row>
    <row r="736" spans="1:4">
      <c r="A736" s="133">
        <v>464</v>
      </c>
      <c r="B736" s="134">
        <v>365</v>
      </c>
      <c r="C736" s="135" t="s">
        <v>387</v>
      </c>
      <c r="D736" s="136">
        <v>1</v>
      </c>
    </row>
    <row r="737" spans="1:4">
      <c r="A737" s="133">
        <v>465</v>
      </c>
      <c r="B737" s="134">
        <v>1410</v>
      </c>
      <c r="C737" s="135" t="s">
        <v>388</v>
      </c>
      <c r="D737" s="136">
        <v>1</v>
      </c>
    </row>
    <row r="738" spans="1:4">
      <c r="A738" s="133">
        <v>465</v>
      </c>
      <c r="B738" s="134">
        <v>1411</v>
      </c>
      <c r="C738" s="135" t="s">
        <v>388</v>
      </c>
      <c r="D738" s="136">
        <v>1</v>
      </c>
    </row>
    <row r="739" spans="1:4">
      <c r="A739" s="133">
        <v>466</v>
      </c>
      <c r="B739" s="134">
        <v>366</v>
      </c>
      <c r="C739" s="135" t="s">
        <v>389</v>
      </c>
      <c r="D739" s="136" t="s">
        <v>478</v>
      </c>
    </row>
    <row r="740" spans="1:4">
      <c r="A740" s="133">
        <v>467</v>
      </c>
      <c r="B740" s="134">
        <v>367</v>
      </c>
      <c r="C740" s="135" t="s">
        <v>389</v>
      </c>
      <c r="D740" s="136" t="s">
        <v>478</v>
      </c>
    </row>
    <row r="741" spans="1:4">
      <c r="A741" s="133">
        <v>468</v>
      </c>
      <c r="B741" s="134">
        <v>368</v>
      </c>
      <c r="C741" s="135" t="s">
        <v>389</v>
      </c>
      <c r="D741" s="136" t="s">
        <v>478</v>
      </c>
    </row>
    <row r="742" spans="1:4">
      <c r="A742" s="133">
        <v>469</v>
      </c>
      <c r="B742" s="134">
        <v>369</v>
      </c>
      <c r="C742" s="135" t="s">
        <v>389</v>
      </c>
      <c r="D742" s="136" t="s">
        <v>478</v>
      </c>
    </row>
    <row r="743" spans="1:4">
      <c r="A743" s="133">
        <v>470</v>
      </c>
      <c r="B743" s="134">
        <v>370</v>
      </c>
      <c r="C743" s="135" t="s">
        <v>389</v>
      </c>
      <c r="D743" s="136" t="s">
        <v>478</v>
      </c>
    </row>
    <row r="744" spans="1:4">
      <c r="A744" s="133">
        <v>473</v>
      </c>
      <c r="B744" s="134">
        <v>1412</v>
      </c>
      <c r="C744" s="135" t="s">
        <v>390</v>
      </c>
      <c r="D744" s="136">
        <v>1</v>
      </c>
    </row>
    <row r="745" spans="1:4">
      <c r="A745" s="133">
        <v>473</v>
      </c>
      <c r="B745" s="134">
        <v>1413</v>
      </c>
      <c r="C745" s="135" t="s">
        <v>390</v>
      </c>
      <c r="D745" s="136">
        <v>2</v>
      </c>
    </row>
    <row r="746" spans="1:4">
      <c r="A746" s="133">
        <v>474</v>
      </c>
      <c r="B746" s="134">
        <v>1414</v>
      </c>
      <c r="C746" s="135" t="s">
        <v>391</v>
      </c>
      <c r="D746" s="136" t="s">
        <v>240</v>
      </c>
    </row>
    <row r="747" spans="1:4">
      <c r="A747" s="133">
        <v>475</v>
      </c>
      <c r="B747" s="134">
        <v>1415</v>
      </c>
      <c r="C747" s="135" t="s">
        <v>392</v>
      </c>
      <c r="D747" s="136">
        <v>1</v>
      </c>
    </row>
    <row r="748" spans="1:4">
      <c r="A748" s="133">
        <v>475</v>
      </c>
      <c r="B748" s="134">
        <v>1416</v>
      </c>
      <c r="C748" s="135" t="s">
        <v>392</v>
      </c>
      <c r="D748" s="136">
        <v>2</v>
      </c>
    </row>
    <row r="749" spans="1:4">
      <c r="A749" s="133">
        <v>476</v>
      </c>
      <c r="B749" s="134">
        <v>1417</v>
      </c>
      <c r="C749" s="135" t="s">
        <v>393</v>
      </c>
      <c r="D749" s="136" t="s">
        <v>240</v>
      </c>
    </row>
    <row r="750" spans="1:4">
      <c r="A750" s="133">
        <v>477</v>
      </c>
      <c r="B750" s="134">
        <v>1418</v>
      </c>
      <c r="C750" s="135" t="s">
        <v>393</v>
      </c>
      <c r="D750" s="136" t="s">
        <v>240</v>
      </c>
    </row>
    <row r="751" spans="1:4">
      <c r="A751" s="133">
        <v>478</v>
      </c>
      <c r="B751" s="134">
        <v>1419</v>
      </c>
      <c r="C751" s="135" t="s">
        <v>323</v>
      </c>
      <c r="D751" s="136">
        <v>1</v>
      </c>
    </row>
    <row r="752" spans="1:4">
      <c r="A752" s="133">
        <v>478</v>
      </c>
      <c r="B752" s="134">
        <v>1420</v>
      </c>
      <c r="C752" s="135" t="s">
        <v>323</v>
      </c>
      <c r="D752" s="136">
        <v>1</v>
      </c>
    </row>
    <row r="753" spans="1:4">
      <c r="A753" s="133">
        <v>478</v>
      </c>
      <c r="B753" s="134">
        <v>1421</v>
      </c>
      <c r="C753" s="135" t="s">
        <v>323</v>
      </c>
      <c r="D753" s="136">
        <v>2</v>
      </c>
    </row>
    <row r="754" spans="1:4">
      <c r="A754" s="133">
        <v>479</v>
      </c>
      <c r="B754" s="134">
        <v>1424</v>
      </c>
      <c r="C754" s="135" t="s">
        <v>381</v>
      </c>
      <c r="D754" s="136">
        <v>2</v>
      </c>
    </row>
    <row r="755" spans="1:4">
      <c r="A755" s="133">
        <v>479</v>
      </c>
      <c r="B755" s="134">
        <v>1425</v>
      </c>
      <c r="C755" s="135" t="s">
        <v>381</v>
      </c>
      <c r="D755" s="136">
        <v>1</v>
      </c>
    </row>
    <row r="756" spans="1:4">
      <c r="A756" s="133">
        <v>480</v>
      </c>
      <c r="B756" s="134">
        <v>1426</v>
      </c>
      <c r="C756" s="135" t="s">
        <v>381</v>
      </c>
      <c r="D756" s="136">
        <v>2</v>
      </c>
    </row>
    <row r="757" spans="1:4">
      <c r="A757" s="133">
        <v>480</v>
      </c>
      <c r="B757" s="134">
        <v>1427</v>
      </c>
      <c r="C757" s="135" t="s">
        <v>381</v>
      </c>
      <c r="D757" s="136">
        <v>1</v>
      </c>
    </row>
    <row r="758" spans="1:4">
      <c r="A758" s="133">
        <v>481</v>
      </c>
      <c r="B758" s="134">
        <v>1428</v>
      </c>
      <c r="C758" s="135" t="s">
        <v>381</v>
      </c>
      <c r="D758" s="136">
        <v>2</v>
      </c>
    </row>
    <row r="759" spans="1:4">
      <c r="A759" s="133">
        <v>481</v>
      </c>
      <c r="B759" s="134">
        <v>1429</v>
      </c>
      <c r="C759" s="135" t="s">
        <v>381</v>
      </c>
      <c r="D759" s="136">
        <v>1</v>
      </c>
    </row>
    <row r="760" spans="1:4">
      <c r="A760" s="133">
        <v>482</v>
      </c>
      <c r="B760" s="134">
        <v>378</v>
      </c>
      <c r="C760" s="135" t="s">
        <v>394</v>
      </c>
      <c r="D760" s="136" t="s">
        <v>395</v>
      </c>
    </row>
    <row r="761" spans="1:4">
      <c r="A761" s="133">
        <v>483</v>
      </c>
      <c r="B761" s="134">
        <v>379</v>
      </c>
      <c r="C761" s="135" t="s">
        <v>396</v>
      </c>
      <c r="D761" s="136" t="s">
        <v>395</v>
      </c>
    </row>
    <row r="762" spans="1:4">
      <c r="A762" s="133">
        <v>484</v>
      </c>
      <c r="B762" s="134">
        <v>380</v>
      </c>
      <c r="C762" s="135" t="s">
        <v>397</v>
      </c>
      <c r="D762" s="136" t="s">
        <v>395</v>
      </c>
    </row>
    <row r="763" spans="1:4">
      <c r="A763" s="133">
        <v>485</v>
      </c>
      <c r="B763" s="134">
        <v>381</v>
      </c>
      <c r="C763" s="135" t="s">
        <v>398</v>
      </c>
      <c r="D763" s="136" t="s">
        <v>395</v>
      </c>
    </row>
    <row r="764" spans="1:4">
      <c r="A764" s="133">
        <v>486</v>
      </c>
      <c r="B764" s="134">
        <v>382</v>
      </c>
      <c r="C764" s="135" t="s">
        <v>399</v>
      </c>
      <c r="D764" s="136" t="s">
        <v>395</v>
      </c>
    </row>
    <row r="765" spans="1:4">
      <c r="A765" s="133">
        <v>487</v>
      </c>
      <c r="B765" s="134">
        <v>383</v>
      </c>
      <c r="C765" s="135" t="s">
        <v>400</v>
      </c>
      <c r="D765" s="136" t="s">
        <v>395</v>
      </c>
    </row>
    <row r="766" spans="1:4">
      <c r="A766" s="133">
        <v>488</v>
      </c>
      <c r="B766" s="134">
        <v>384</v>
      </c>
      <c r="C766" s="135" t="s">
        <v>401</v>
      </c>
      <c r="D766" s="136" t="s">
        <v>395</v>
      </c>
    </row>
    <row r="767" spans="1:4">
      <c r="A767" s="133">
        <v>489</v>
      </c>
      <c r="B767" s="134">
        <v>385</v>
      </c>
      <c r="C767" s="135" t="s">
        <v>402</v>
      </c>
      <c r="D767" s="136" t="s">
        <v>395</v>
      </c>
    </row>
    <row r="768" spans="1:4">
      <c r="A768" s="133">
        <v>490</v>
      </c>
      <c r="B768" s="134">
        <v>386</v>
      </c>
      <c r="C768" s="135" t="s">
        <v>403</v>
      </c>
      <c r="D768" s="136" t="s">
        <v>395</v>
      </c>
    </row>
    <row r="769" spans="1:4">
      <c r="A769" s="133">
        <v>491</v>
      </c>
      <c r="B769" s="134">
        <v>387</v>
      </c>
      <c r="C769" s="135" t="s">
        <v>404</v>
      </c>
      <c r="D769" s="136" t="s">
        <v>395</v>
      </c>
    </row>
    <row r="770" spans="1:4">
      <c r="A770" s="133">
        <v>492</v>
      </c>
      <c r="B770" s="134">
        <v>388</v>
      </c>
      <c r="C770" s="135" t="s">
        <v>405</v>
      </c>
      <c r="D770" s="136" t="s">
        <v>395</v>
      </c>
    </row>
    <row r="771" spans="1:4">
      <c r="A771" s="133">
        <v>493</v>
      </c>
      <c r="B771" s="134">
        <v>389</v>
      </c>
      <c r="C771" s="135" t="s">
        <v>406</v>
      </c>
      <c r="D771" s="136" t="s">
        <v>395</v>
      </c>
    </row>
    <row r="772" spans="1:4">
      <c r="A772" s="133">
        <v>494</v>
      </c>
      <c r="B772" s="134">
        <v>390</v>
      </c>
      <c r="C772" s="135" t="s">
        <v>407</v>
      </c>
      <c r="D772" s="136" t="s">
        <v>395</v>
      </c>
    </row>
    <row r="773" spans="1:4">
      <c r="A773" s="133">
        <v>495</v>
      </c>
      <c r="B773" s="134">
        <v>391</v>
      </c>
      <c r="C773" s="135" t="s">
        <v>408</v>
      </c>
      <c r="D773" s="136" t="s">
        <v>395</v>
      </c>
    </row>
    <row r="774" spans="1:4">
      <c r="A774" s="133">
        <v>496</v>
      </c>
      <c r="B774" s="134">
        <v>392</v>
      </c>
      <c r="C774" s="135" t="s">
        <v>409</v>
      </c>
      <c r="D774" s="136" t="s">
        <v>395</v>
      </c>
    </row>
    <row r="775" spans="1:4">
      <c r="A775" s="133">
        <v>497</v>
      </c>
      <c r="B775" s="134">
        <v>393</v>
      </c>
      <c r="C775" s="135" t="s">
        <v>410</v>
      </c>
      <c r="D775" s="136" t="s">
        <v>395</v>
      </c>
    </row>
    <row r="776" spans="1:4">
      <c r="A776" s="133">
        <v>498</v>
      </c>
      <c r="B776" s="134">
        <v>394</v>
      </c>
      <c r="C776" s="135" t="s">
        <v>411</v>
      </c>
      <c r="D776" s="136" t="s">
        <v>395</v>
      </c>
    </row>
    <row r="777" spans="1:4">
      <c r="A777" s="133">
        <v>701</v>
      </c>
      <c r="B777" s="134">
        <v>343</v>
      </c>
      <c r="C777" s="135" t="s">
        <v>412</v>
      </c>
      <c r="D777" s="136" t="s">
        <v>240</v>
      </c>
    </row>
    <row r="778" spans="1:4">
      <c r="A778" s="133">
        <v>702</v>
      </c>
      <c r="B778" s="134">
        <v>344</v>
      </c>
      <c r="C778" s="135" t="s">
        <v>412</v>
      </c>
      <c r="D778" s="136" t="s">
        <v>240</v>
      </c>
    </row>
    <row r="779" spans="1:4">
      <c r="A779" s="133">
        <v>703</v>
      </c>
      <c r="B779" s="134">
        <v>317</v>
      </c>
      <c r="C779" s="135" t="s">
        <v>346</v>
      </c>
      <c r="D779" s="136" t="s">
        <v>240</v>
      </c>
    </row>
    <row r="780" spans="1:4">
      <c r="A780" s="133">
        <v>704</v>
      </c>
      <c r="B780" s="134">
        <v>318</v>
      </c>
      <c r="C780" s="135" t="s">
        <v>346</v>
      </c>
      <c r="D780" s="136" t="s">
        <v>240</v>
      </c>
    </row>
    <row r="781" spans="1:4">
      <c r="A781" s="133">
        <v>705</v>
      </c>
      <c r="B781" s="134">
        <v>319</v>
      </c>
      <c r="C781" s="135" t="s">
        <v>346</v>
      </c>
      <c r="D781" s="136" t="s">
        <v>240</v>
      </c>
    </row>
    <row r="782" spans="1:4">
      <c r="A782" s="133">
        <v>706</v>
      </c>
      <c r="B782" s="134">
        <v>320</v>
      </c>
      <c r="C782" s="135" t="s">
        <v>346</v>
      </c>
      <c r="D782" s="136" t="s">
        <v>240</v>
      </c>
    </row>
    <row r="783" spans="1:4">
      <c r="A783" s="133">
        <v>707</v>
      </c>
      <c r="B783" s="134">
        <v>321</v>
      </c>
      <c r="C783" s="135" t="s">
        <v>346</v>
      </c>
      <c r="D783" s="136" t="s">
        <v>240</v>
      </c>
    </row>
    <row r="784" spans="1:4">
      <c r="A784" s="133">
        <v>708</v>
      </c>
      <c r="B784" s="134">
        <v>322</v>
      </c>
      <c r="C784" s="135" t="s">
        <v>346</v>
      </c>
      <c r="D784" s="136" t="s">
        <v>240</v>
      </c>
    </row>
    <row r="785" spans="1:4">
      <c r="A785" s="133">
        <v>709</v>
      </c>
      <c r="B785" s="134">
        <v>323</v>
      </c>
      <c r="C785" s="135" t="s">
        <v>346</v>
      </c>
      <c r="D785" s="136" t="s">
        <v>240</v>
      </c>
    </row>
    <row r="786" spans="1:4">
      <c r="A786" s="133">
        <v>710</v>
      </c>
      <c r="B786" s="134">
        <v>324</v>
      </c>
      <c r="C786" s="135" t="s">
        <v>346</v>
      </c>
      <c r="D786" s="136" t="s">
        <v>240</v>
      </c>
    </row>
    <row r="787" spans="1:4">
      <c r="A787" s="133">
        <v>711</v>
      </c>
      <c r="B787" s="134">
        <v>325</v>
      </c>
      <c r="C787" s="135" t="s">
        <v>346</v>
      </c>
      <c r="D787" s="136" t="s">
        <v>240</v>
      </c>
    </row>
    <row r="788" spans="1:4">
      <c r="A788" s="133">
        <v>712</v>
      </c>
      <c r="B788" s="134">
        <v>326</v>
      </c>
      <c r="C788" s="135" t="s">
        <v>413</v>
      </c>
      <c r="D788" s="136" t="s">
        <v>240</v>
      </c>
    </row>
    <row r="789" spans="1:4">
      <c r="A789" s="133">
        <v>713</v>
      </c>
      <c r="B789" s="134">
        <v>328</v>
      </c>
      <c r="C789" s="135" t="s">
        <v>413</v>
      </c>
      <c r="D789" s="136" t="s">
        <v>240</v>
      </c>
    </row>
    <row r="790" spans="1:4">
      <c r="A790" s="133">
        <v>714</v>
      </c>
      <c r="B790" s="134">
        <v>329</v>
      </c>
      <c r="C790" s="135" t="s">
        <v>413</v>
      </c>
      <c r="D790" s="136" t="s">
        <v>240</v>
      </c>
    </row>
    <row r="791" spans="1:4">
      <c r="A791" s="133">
        <v>715</v>
      </c>
      <c r="B791" s="134">
        <v>330</v>
      </c>
      <c r="C791" s="135" t="s">
        <v>413</v>
      </c>
      <c r="D791" s="136" t="s">
        <v>240</v>
      </c>
    </row>
    <row r="792" spans="1:4">
      <c r="A792" s="133">
        <v>716</v>
      </c>
      <c r="B792" s="134">
        <v>339</v>
      </c>
      <c r="C792" s="135" t="s">
        <v>414</v>
      </c>
      <c r="D792" s="136" t="s">
        <v>240</v>
      </c>
    </row>
    <row r="793" spans="1:4">
      <c r="A793" s="133">
        <v>717</v>
      </c>
      <c r="B793" s="134">
        <v>340</v>
      </c>
      <c r="C793" s="135" t="s">
        <v>414</v>
      </c>
      <c r="D793" s="136" t="s">
        <v>240</v>
      </c>
    </row>
    <row r="794" spans="1:4">
      <c r="A794" s="133">
        <v>718</v>
      </c>
      <c r="B794" s="134">
        <v>341</v>
      </c>
      <c r="C794" s="135" t="s">
        <v>415</v>
      </c>
      <c r="D794" s="136" t="s">
        <v>240</v>
      </c>
    </row>
    <row r="795" spans="1:4">
      <c r="A795" s="133">
        <v>719</v>
      </c>
      <c r="B795" s="134">
        <v>342</v>
      </c>
      <c r="C795" s="135" t="s">
        <v>415</v>
      </c>
      <c r="D795" s="136" t="s">
        <v>240</v>
      </c>
    </row>
    <row r="796" spans="1:4">
      <c r="A796" s="133">
        <v>720</v>
      </c>
      <c r="B796" s="134">
        <v>331</v>
      </c>
      <c r="C796" s="135" t="s">
        <v>279</v>
      </c>
      <c r="D796" s="136">
        <v>1</v>
      </c>
    </row>
    <row r="797" spans="1:4">
      <c r="A797" s="133">
        <v>720</v>
      </c>
      <c r="B797" s="134">
        <v>332</v>
      </c>
      <c r="C797" s="135" t="s">
        <v>279</v>
      </c>
      <c r="D797" s="136">
        <v>1</v>
      </c>
    </row>
    <row r="798" spans="1:4">
      <c r="A798" s="133">
        <v>720</v>
      </c>
      <c r="B798" s="134">
        <v>333</v>
      </c>
      <c r="C798" s="135" t="s">
        <v>279</v>
      </c>
      <c r="D798" s="136">
        <v>2</v>
      </c>
    </row>
    <row r="799" spans="1:4">
      <c r="A799" s="133">
        <v>721</v>
      </c>
      <c r="B799" s="134">
        <v>327</v>
      </c>
      <c r="C799" s="135" t="s">
        <v>416</v>
      </c>
      <c r="D799" s="136">
        <v>2</v>
      </c>
    </row>
    <row r="800" spans="1:4">
      <c r="A800" s="133">
        <v>721</v>
      </c>
      <c r="B800" s="134">
        <v>336</v>
      </c>
      <c r="C800" s="135" t="s">
        <v>416</v>
      </c>
      <c r="D800" s="136">
        <v>1</v>
      </c>
    </row>
    <row r="801" spans="1:4">
      <c r="A801" s="133">
        <v>722</v>
      </c>
      <c r="B801" s="134">
        <v>13067</v>
      </c>
      <c r="C801" s="135" t="s">
        <v>416</v>
      </c>
      <c r="D801" s="136">
        <v>2</v>
      </c>
    </row>
    <row r="802" spans="1:4">
      <c r="A802" s="133">
        <v>722</v>
      </c>
      <c r="B802" s="134">
        <v>13068</v>
      </c>
      <c r="C802" s="135" t="s">
        <v>416</v>
      </c>
      <c r="D802" s="136">
        <v>1</v>
      </c>
    </row>
    <row r="803" spans="1:4">
      <c r="A803" s="133">
        <v>723</v>
      </c>
      <c r="B803" s="134">
        <v>13070</v>
      </c>
      <c r="C803" s="135" t="s">
        <v>416</v>
      </c>
      <c r="D803" s="136">
        <v>2</v>
      </c>
    </row>
    <row r="804" spans="1:4">
      <c r="A804" s="133">
        <v>723</v>
      </c>
      <c r="B804" s="134">
        <v>13071</v>
      </c>
      <c r="C804" s="135" t="s">
        <v>416</v>
      </c>
      <c r="D804" s="136">
        <v>1</v>
      </c>
    </row>
    <row r="805" spans="1:4">
      <c r="A805" s="133">
        <v>724</v>
      </c>
      <c r="B805" s="134">
        <v>13073</v>
      </c>
      <c r="C805" s="135" t="s">
        <v>416</v>
      </c>
      <c r="D805" s="136">
        <v>2</v>
      </c>
    </row>
    <row r="806" spans="1:4">
      <c r="A806" s="133">
        <v>724</v>
      </c>
      <c r="B806" s="134">
        <v>13074</v>
      </c>
      <c r="C806" s="135" t="s">
        <v>416</v>
      </c>
      <c r="D806" s="136">
        <v>1</v>
      </c>
    </row>
    <row r="807" spans="1:4">
      <c r="A807" s="133">
        <v>725</v>
      </c>
      <c r="B807" s="134">
        <v>13076</v>
      </c>
      <c r="C807" s="135" t="s">
        <v>416</v>
      </c>
      <c r="D807" s="136">
        <v>2</v>
      </c>
    </row>
    <row r="808" spans="1:4">
      <c r="A808" s="133">
        <v>725</v>
      </c>
      <c r="B808" s="134">
        <v>13077</v>
      </c>
      <c r="C808" s="135" t="s">
        <v>416</v>
      </c>
      <c r="D808" s="136">
        <v>1</v>
      </c>
    </row>
    <row r="809" spans="1:4">
      <c r="A809" s="133">
        <v>726</v>
      </c>
      <c r="B809" s="134">
        <v>13079</v>
      </c>
      <c r="C809" s="135" t="s">
        <v>416</v>
      </c>
      <c r="D809" s="136">
        <v>2</v>
      </c>
    </row>
    <row r="810" spans="1:4">
      <c r="A810" s="133">
        <v>726</v>
      </c>
      <c r="B810" s="134">
        <v>13080</v>
      </c>
      <c r="C810" s="135" t="s">
        <v>416</v>
      </c>
      <c r="D810" s="136">
        <v>1</v>
      </c>
    </row>
    <row r="811" spans="1:4">
      <c r="A811" s="133">
        <v>727</v>
      </c>
      <c r="B811" s="134">
        <v>13032</v>
      </c>
      <c r="C811" s="135" t="s">
        <v>416</v>
      </c>
      <c r="D811" s="136">
        <v>2</v>
      </c>
    </row>
    <row r="812" spans="1:4">
      <c r="A812" s="133">
        <v>727</v>
      </c>
      <c r="B812" s="134">
        <v>13033</v>
      </c>
      <c r="C812" s="135" t="s">
        <v>416</v>
      </c>
      <c r="D812" s="136">
        <v>1</v>
      </c>
    </row>
    <row r="813" spans="1:4">
      <c r="A813" s="133">
        <v>728</v>
      </c>
      <c r="B813" s="134">
        <v>13034</v>
      </c>
      <c r="C813" s="135" t="s">
        <v>417</v>
      </c>
      <c r="D813" s="136">
        <v>2</v>
      </c>
    </row>
    <row r="814" spans="1:4">
      <c r="A814" s="133">
        <v>729</v>
      </c>
      <c r="B814" s="134">
        <v>13035</v>
      </c>
      <c r="C814" s="135" t="s">
        <v>416</v>
      </c>
      <c r="D814" s="136">
        <v>2</v>
      </c>
    </row>
    <row r="815" spans="1:4">
      <c r="A815" s="133">
        <v>729</v>
      </c>
      <c r="B815" s="134">
        <v>13036</v>
      </c>
      <c r="C815" s="135" t="s">
        <v>416</v>
      </c>
      <c r="D815" s="136">
        <v>1</v>
      </c>
    </row>
    <row r="816" spans="1:4">
      <c r="A816" s="133">
        <v>730</v>
      </c>
      <c r="B816" s="134">
        <v>13037</v>
      </c>
      <c r="C816" s="135" t="s">
        <v>417</v>
      </c>
      <c r="D816" s="136">
        <v>2</v>
      </c>
    </row>
    <row r="817" spans="1:4">
      <c r="A817" s="133">
        <v>731</v>
      </c>
      <c r="B817" s="134">
        <v>13038</v>
      </c>
      <c r="C817" s="135" t="s">
        <v>416</v>
      </c>
      <c r="D817" s="136">
        <v>2</v>
      </c>
    </row>
    <row r="818" spans="1:4">
      <c r="A818" s="133">
        <v>731</v>
      </c>
      <c r="B818" s="134">
        <v>13039</v>
      </c>
      <c r="C818" s="135" t="s">
        <v>416</v>
      </c>
      <c r="D818" s="136">
        <v>1</v>
      </c>
    </row>
    <row r="819" spans="1:4">
      <c r="A819" s="133">
        <v>732</v>
      </c>
      <c r="B819" s="134">
        <v>13040</v>
      </c>
      <c r="C819" s="135" t="s">
        <v>417</v>
      </c>
      <c r="D819" s="136">
        <v>2</v>
      </c>
    </row>
    <row r="820" spans="1:4">
      <c r="A820" s="133">
        <v>733</v>
      </c>
      <c r="B820" s="134">
        <v>13041</v>
      </c>
      <c r="C820" s="135" t="s">
        <v>416</v>
      </c>
      <c r="D820" s="136">
        <v>2</v>
      </c>
    </row>
    <row r="821" spans="1:4">
      <c r="A821" s="133">
        <v>733</v>
      </c>
      <c r="B821" s="134">
        <v>13042</v>
      </c>
      <c r="C821" s="135" t="s">
        <v>416</v>
      </c>
      <c r="D821" s="136">
        <v>1</v>
      </c>
    </row>
    <row r="822" spans="1:4">
      <c r="A822" s="133">
        <v>734</v>
      </c>
      <c r="B822" s="134">
        <v>13043</v>
      </c>
      <c r="C822" s="135" t="s">
        <v>417</v>
      </c>
      <c r="D822" s="136">
        <v>2</v>
      </c>
    </row>
    <row r="823" spans="1:4">
      <c r="A823" s="133">
        <v>735</v>
      </c>
      <c r="B823" s="134">
        <v>13044</v>
      </c>
      <c r="C823" s="135" t="s">
        <v>416</v>
      </c>
      <c r="D823" s="136">
        <v>2</v>
      </c>
    </row>
    <row r="824" spans="1:4">
      <c r="A824" s="133">
        <v>735</v>
      </c>
      <c r="B824" s="134">
        <v>13045</v>
      </c>
      <c r="C824" s="135" t="s">
        <v>416</v>
      </c>
      <c r="D824" s="136">
        <v>1</v>
      </c>
    </row>
    <row r="825" spans="1:4">
      <c r="A825" s="133">
        <v>736</v>
      </c>
      <c r="B825" s="134">
        <v>13046</v>
      </c>
      <c r="C825" s="135" t="s">
        <v>417</v>
      </c>
      <c r="D825" s="136">
        <v>2</v>
      </c>
    </row>
    <row r="826" spans="1:4">
      <c r="A826" s="133">
        <v>737</v>
      </c>
      <c r="B826" s="134">
        <v>13047</v>
      </c>
      <c r="C826" s="135" t="s">
        <v>416</v>
      </c>
      <c r="D826" s="136">
        <v>2</v>
      </c>
    </row>
    <row r="827" spans="1:4">
      <c r="A827" s="133">
        <v>737</v>
      </c>
      <c r="B827" s="134">
        <v>13048</v>
      </c>
      <c r="C827" s="135" t="s">
        <v>416</v>
      </c>
      <c r="D827" s="136">
        <v>1</v>
      </c>
    </row>
    <row r="828" spans="1:4">
      <c r="A828" s="133">
        <v>738</v>
      </c>
      <c r="B828" s="134">
        <v>13049</v>
      </c>
      <c r="C828" s="135" t="s">
        <v>417</v>
      </c>
      <c r="D828" s="136">
        <v>2</v>
      </c>
    </row>
    <row r="829" spans="1:4">
      <c r="A829" s="133">
        <v>739</v>
      </c>
      <c r="B829" s="134">
        <v>13050</v>
      </c>
      <c r="C829" s="135" t="s">
        <v>416</v>
      </c>
      <c r="D829" s="136">
        <v>2</v>
      </c>
    </row>
    <row r="830" spans="1:4">
      <c r="A830" s="133">
        <v>739</v>
      </c>
      <c r="B830" s="134">
        <v>13051</v>
      </c>
      <c r="C830" s="135" t="s">
        <v>416</v>
      </c>
      <c r="D830" s="136">
        <v>1</v>
      </c>
    </row>
    <row r="831" spans="1:4">
      <c r="A831" s="133">
        <v>740</v>
      </c>
      <c r="B831" s="134">
        <v>13052</v>
      </c>
      <c r="C831" s="135" t="s">
        <v>417</v>
      </c>
      <c r="D831" s="136">
        <v>2</v>
      </c>
    </row>
    <row r="832" spans="1:4">
      <c r="A832" s="133">
        <v>741</v>
      </c>
      <c r="B832" s="134">
        <v>13053</v>
      </c>
      <c r="C832" s="135" t="s">
        <v>416</v>
      </c>
      <c r="D832" s="136">
        <v>2</v>
      </c>
    </row>
    <row r="833" spans="1:4">
      <c r="A833" s="133">
        <v>741</v>
      </c>
      <c r="B833" s="134">
        <v>13054</v>
      </c>
      <c r="C833" s="135" t="s">
        <v>416</v>
      </c>
      <c r="D833" s="136">
        <v>1</v>
      </c>
    </row>
    <row r="834" spans="1:4">
      <c r="A834" s="133">
        <v>742</v>
      </c>
      <c r="B834" s="134">
        <v>13055</v>
      </c>
      <c r="C834" s="135" t="s">
        <v>417</v>
      </c>
      <c r="D834" s="136">
        <v>2</v>
      </c>
    </row>
    <row r="835" spans="1:4">
      <c r="A835" s="133">
        <v>743</v>
      </c>
      <c r="B835" s="134">
        <v>13056</v>
      </c>
      <c r="C835" s="135" t="s">
        <v>416</v>
      </c>
      <c r="D835" s="136">
        <v>2</v>
      </c>
    </row>
    <row r="836" spans="1:4">
      <c r="A836" s="133">
        <v>743</v>
      </c>
      <c r="B836" s="134">
        <v>13057</v>
      </c>
      <c r="C836" s="135" t="s">
        <v>416</v>
      </c>
      <c r="D836" s="136">
        <v>1</v>
      </c>
    </row>
    <row r="837" spans="1:4">
      <c r="A837" s="133">
        <v>744</v>
      </c>
      <c r="B837" s="134">
        <v>13058</v>
      </c>
      <c r="C837" s="135" t="s">
        <v>417</v>
      </c>
      <c r="D837" s="136">
        <v>2</v>
      </c>
    </row>
    <row r="838" spans="1:4">
      <c r="A838" s="133">
        <v>745</v>
      </c>
      <c r="B838" s="134">
        <v>13059</v>
      </c>
      <c r="C838" s="135" t="s">
        <v>416</v>
      </c>
      <c r="D838" s="136">
        <v>2</v>
      </c>
    </row>
    <row r="839" spans="1:4">
      <c r="A839" s="133">
        <v>745</v>
      </c>
      <c r="B839" s="134">
        <v>13060</v>
      </c>
      <c r="C839" s="135" t="s">
        <v>416</v>
      </c>
      <c r="D839" s="136">
        <v>1</v>
      </c>
    </row>
    <row r="840" spans="1:4">
      <c r="A840" s="133">
        <v>746</v>
      </c>
      <c r="B840" s="134">
        <v>13061</v>
      </c>
      <c r="C840" s="135" t="s">
        <v>417</v>
      </c>
      <c r="D840" s="136">
        <v>2</v>
      </c>
    </row>
    <row r="841" spans="1:4">
      <c r="A841" s="133">
        <v>747</v>
      </c>
      <c r="B841" s="134">
        <v>13062</v>
      </c>
      <c r="C841" s="135" t="s">
        <v>416</v>
      </c>
      <c r="D841" s="136">
        <v>2</v>
      </c>
    </row>
    <row r="842" spans="1:4">
      <c r="A842" s="133">
        <v>747</v>
      </c>
      <c r="B842" s="134">
        <v>13063</v>
      </c>
      <c r="C842" s="135" t="s">
        <v>416</v>
      </c>
      <c r="D842" s="136">
        <v>1</v>
      </c>
    </row>
    <row r="843" spans="1:4">
      <c r="A843" s="133">
        <v>748</v>
      </c>
      <c r="B843" s="134">
        <v>13064</v>
      </c>
      <c r="C843" s="135" t="s">
        <v>416</v>
      </c>
      <c r="D843" s="136">
        <v>2</v>
      </c>
    </row>
    <row r="844" spans="1:4">
      <c r="A844" s="133">
        <v>748</v>
      </c>
      <c r="B844" s="134">
        <v>13065</v>
      </c>
      <c r="C844" s="135" t="s">
        <v>416</v>
      </c>
      <c r="D844" s="136">
        <v>1</v>
      </c>
    </row>
    <row r="845" spans="1:4">
      <c r="A845" s="133">
        <v>749</v>
      </c>
      <c r="B845" s="134">
        <v>13066</v>
      </c>
      <c r="C845" s="135" t="s">
        <v>417</v>
      </c>
      <c r="D845" s="136">
        <v>2</v>
      </c>
    </row>
    <row r="846" spans="1:4">
      <c r="A846" s="133">
        <v>752</v>
      </c>
      <c r="B846" s="134">
        <v>13011</v>
      </c>
      <c r="C846" s="135" t="s">
        <v>416</v>
      </c>
      <c r="D846" s="136">
        <v>2</v>
      </c>
    </row>
    <row r="847" spans="1:4">
      <c r="A847" s="133">
        <v>752</v>
      </c>
      <c r="B847" s="134">
        <v>13012</v>
      </c>
      <c r="C847" s="135" t="s">
        <v>416</v>
      </c>
      <c r="D847" s="136">
        <v>1</v>
      </c>
    </row>
    <row r="848" spans="1:4">
      <c r="A848" s="133">
        <v>753</v>
      </c>
      <c r="B848" s="134">
        <v>13013</v>
      </c>
      <c r="C848" s="135" t="s">
        <v>418</v>
      </c>
      <c r="D848" s="136">
        <v>2</v>
      </c>
    </row>
    <row r="849" spans="1:4">
      <c r="A849" s="133">
        <v>754</v>
      </c>
      <c r="B849" s="134">
        <v>13014</v>
      </c>
      <c r="C849" s="135" t="s">
        <v>416</v>
      </c>
      <c r="D849" s="136">
        <v>2</v>
      </c>
    </row>
    <row r="850" spans="1:4">
      <c r="A850" s="133">
        <v>754</v>
      </c>
      <c r="B850" s="134">
        <v>13015</v>
      </c>
      <c r="C850" s="135" t="s">
        <v>416</v>
      </c>
      <c r="D850" s="136">
        <v>1</v>
      </c>
    </row>
    <row r="851" spans="1:4">
      <c r="A851" s="133">
        <v>755</v>
      </c>
      <c r="B851" s="134">
        <v>13016</v>
      </c>
      <c r="C851" s="135" t="s">
        <v>418</v>
      </c>
      <c r="D851" s="136">
        <v>2</v>
      </c>
    </row>
    <row r="852" spans="1:4">
      <c r="A852" s="133">
        <v>756</v>
      </c>
      <c r="B852" s="134">
        <v>13017</v>
      </c>
      <c r="C852" s="135" t="s">
        <v>416</v>
      </c>
      <c r="D852" s="136">
        <v>2</v>
      </c>
    </row>
    <row r="853" spans="1:4">
      <c r="A853" s="133">
        <v>756</v>
      </c>
      <c r="B853" s="134">
        <v>13018</v>
      </c>
      <c r="C853" s="135" t="s">
        <v>416</v>
      </c>
      <c r="D853" s="136">
        <v>1</v>
      </c>
    </row>
    <row r="854" spans="1:4">
      <c r="A854" s="133">
        <v>757</v>
      </c>
      <c r="B854" s="134">
        <v>13019</v>
      </c>
      <c r="C854" s="135" t="s">
        <v>418</v>
      </c>
      <c r="D854" s="136">
        <v>2</v>
      </c>
    </row>
    <row r="855" spans="1:4">
      <c r="A855" s="133">
        <v>758</v>
      </c>
      <c r="B855" s="134">
        <v>13020</v>
      </c>
      <c r="C855" s="135" t="s">
        <v>416</v>
      </c>
      <c r="D855" s="136">
        <v>2</v>
      </c>
    </row>
    <row r="856" spans="1:4">
      <c r="A856" s="133">
        <v>758</v>
      </c>
      <c r="B856" s="134">
        <v>13021</v>
      </c>
      <c r="C856" s="135" t="s">
        <v>416</v>
      </c>
      <c r="D856" s="136">
        <v>1</v>
      </c>
    </row>
    <row r="857" spans="1:4">
      <c r="A857" s="133">
        <v>759</v>
      </c>
      <c r="B857" s="134">
        <v>13022</v>
      </c>
      <c r="C857" s="135" t="s">
        <v>418</v>
      </c>
      <c r="D857" s="136">
        <v>2</v>
      </c>
    </row>
    <row r="858" spans="1:4">
      <c r="A858" s="133">
        <v>760</v>
      </c>
      <c r="B858" s="134">
        <v>13023</v>
      </c>
      <c r="C858" s="135" t="s">
        <v>416</v>
      </c>
      <c r="D858" s="136">
        <v>2</v>
      </c>
    </row>
    <row r="859" spans="1:4">
      <c r="A859" s="133">
        <v>760</v>
      </c>
      <c r="B859" s="134">
        <v>13024</v>
      </c>
      <c r="C859" s="135" t="s">
        <v>416</v>
      </c>
      <c r="D859" s="136">
        <v>1</v>
      </c>
    </row>
    <row r="860" spans="1:4">
      <c r="A860" s="133">
        <v>761</v>
      </c>
      <c r="B860" s="134">
        <v>13025</v>
      </c>
      <c r="C860" s="135" t="s">
        <v>418</v>
      </c>
      <c r="D860" s="136">
        <v>2</v>
      </c>
    </row>
    <row r="861" spans="1:4">
      <c r="A861" s="133">
        <v>762</v>
      </c>
      <c r="B861" s="134">
        <v>13026</v>
      </c>
      <c r="C861" s="135" t="s">
        <v>416</v>
      </c>
      <c r="D861" s="136">
        <v>2</v>
      </c>
    </row>
    <row r="862" spans="1:4">
      <c r="A862" s="133">
        <v>762</v>
      </c>
      <c r="B862" s="134">
        <v>13027</v>
      </c>
      <c r="C862" s="135" t="s">
        <v>416</v>
      </c>
      <c r="D862" s="136">
        <v>1</v>
      </c>
    </row>
    <row r="863" spans="1:4">
      <c r="A863" s="133">
        <v>763</v>
      </c>
      <c r="B863" s="134">
        <v>13028</v>
      </c>
      <c r="C863" s="135" t="s">
        <v>418</v>
      </c>
      <c r="D863" s="136">
        <v>2</v>
      </c>
    </row>
    <row r="864" spans="1:4">
      <c r="A864" s="133">
        <v>764</v>
      </c>
      <c r="B864" s="134">
        <v>13002</v>
      </c>
      <c r="C864" s="135" t="s">
        <v>416</v>
      </c>
      <c r="D864" s="136">
        <v>2</v>
      </c>
    </row>
    <row r="865" spans="1:4">
      <c r="A865" s="133">
        <v>764</v>
      </c>
      <c r="B865" s="134">
        <v>13003</v>
      </c>
      <c r="C865" s="135" t="s">
        <v>416</v>
      </c>
      <c r="D865" s="136">
        <v>1</v>
      </c>
    </row>
    <row r="866" spans="1:4">
      <c r="A866" s="133">
        <v>765</v>
      </c>
      <c r="B866" s="134">
        <v>13004</v>
      </c>
      <c r="C866" s="135" t="s">
        <v>418</v>
      </c>
      <c r="D866" s="136">
        <v>2</v>
      </c>
    </row>
    <row r="867" spans="1:4">
      <c r="A867" s="133">
        <v>766</v>
      </c>
      <c r="B867" s="134">
        <v>13005</v>
      </c>
      <c r="C867" s="135" t="s">
        <v>416</v>
      </c>
      <c r="D867" s="136">
        <v>2</v>
      </c>
    </row>
    <row r="868" spans="1:4">
      <c r="A868" s="133">
        <v>766</v>
      </c>
      <c r="B868" s="134">
        <v>13006</v>
      </c>
      <c r="C868" s="135" t="s">
        <v>416</v>
      </c>
      <c r="D868" s="136">
        <v>1</v>
      </c>
    </row>
    <row r="869" spans="1:4">
      <c r="A869" s="133">
        <v>767</v>
      </c>
      <c r="B869" s="134">
        <v>13007</v>
      </c>
      <c r="C869" s="135" t="s">
        <v>418</v>
      </c>
      <c r="D869" s="136">
        <v>2</v>
      </c>
    </row>
    <row r="870" spans="1:4">
      <c r="A870" s="133">
        <v>768</v>
      </c>
      <c r="B870" s="134">
        <v>13008</v>
      </c>
      <c r="C870" s="135" t="s">
        <v>416</v>
      </c>
      <c r="D870" s="136">
        <v>2</v>
      </c>
    </row>
    <row r="871" spans="1:4">
      <c r="A871" s="133">
        <v>768</v>
      </c>
      <c r="B871" s="134">
        <v>13009</v>
      </c>
      <c r="C871" s="135" t="s">
        <v>416</v>
      </c>
      <c r="D871" s="136">
        <v>1</v>
      </c>
    </row>
    <row r="872" spans="1:4">
      <c r="A872" s="133">
        <v>769</v>
      </c>
      <c r="B872" s="134">
        <v>13010</v>
      </c>
      <c r="C872" s="135" t="s">
        <v>418</v>
      </c>
      <c r="D872" s="136">
        <v>2</v>
      </c>
    </row>
    <row r="873" spans="1:4">
      <c r="A873" s="133">
        <v>770</v>
      </c>
      <c r="B873" s="134">
        <v>13001</v>
      </c>
      <c r="C873" s="135" t="s">
        <v>419</v>
      </c>
      <c r="D873" s="136">
        <v>2</v>
      </c>
    </row>
    <row r="874" spans="1:4">
      <c r="A874" s="133">
        <v>775</v>
      </c>
      <c r="B874" s="134">
        <v>334</v>
      </c>
      <c r="C874" s="135" t="s">
        <v>420</v>
      </c>
      <c r="D874" s="136" t="s">
        <v>240</v>
      </c>
    </row>
    <row r="875" spans="1:4">
      <c r="A875" s="133">
        <v>776</v>
      </c>
      <c r="B875" s="134">
        <v>335</v>
      </c>
      <c r="C875" s="135" t="s">
        <v>420</v>
      </c>
      <c r="D875" s="136" t="s">
        <v>240</v>
      </c>
    </row>
    <row r="876" spans="1:4">
      <c r="A876" s="133">
        <v>781</v>
      </c>
      <c r="B876" s="134">
        <v>327</v>
      </c>
      <c r="C876" s="135" t="s">
        <v>416</v>
      </c>
      <c r="D876" s="136" t="s">
        <v>240</v>
      </c>
    </row>
    <row r="877" spans="1:4">
      <c r="A877" s="133">
        <v>782</v>
      </c>
      <c r="B877" s="134">
        <v>13069</v>
      </c>
      <c r="C877" s="135" t="s">
        <v>416</v>
      </c>
      <c r="D877" s="136">
        <v>1</v>
      </c>
    </row>
    <row r="878" spans="1:4">
      <c r="A878" s="133">
        <v>783</v>
      </c>
      <c r="B878" s="134">
        <v>13072</v>
      </c>
      <c r="C878" s="135" t="s">
        <v>416</v>
      </c>
      <c r="D878" s="136">
        <v>1</v>
      </c>
    </row>
    <row r="879" spans="1:4">
      <c r="A879" s="133">
        <v>784</v>
      </c>
      <c r="B879" s="134">
        <v>13075</v>
      </c>
      <c r="C879" s="135" t="s">
        <v>416</v>
      </c>
      <c r="D879" s="136">
        <v>1</v>
      </c>
    </row>
    <row r="880" spans="1:4">
      <c r="A880" s="133">
        <v>785</v>
      </c>
      <c r="B880" s="134">
        <v>13078</v>
      </c>
      <c r="C880" s="135" t="s">
        <v>416</v>
      </c>
      <c r="D880" s="136">
        <v>1</v>
      </c>
    </row>
    <row r="881" spans="1:4">
      <c r="A881" s="133">
        <v>786</v>
      </c>
      <c r="B881" s="134">
        <v>13081</v>
      </c>
      <c r="C881" s="135" t="s">
        <v>416</v>
      </c>
      <c r="D881" s="136">
        <v>1</v>
      </c>
    </row>
    <row r="882" spans="1:4">
      <c r="A882" s="133">
        <v>787</v>
      </c>
      <c r="B882" s="134">
        <v>13082</v>
      </c>
      <c r="C882" s="135" t="s">
        <v>421</v>
      </c>
      <c r="D882" s="136">
        <v>2</v>
      </c>
    </row>
    <row r="883" spans="1:4">
      <c r="A883" s="133">
        <v>787</v>
      </c>
      <c r="B883" s="134">
        <v>13083</v>
      </c>
      <c r="C883" s="135" t="s">
        <v>421</v>
      </c>
      <c r="D883" s="136">
        <v>1</v>
      </c>
    </row>
    <row r="884" spans="1:4">
      <c r="A884" s="133">
        <v>788</v>
      </c>
      <c r="B884" s="134">
        <v>13084</v>
      </c>
      <c r="C884" s="135" t="s">
        <v>422</v>
      </c>
      <c r="D884" s="136">
        <v>1</v>
      </c>
    </row>
    <row r="885" spans="1:4">
      <c r="A885" s="133">
        <v>789</v>
      </c>
      <c r="B885" s="134">
        <v>13085</v>
      </c>
      <c r="C885" s="135" t="s">
        <v>423</v>
      </c>
      <c r="D885" s="136">
        <v>2</v>
      </c>
    </row>
    <row r="886" spans="1:4">
      <c r="A886" s="133">
        <v>789</v>
      </c>
      <c r="B886" s="134">
        <v>13086</v>
      </c>
      <c r="C886" s="135" t="s">
        <v>423</v>
      </c>
      <c r="D886" s="136">
        <v>1</v>
      </c>
    </row>
    <row r="887" spans="1:4">
      <c r="A887" s="133">
        <v>790</v>
      </c>
      <c r="B887" s="134">
        <v>13087</v>
      </c>
      <c r="C887" s="135" t="s">
        <v>424</v>
      </c>
      <c r="D887" s="136">
        <v>1</v>
      </c>
    </row>
    <row r="888" spans="1:4">
      <c r="A888" s="133">
        <v>791</v>
      </c>
      <c r="B888" s="134">
        <v>13088</v>
      </c>
      <c r="C888" s="135" t="s">
        <v>425</v>
      </c>
      <c r="D888" s="136">
        <v>2</v>
      </c>
    </row>
    <row r="889" spans="1:4">
      <c r="A889" s="133">
        <v>791</v>
      </c>
      <c r="B889" s="134">
        <v>13089</v>
      </c>
      <c r="C889" s="135" t="s">
        <v>425</v>
      </c>
      <c r="D889" s="136">
        <v>1</v>
      </c>
    </row>
    <row r="890" spans="1:4">
      <c r="A890" s="133">
        <v>792</v>
      </c>
      <c r="B890" s="134">
        <v>13090</v>
      </c>
      <c r="C890" s="135" t="s">
        <v>426</v>
      </c>
      <c r="D890" s="136">
        <v>1</v>
      </c>
    </row>
    <row r="891" spans="1:4">
      <c r="A891" s="133">
        <v>793</v>
      </c>
      <c r="B891" s="134">
        <v>13091</v>
      </c>
      <c r="C891" s="135" t="s">
        <v>416</v>
      </c>
      <c r="D891" s="136">
        <v>2</v>
      </c>
    </row>
    <row r="892" spans="1:4">
      <c r="A892" s="133">
        <v>793</v>
      </c>
      <c r="B892" s="134">
        <v>13092</v>
      </c>
      <c r="C892" s="135" t="s">
        <v>416</v>
      </c>
      <c r="D892" s="136">
        <v>1</v>
      </c>
    </row>
    <row r="893" spans="1:4">
      <c r="A893" s="133">
        <v>794</v>
      </c>
      <c r="B893" s="134">
        <v>13093</v>
      </c>
      <c r="C893" s="135" t="s">
        <v>417</v>
      </c>
      <c r="D893" s="136">
        <v>2</v>
      </c>
    </row>
    <row r="894" spans="1:4">
      <c r="A894" s="133">
        <v>801</v>
      </c>
      <c r="B894" s="134">
        <v>306</v>
      </c>
      <c r="C894" s="135" t="s">
        <v>343</v>
      </c>
      <c r="D894" s="136">
        <v>1</v>
      </c>
    </row>
    <row r="895" spans="1:4">
      <c r="A895" s="133">
        <v>802</v>
      </c>
      <c r="B895" s="134">
        <v>14005</v>
      </c>
      <c r="C895" s="135" t="s">
        <v>427</v>
      </c>
      <c r="D895" s="136">
        <v>2</v>
      </c>
    </row>
    <row r="896" spans="1:4">
      <c r="A896" s="133">
        <v>802</v>
      </c>
      <c r="B896" s="134">
        <v>14006</v>
      </c>
      <c r="C896" s="135" t="s">
        <v>427</v>
      </c>
      <c r="D896" s="136">
        <v>1</v>
      </c>
    </row>
    <row r="897" spans="1:4">
      <c r="A897" s="133">
        <v>803</v>
      </c>
      <c r="B897" s="134">
        <v>14007</v>
      </c>
      <c r="C897" s="135" t="s">
        <v>428</v>
      </c>
      <c r="D897" s="136" t="s">
        <v>240</v>
      </c>
    </row>
    <row r="898" spans="1:4">
      <c r="A898" s="133">
        <v>804</v>
      </c>
      <c r="B898" s="134">
        <v>14008</v>
      </c>
      <c r="C898" s="135" t="s">
        <v>427</v>
      </c>
      <c r="D898" s="136">
        <v>2</v>
      </c>
    </row>
    <row r="899" spans="1:4">
      <c r="A899" s="133">
        <v>804</v>
      </c>
      <c r="B899" s="134">
        <v>14009</v>
      </c>
      <c r="C899" s="135" t="s">
        <v>427</v>
      </c>
      <c r="D899" s="136">
        <v>1</v>
      </c>
    </row>
    <row r="900" spans="1:4">
      <c r="A900" s="133">
        <v>805</v>
      </c>
      <c r="B900" s="134">
        <v>14010</v>
      </c>
      <c r="C900" s="135" t="s">
        <v>428</v>
      </c>
      <c r="D900" s="136" t="s">
        <v>240</v>
      </c>
    </row>
    <row r="901" spans="1:4">
      <c r="A901" s="133">
        <v>806</v>
      </c>
      <c r="B901" s="134">
        <v>14011</v>
      </c>
      <c r="C901" s="135" t="s">
        <v>427</v>
      </c>
      <c r="D901" s="136">
        <v>2</v>
      </c>
    </row>
    <row r="902" spans="1:4">
      <c r="A902" s="133">
        <v>806</v>
      </c>
      <c r="B902" s="134">
        <v>14012</v>
      </c>
      <c r="C902" s="135" t="s">
        <v>427</v>
      </c>
      <c r="D902" s="136">
        <v>1</v>
      </c>
    </row>
    <row r="903" spans="1:4">
      <c r="A903" s="133">
        <v>807</v>
      </c>
      <c r="B903" s="134">
        <v>14013</v>
      </c>
      <c r="C903" s="135" t="s">
        <v>428</v>
      </c>
      <c r="D903" s="136" t="s">
        <v>240</v>
      </c>
    </row>
    <row r="904" spans="1:4">
      <c r="A904" s="133">
        <v>808</v>
      </c>
      <c r="B904" s="134">
        <v>14017</v>
      </c>
      <c r="C904" s="135" t="s">
        <v>427</v>
      </c>
      <c r="D904" s="136">
        <v>2</v>
      </c>
    </row>
    <row r="905" spans="1:4">
      <c r="A905" s="133">
        <v>808</v>
      </c>
      <c r="B905" s="134">
        <v>14018</v>
      </c>
      <c r="C905" s="135" t="s">
        <v>427</v>
      </c>
      <c r="D905" s="136">
        <v>1</v>
      </c>
    </row>
    <row r="906" spans="1:4">
      <c r="A906" s="133">
        <v>809</v>
      </c>
      <c r="B906" s="134">
        <v>14019</v>
      </c>
      <c r="C906" s="135" t="s">
        <v>428</v>
      </c>
      <c r="D906" s="136" t="s">
        <v>240</v>
      </c>
    </row>
    <row r="907" spans="1:4">
      <c r="A907" s="133">
        <v>810</v>
      </c>
      <c r="B907" s="134">
        <v>14020</v>
      </c>
      <c r="C907" s="135" t="s">
        <v>427</v>
      </c>
      <c r="D907" s="136">
        <v>2</v>
      </c>
    </row>
    <row r="908" spans="1:4">
      <c r="A908" s="133">
        <v>810</v>
      </c>
      <c r="B908" s="134">
        <v>14021</v>
      </c>
      <c r="C908" s="135" t="s">
        <v>427</v>
      </c>
      <c r="D908" s="136">
        <v>1</v>
      </c>
    </row>
    <row r="909" spans="1:4">
      <c r="A909" s="133">
        <v>811</v>
      </c>
      <c r="B909" s="134">
        <v>14022</v>
      </c>
      <c r="C909" s="135" t="s">
        <v>428</v>
      </c>
      <c r="D909" s="136" t="s">
        <v>240</v>
      </c>
    </row>
    <row r="910" spans="1:4">
      <c r="A910" s="133">
        <v>812</v>
      </c>
      <c r="B910" s="134">
        <v>14023</v>
      </c>
      <c r="C910" s="135" t="s">
        <v>427</v>
      </c>
      <c r="D910" s="136">
        <v>2</v>
      </c>
    </row>
    <row r="911" spans="1:4">
      <c r="A911" s="133">
        <v>812</v>
      </c>
      <c r="B911" s="134">
        <v>14024</v>
      </c>
      <c r="C911" s="135" t="s">
        <v>427</v>
      </c>
      <c r="D911" s="136">
        <v>1</v>
      </c>
    </row>
    <row r="912" spans="1:4">
      <c r="A912" s="133">
        <v>813</v>
      </c>
      <c r="B912" s="134">
        <v>14025</v>
      </c>
      <c r="C912" s="135" t="s">
        <v>428</v>
      </c>
      <c r="D912" s="136" t="s">
        <v>240</v>
      </c>
    </row>
    <row r="913" spans="1:4">
      <c r="A913" s="133">
        <v>814</v>
      </c>
      <c r="B913" s="134">
        <v>14029</v>
      </c>
      <c r="C913" s="135" t="s">
        <v>427</v>
      </c>
      <c r="D913" s="136">
        <v>2</v>
      </c>
    </row>
    <row r="914" spans="1:4">
      <c r="A914" s="133">
        <v>814</v>
      </c>
      <c r="B914" s="134">
        <v>14030</v>
      </c>
      <c r="C914" s="135" t="s">
        <v>427</v>
      </c>
      <c r="D914" s="136">
        <v>1</v>
      </c>
    </row>
    <row r="915" spans="1:4">
      <c r="A915" s="133">
        <v>815</v>
      </c>
      <c r="B915" s="134">
        <v>14031</v>
      </c>
      <c r="C915" s="135" t="s">
        <v>428</v>
      </c>
      <c r="D915" s="136" t="s">
        <v>240</v>
      </c>
    </row>
    <row r="916" spans="1:4">
      <c r="A916" s="133">
        <v>816</v>
      </c>
      <c r="B916" s="134">
        <v>14032</v>
      </c>
      <c r="C916" s="135" t="s">
        <v>427</v>
      </c>
      <c r="D916" s="136">
        <v>2</v>
      </c>
    </row>
    <row r="917" spans="1:4">
      <c r="A917" s="133">
        <v>816</v>
      </c>
      <c r="B917" s="134">
        <v>14033</v>
      </c>
      <c r="C917" s="135" t="s">
        <v>427</v>
      </c>
      <c r="D917" s="136">
        <v>1</v>
      </c>
    </row>
    <row r="918" spans="1:4">
      <c r="A918" s="133">
        <v>817</v>
      </c>
      <c r="B918" s="134">
        <v>14034</v>
      </c>
      <c r="C918" s="135" t="s">
        <v>428</v>
      </c>
      <c r="D918" s="136" t="s">
        <v>240</v>
      </c>
    </row>
    <row r="919" spans="1:4">
      <c r="A919" s="133">
        <v>818</v>
      </c>
      <c r="B919" s="134">
        <v>14035</v>
      </c>
      <c r="C919" s="135" t="s">
        <v>427</v>
      </c>
      <c r="D919" s="136">
        <v>2</v>
      </c>
    </row>
    <row r="920" spans="1:4">
      <c r="A920" s="133">
        <v>818</v>
      </c>
      <c r="B920" s="134">
        <v>14036</v>
      </c>
      <c r="C920" s="135" t="s">
        <v>427</v>
      </c>
      <c r="D920" s="136">
        <v>1</v>
      </c>
    </row>
    <row r="921" spans="1:4">
      <c r="A921" s="133">
        <v>819</v>
      </c>
      <c r="B921" s="134">
        <v>14037</v>
      </c>
      <c r="C921" s="135" t="s">
        <v>428</v>
      </c>
      <c r="D921" s="136" t="s">
        <v>240</v>
      </c>
    </row>
    <row r="922" spans="1:4">
      <c r="A922" s="133">
        <v>820</v>
      </c>
      <c r="B922" s="134">
        <v>14042</v>
      </c>
      <c r="C922" s="135" t="s">
        <v>427</v>
      </c>
      <c r="D922" s="136">
        <v>2</v>
      </c>
    </row>
    <row r="923" spans="1:4">
      <c r="A923" s="133">
        <v>820</v>
      </c>
      <c r="B923" s="134">
        <v>14043</v>
      </c>
      <c r="C923" s="135" t="s">
        <v>427</v>
      </c>
      <c r="D923" s="136">
        <v>1</v>
      </c>
    </row>
    <row r="924" spans="1:4">
      <c r="A924" s="133">
        <v>821</v>
      </c>
      <c r="B924" s="134">
        <v>14044</v>
      </c>
      <c r="C924" s="135" t="s">
        <v>428</v>
      </c>
      <c r="D924" s="136" t="s">
        <v>240</v>
      </c>
    </row>
    <row r="925" spans="1:4">
      <c r="A925" s="133">
        <v>822</v>
      </c>
      <c r="B925" s="134">
        <v>14045</v>
      </c>
      <c r="C925" s="135" t="s">
        <v>427</v>
      </c>
      <c r="D925" s="136">
        <v>2</v>
      </c>
    </row>
    <row r="926" spans="1:4">
      <c r="A926" s="133">
        <v>822</v>
      </c>
      <c r="B926" s="134">
        <v>14046</v>
      </c>
      <c r="C926" s="135" t="s">
        <v>427</v>
      </c>
      <c r="D926" s="136">
        <v>1</v>
      </c>
    </row>
    <row r="927" spans="1:4">
      <c r="A927" s="133">
        <v>823</v>
      </c>
      <c r="B927" s="134">
        <v>14047</v>
      </c>
      <c r="C927" s="135" t="s">
        <v>428</v>
      </c>
      <c r="D927" s="136" t="s">
        <v>240</v>
      </c>
    </row>
    <row r="928" spans="1:4">
      <c r="A928" s="133">
        <v>824</v>
      </c>
      <c r="B928" s="134">
        <v>14048</v>
      </c>
      <c r="C928" s="135" t="s">
        <v>427</v>
      </c>
      <c r="D928" s="136">
        <v>2</v>
      </c>
    </row>
    <row r="929" spans="1:4">
      <c r="A929" s="133">
        <v>824</v>
      </c>
      <c r="B929" s="134">
        <v>14049</v>
      </c>
      <c r="C929" s="135" t="s">
        <v>427</v>
      </c>
      <c r="D929" s="136">
        <v>1</v>
      </c>
    </row>
    <row r="930" spans="1:4">
      <c r="A930" s="133">
        <v>825</v>
      </c>
      <c r="B930" s="134">
        <v>14050</v>
      </c>
      <c r="C930" s="135" t="s">
        <v>428</v>
      </c>
      <c r="D930" s="136" t="s">
        <v>240</v>
      </c>
    </row>
    <row r="931" spans="1:4">
      <c r="A931" s="133">
        <v>826</v>
      </c>
      <c r="B931" s="134">
        <v>14069</v>
      </c>
      <c r="C931" s="135" t="s">
        <v>427</v>
      </c>
      <c r="D931" s="136">
        <v>2</v>
      </c>
    </row>
    <row r="932" spans="1:4">
      <c r="A932" s="133">
        <v>826</v>
      </c>
      <c r="B932" s="134">
        <v>14070</v>
      </c>
      <c r="C932" s="135" t="s">
        <v>427</v>
      </c>
      <c r="D932" s="136">
        <v>1</v>
      </c>
    </row>
    <row r="933" spans="1:4">
      <c r="A933" s="133">
        <v>827</v>
      </c>
      <c r="B933" s="134">
        <v>14071</v>
      </c>
      <c r="C933" s="135" t="s">
        <v>428</v>
      </c>
      <c r="D933" s="136" t="s">
        <v>240</v>
      </c>
    </row>
    <row r="934" spans="1:4">
      <c r="A934" s="133">
        <v>828</v>
      </c>
      <c r="B934" s="134">
        <v>14072</v>
      </c>
      <c r="C934" s="135" t="s">
        <v>427</v>
      </c>
      <c r="D934" s="136">
        <v>2</v>
      </c>
    </row>
    <row r="935" spans="1:4">
      <c r="A935" s="133">
        <v>828</v>
      </c>
      <c r="B935" s="134">
        <v>14073</v>
      </c>
      <c r="C935" s="135" t="s">
        <v>427</v>
      </c>
      <c r="D935" s="136">
        <v>1</v>
      </c>
    </row>
    <row r="936" spans="1:4">
      <c r="A936" s="133">
        <v>829</v>
      </c>
      <c r="B936" s="134">
        <v>14074</v>
      </c>
      <c r="C936" s="135" t="s">
        <v>428</v>
      </c>
      <c r="D936" s="136" t="s">
        <v>240</v>
      </c>
    </row>
    <row r="937" spans="1:4">
      <c r="A937" s="133">
        <v>830</v>
      </c>
      <c r="B937" s="134">
        <v>14075</v>
      </c>
      <c r="C937" s="135" t="s">
        <v>427</v>
      </c>
      <c r="D937" s="136">
        <v>2</v>
      </c>
    </row>
    <row r="938" spans="1:4">
      <c r="A938" s="133">
        <v>830</v>
      </c>
      <c r="B938" s="134">
        <v>14076</v>
      </c>
      <c r="C938" s="135" t="s">
        <v>427</v>
      </c>
      <c r="D938" s="136">
        <v>1</v>
      </c>
    </row>
    <row r="939" spans="1:4">
      <c r="A939" s="133">
        <v>831</v>
      </c>
      <c r="B939" s="134">
        <v>14077</v>
      </c>
      <c r="C939" s="135" t="s">
        <v>428</v>
      </c>
      <c r="D939" s="136" t="s">
        <v>240</v>
      </c>
    </row>
    <row r="940" spans="1:4">
      <c r="A940" s="133">
        <v>832</v>
      </c>
      <c r="B940" s="134">
        <v>14085</v>
      </c>
      <c r="C940" s="135" t="s">
        <v>427</v>
      </c>
      <c r="D940" s="136">
        <v>2</v>
      </c>
    </row>
    <row r="941" spans="1:4">
      <c r="A941" s="133">
        <v>832</v>
      </c>
      <c r="B941" s="134">
        <v>14086</v>
      </c>
      <c r="C941" s="135" t="s">
        <v>427</v>
      </c>
      <c r="D941" s="136">
        <v>1</v>
      </c>
    </row>
    <row r="942" spans="1:4">
      <c r="A942" s="133">
        <v>833</v>
      </c>
      <c r="B942" s="134">
        <v>14087</v>
      </c>
      <c r="C942" s="135" t="s">
        <v>428</v>
      </c>
      <c r="D942" s="136" t="s">
        <v>240</v>
      </c>
    </row>
    <row r="943" spans="1:4">
      <c r="A943" s="133">
        <v>834</v>
      </c>
      <c r="B943" s="134">
        <v>14088</v>
      </c>
      <c r="C943" s="135" t="s">
        <v>427</v>
      </c>
      <c r="D943" s="136">
        <v>2</v>
      </c>
    </row>
    <row r="944" spans="1:4">
      <c r="A944" s="133">
        <v>834</v>
      </c>
      <c r="B944" s="134">
        <v>14089</v>
      </c>
      <c r="C944" s="135" t="s">
        <v>427</v>
      </c>
      <c r="D944" s="136">
        <v>1</v>
      </c>
    </row>
    <row r="945" spans="1:4">
      <c r="A945" s="133">
        <v>835</v>
      </c>
      <c r="B945" s="134">
        <v>14090</v>
      </c>
      <c r="C945" s="135" t="s">
        <v>428</v>
      </c>
      <c r="D945" s="136" t="s">
        <v>240</v>
      </c>
    </row>
    <row r="946" spans="1:4">
      <c r="A946" s="133">
        <v>836</v>
      </c>
      <c r="B946" s="134">
        <v>14091</v>
      </c>
      <c r="C946" s="135" t="s">
        <v>427</v>
      </c>
      <c r="D946" s="136">
        <v>2</v>
      </c>
    </row>
    <row r="947" spans="1:4">
      <c r="A947" s="133">
        <v>836</v>
      </c>
      <c r="B947" s="134">
        <v>14092</v>
      </c>
      <c r="C947" s="135" t="s">
        <v>427</v>
      </c>
      <c r="D947" s="136">
        <v>1</v>
      </c>
    </row>
    <row r="948" spans="1:4">
      <c r="A948" s="133">
        <v>837</v>
      </c>
      <c r="B948" s="134">
        <v>14093</v>
      </c>
      <c r="C948" s="135" t="s">
        <v>428</v>
      </c>
      <c r="D948" s="136" t="s">
        <v>240</v>
      </c>
    </row>
    <row r="949" spans="1:4">
      <c r="A949" s="133">
        <v>838</v>
      </c>
      <c r="B949" s="134">
        <v>14094</v>
      </c>
      <c r="C949" s="135" t="s">
        <v>427</v>
      </c>
      <c r="D949" s="136">
        <v>2</v>
      </c>
    </row>
    <row r="950" spans="1:4">
      <c r="A950" s="133">
        <v>838</v>
      </c>
      <c r="B950" s="134">
        <v>14095</v>
      </c>
      <c r="C950" s="135" t="s">
        <v>427</v>
      </c>
      <c r="D950" s="136">
        <v>1</v>
      </c>
    </row>
    <row r="951" spans="1:4">
      <c r="A951" s="133">
        <v>839</v>
      </c>
      <c r="B951" s="134">
        <v>14096</v>
      </c>
      <c r="C951" s="135" t="s">
        <v>428</v>
      </c>
      <c r="D951" s="136" t="s">
        <v>240</v>
      </c>
    </row>
    <row r="952" spans="1:4">
      <c r="A952" s="133">
        <v>840</v>
      </c>
      <c r="B952" s="134">
        <v>14110</v>
      </c>
      <c r="C952" s="135" t="s">
        <v>427</v>
      </c>
      <c r="D952" s="136">
        <v>2</v>
      </c>
    </row>
    <row r="953" spans="1:4">
      <c r="A953" s="133">
        <v>840</v>
      </c>
      <c r="B953" s="134">
        <v>14111</v>
      </c>
      <c r="C953" s="135" t="s">
        <v>427</v>
      </c>
      <c r="D953" s="136">
        <v>1</v>
      </c>
    </row>
    <row r="954" spans="1:4">
      <c r="A954" s="133">
        <v>841</v>
      </c>
      <c r="B954" s="134">
        <v>14112</v>
      </c>
      <c r="C954" s="135" t="s">
        <v>428</v>
      </c>
      <c r="D954" s="136" t="s">
        <v>240</v>
      </c>
    </row>
    <row r="955" spans="1:4">
      <c r="A955" s="133">
        <v>842</v>
      </c>
      <c r="B955" s="134">
        <v>14113</v>
      </c>
      <c r="C955" s="135" t="s">
        <v>427</v>
      </c>
      <c r="D955" s="136">
        <v>2</v>
      </c>
    </row>
    <row r="956" spans="1:4">
      <c r="A956" s="133">
        <v>842</v>
      </c>
      <c r="B956" s="134">
        <v>14114</v>
      </c>
      <c r="C956" s="135" t="s">
        <v>427</v>
      </c>
      <c r="D956" s="136">
        <v>1</v>
      </c>
    </row>
    <row r="957" spans="1:4">
      <c r="A957" s="133">
        <v>843</v>
      </c>
      <c r="B957" s="134">
        <v>14115</v>
      </c>
      <c r="C957" s="135" t="s">
        <v>428</v>
      </c>
      <c r="D957" s="136" t="s">
        <v>240</v>
      </c>
    </row>
    <row r="958" spans="1:4">
      <c r="A958" s="133">
        <v>844</v>
      </c>
      <c r="B958" s="134">
        <v>14116</v>
      </c>
      <c r="C958" s="135" t="s">
        <v>427</v>
      </c>
      <c r="D958" s="136">
        <v>2</v>
      </c>
    </row>
    <row r="959" spans="1:4">
      <c r="A959" s="133">
        <v>844</v>
      </c>
      <c r="B959" s="134">
        <v>14117</v>
      </c>
      <c r="C959" s="135" t="s">
        <v>427</v>
      </c>
      <c r="D959" s="136">
        <v>1</v>
      </c>
    </row>
    <row r="960" spans="1:4">
      <c r="A960" s="133">
        <v>845</v>
      </c>
      <c r="B960" s="134">
        <v>14118</v>
      </c>
      <c r="C960" s="135" t="s">
        <v>428</v>
      </c>
      <c r="D960" s="136" t="s">
        <v>240</v>
      </c>
    </row>
    <row r="961" spans="1:4">
      <c r="A961" s="133">
        <v>846</v>
      </c>
      <c r="B961" s="134">
        <v>14138</v>
      </c>
      <c r="C961" s="135" t="s">
        <v>427</v>
      </c>
      <c r="D961" s="136">
        <v>2</v>
      </c>
    </row>
    <row r="962" spans="1:4">
      <c r="A962" s="133">
        <v>846</v>
      </c>
      <c r="B962" s="134">
        <v>14139</v>
      </c>
      <c r="C962" s="135" t="s">
        <v>427</v>
      </c>
      <c r="D962" s="136">
        <v>1</v>
      </c>
    </row>
    <row r="963" spans="1:4">
      <c r="A963" s="133">
        <v>847</v>
      </c>
      <c r="B963" s="134">
        <v>14140</v>
      </c>
      <c r="C963" s="135" t="s">
        <v>428</v>
      </c>
      <c r="D963" s="136" t="s">
        <v>240</v>
      </c>
    </row>
    <row r="964" spans="1:4">
      <c r="A964" s="133">
        <v>848</v>
      </c>
      <c r="B964" s="134">
        <v>14141</v>
      </c>
      <c r="C964" s="135" t="s">
        <v>427</v>
      </c>
      <c r="D964" s="136">
        <v>2</v>
      </c>
    </row>
    <row r="965" spans="1:4">
      <c r="A965" s="133">
        <v>848</v>
      </c>
      <c r="B965" s="134">
        <v>14142</v>
      </c>
      <c r="C965" s="135" t="s">
        <v>427</v>
      </c>
      <c r="D965" s="136">
        <v>1</v>
      </c>
    </row>
    <row r="966" spans="1:4">
      <c r="A966" s="133">
        <v>849</v>
      </c>
      <c r="B966" s="134">
        <v>14143</v>
      </c>
      <c r="C966" s="135" t="s">
        <v>428</v>
      </c>
      <c r="D966" s="136" t="s">
        <v>240</v>
      </c>
    </row>
    <row r="967" spans="1:4">
      <c r="A967" s="133">
        <v>850</v>
      </c>
      <c r="B967" s="134">
        <v>14014</v>
      </c>
      <c r="C967" s="135" t="s">
        <v>428</v>
      </c>
      <c r="D967" s="136" t="s">
        <v>240</v>
      </c>
    </row>
    <row r="968" spans="1:4">
      <c r="A968" s="133">
        <v>851</v>
      </c>
      <c r="B968" s="134">
        <v>14038</v>
      </c>
      <c r="C968" s="135" t="s">
        <v>428</v>
      </c>
      <c r="D968" s="136" t="s">
        <v>240</v>
      </c>
    </row>
    <row r="969" spans="1:4">
      <c r="A969" s="133">
        <v>852</v>
      </c>
      <c r="B969" s="134">
        <v>14001</v>
      </c>
      <c r="C969" s="135" t="s">
        <v>427</v>
      </c>
      <c r="D969" s="136">
        <v>2</v>
      </c>
    </row>
    <row r="970" spans="1:4">
      <c r="A970" s="133">
        <v>852</v>
      </c>
      <c r="B970" s="134">
        <v>14002</v>
      </c>
      <c r="C970" s="135" t="s">
        <v>427</v>
      </c>
      <c r="D970" s="136">
        <v>1</v>
      </c>
    </row>
    <row r="971" spans="1:4">
      <c r="A971" s="133">
        <v>853</v>
      </c>
      <c r="B971" s="134">
        <v>14081</v>
      </c>
      <c r="C971" s="135" t="s">
        <v>427</v>
      </c>
      <c r="D971" s="136">
        <v>2</v>
      </c>
    </row>
    <row r="972" spans="1:4">
      <c r="A972" s="133">
        <v>853</v>
      </c>
      <c r="B972" s="134">
        <v>14082</v>
      </c>
      <c r="C972" s="135" t="s">
        <v>427</v>
      </c>
      <c r="D972" s="136">
        <v>1</v>
      </c>
    </row>
    <row r="973" spans="1:4">
      <c r="A973" s="133">
        <v>854</v>
      </c>
      <c r="B973" s="134">
        <v>14083</v>
      </c>
      <c r="C973" s="135" t="s">
        <v>427</v>
      </c>
      <c r="D973" s="136">
        <v>2</v>
      </c>
    </row>
    <row r="974" spans="1:4">
      <c r="A974" s="133">
        <v>854</v>
      </c>
      <c r="B974" s="134">
        <v>14084</v>
      </c>
      <c r="C974" s="135" t="s">
        <v>427</v>
      </c>
      <c r="D974" s="136">
        <v>1</v>
      </c>
    </row>
    <row r="975" spans="1:4">
      <c r="A975" s="133">
        <v>855</v>
      </c>
      <c r="B975" s="134">
        <v>14103</v>
      </c>
      <c r="C975" s="135" t="s">
        <v>427</v>
      </c>
      <c r="D975" s="136">
        <v>2</v>
      </c>
    </row>
    <row r="976" spans="1:4">
      <c r="A976" s="133">
        <v>855</v>
      </c>
      <c r="B976" s="134">
        <v>14104</v>
      </c>
      <c r="C976" s="135" t="s">
        <v>427</v>
      </c>
      <c r="D976" s="136">
        <v>1</v>
      </c>
    </row>
    <row r="977" spans="1:4">
      <c r="A977" s="133">
        <v>856</v>
      </c>
      <c r="B977" s="134">
        <v>14105</v>
      </c>
      <c r="C977" s="135" t="s">
        <v>427</v>
      </c>
      <c r="D977" s="136">
        <v>2</v>
      </c>
    </row>
    <row r="978" spans="1:4">
      <c r="A978" s="133">
        <v>856</v>
      </c>
      <c r="B978" s="134">
        <v>14106</v>
      </c>
      <c r="C978" s="135" t="s">
        <v>427</v>
      </c>
      <c r="D978" s="136">
        <v>1</v>
      </c>
    </row>
    <row r="979" spans="1:4">
      <c r="A979" s="133">
        <v>857</v>
      </c>
      <c r="B979" s="134">
        <v>14015</v>
      </c>
      <c r="C979" s="135" t="s">
        <v>427</v>
      </c>
      <c r="D979" s="136">
        <v>2</v>
      </c>
    </row>
    <row r="980" spans="1:4">
      <c r="A980" s="133">
        <v>857</v>
      </c>
      <c r="B980" s="134">
        <v>14016</v>
      </c>
      <c r="C980" s="135" t="s">
        <v>427</v>
      </c>
      <c r="D980" s="136">
        <v>1</v>
      </c>
    </row>
    <row r="981" spans="1:4">
      <c r="A981" s="133">
        <v>858</v>
      </c>
      <c r="B981" s="134">
        <v>14039</v>
      </c>
      <c r="C981" s="135" t="s">
        <v>427</v>
      </c>
      <c r="D981" s="136">
        <v>2</v>
      </c>
    </row>
    <row r="982" spans="1:4">
      <c r="A982" s="133">
        <v>858</v>
      </c>
      <c r="B982" s="134">
        <v>14040</v>
      </c>
      <c r="C982" s="135" t="s">
        <v>427</v>
      </c>
      <c r="D982" s="136">
        <v>1</v>
      </c>
    </row>
    <row r="983" spans="1:4">
      <c r="A983" s="133">
        <v>859</v>
      </c>
      <c r="B983" s="134">
        <v>14003</v>
      </c>
      <c r="C983" s="135" t="s">
        <v>427</v>
      </c>
      <c r="D983" s="136">
        <v>2</v>
      </c>
    </row>
    <row r="984" spans="1:4">
      <c r="A984" s="133">
        <v>859</v>
      </c>
      <c r="B984" s="134">
        <v>14004</v>
      </c>
      <c r="C984" s="135" t="s">
        <v>427</v>
      </c>
      <c r="D984" s="136">
        <v>1</v>
      </c>
    </row>
    <row r="985" spans="1:4">
      <c r="A985" s="133">
        <v>860</v>
      </c>
      <c r="B985" s="134">
        <v>14026</v>
      </c>
      <c r="C985" s="135" t="s">
        <v>427</v>
      </c>
      <c r="D985" s="136">
        <v>2</v>
      </c>
    </row>
    <row r="986" spans="1:4">
      <c r="A986" s="133">
        <v>860</v>
      </c>
      <c r="B986" s="134">
        <v>14027</v>
      </c>
      <c r="C986" s="135" t="s">
        <v>427</v>
      </c>
      <c r="D986" s="136">
        <v>1</v>
      </c>
    </row>
    <row r="987" spans="1:4">
      <c r="A987" s="133">
        <v>861</v>
      </c>
      <c r="B987" s="134">
        <v>14051</v>
      </c>
      <c r="C987" s="135" t="s">
        <v>427</v>
      </c>
      <c r="D987" s="136">
        <v>2</v>
      </c>
    </row>
    <row r="988" spans="1:4">
      <c r="A988" s="133">
        <v>861</v>
      </c>
      <c r="B988" s="134">
        <v>14052</v>
      </c>
      <c r="C988" s="135" t="s">
        <v>427</v>
      </c>
      <c r="D988" s="136">
        <v>1</v>
      </c>
    </row>
    <row r="989" spans="1:4">
      <c r="A989" s="133">
        <v>862</v>
      </c>
      <c r="B989" s="134">
        <v>14107</v>
      </c>
      <c r="C989" s="135" t="s">
        <v>427</v>
      </c>
      <c r="D989" s="136">
        <v>2</v>
      </c>
    </row>
    <row r="990" spans="1:4">
      <c r="A990" s="133">
        <v>862</v>
      </c>
      <c r="B990" s="134">
        <v>14108</v>
      </c>
      <c r="C990" s="135" t="s">
        <v>427</v>
      </c>
      <c r="D990" s="136">
        <v>1</v>
      </c>
    </row>
    <row r="991" spans="1:4">
      <c r="A991" s="133">
        <v>863</v>
      </c>
      <c r="B991" s="134">
        <v>14054</v>
      </c>
      <c r="C991" s="135" t="s">
        <v>427</v>
      </c>
      <c r="D991" s="136">
        <v>2</v>
      </c>
    </row>
    <row r="992" spans="1:4">
      <c r="A992" s="133">
        <v>863</v>
      </c>
      <c r="B992" s="134">
        <v>14055</v>
      </c>
      <c r="C992" s="135" t="s">
        <v>427</v>
      </c>
      <c r="D992" s="136">
        <v>1</v>
      </c>
    </row>
    <row r="993" spans="1:4">
      <c r="A993" s="133">
        <v>864</v>
      </c>
      <c r="B993" s="134">
        <v>14121</v>
      </c>
      <c r="C993" s="135" t="s">
        <v>427</v>
      </c>
      <c r="D993" s="136">
        <v>2</v>
      </c>
    </row>
    <row r="994" spans="1:4">
      <c r="A994" s="133">
        <v>864</v>
      </c>
      <c r="B994" s="134">
        <v>14122</v>
      </c>
      <c r="C994" s="135" t="s">
        <v>427</v>
      </c>
      <c r="D994" s="136">
        <v>1</v>
      </c>
    </row>
    <row r="995" spans="1:4">
      <c r="A995" s="133">
        <v>865</v>
      </c>
      <c r="B995" s="134">
        <v>14057</v>
      </c>
      <c r="C995" s="135" t="s">
        <v>427</v>
      </c>
      <c r="D995" s="136">
        <v>2</v>
      </c>
    </row>
    <row r="996" spans="1:4">
      <c r="A996" s="133">
        <v>865</v>
      </c>
      <c r="B996" s="134">
        <v>14058</v>
      </c>
      <c r="C996" s="135" t="s">
        <v>427</v>
      </c>
      <c r="D996" s="136">
        <v>1</v>
      </c>
    </row>
    <row r="997" spans="1:4">
      <c r="A997" s="133">
        <v>866</v>
      </c>
      <c r="B997" s="134">
        <v>14059</v>
      </c>
      <c r="C997" s="135" t="s">
        <v>428</v>
      </c>
      <c r="D997" s="136" t="s">
        <v>240</v>
      </c>
    </row>
    <row r="998" spans="1:4">
      <c r="A998" s="133">
        <v>867</v>
      </c>
      <c r="B998" s="134">
        <v>14060</v>
      </c>
      <c r="C998" s="135" t="s">
        <v>427</v>
      </c>
      <c r="D998" s="136">
        <v>2</v>
      </c>
    </row>
    <row r="999" spans="1:4">
      <c r="A999" s="133">
        <v>867</v>
      </c>
      <c r="B999" s="134">
        <v>14061</v>
      </c>
      <c r="C999" s="135" t="s">
        <v>427</v>
      </c>
      <c r="D999" s="136">
        <v>1</v>
      </c>
    </row>
    <row r="1000" spans="1:4">
      <c r="A1000" s="133">
        <v>868</v>
      </c>
      <c r="B1000" s="134">
        <v>14062</v>
      </c>
      <c r="C1000" s="135" t="s">
        <v>428</v>
      </c>
      <c r="D1000" s="136" t="s">
        <v>240</v>
      </c>
    </row>
    <row r="1001" spans="1:4">
      <c r="A1001" s="133">
        <v>869</v>
      </c>
      <c r="B1001" s="134">
        <v>14063</v>
      </c>
      <c r="C1001" s="135" t="s">
        <v>427</v>
      </c>
      <c r="D1001" s="136">
        <v>2</v>
      </c>
    </row>
    <row r="1002" spans="1:4">
      <c r="A1002" s="133">
        <v>869</v>
      </c>
      <c r="B1002" s="134">
        <v>14064</v>
      </c>
      <c r="C1002" s="135" t="s">
        <v>427</v>
      </c>
      <c r="D1002" s="136">
        <v>1</v>
      </c>
    </row>
    <row r="1003" spans="1:4">
      <c r="A1003" s="133">
        <v>870</v>
      </c>
      <c r="B1003" s="134">
        <v>14065</v>
      </c>
      <c r="C1003" s="135" t="s">
        <v>428</v>
      </c>
      <c r="D1003" s="136" t="s">
        <v>240</v>
      </c>
    </row>
    <row r="1004" spans="1:4">
      <c r="A1004" s="133">
        <v>871</v>
      </c>
      <c r="B1004" s="134">
        <v>14066</v>
      </c>
      <c r="C1004" s="135" t="s">
        <v>427</v>
      </c>
      <c r="D1004" s="136">
        <v>2</v>
      </c>
    </row>
    <row r="1005" spans="1:4">
      <c r="A1005" s="133">
        <v>871</v>
      </c>
      <c r="B1005" s="134">
        <v>14067</v>
      </c>
      <c r="C1005" s="135" t="s">
        <v>427</v>
      </c>
      <c r="D1005" s="136">
        <v>1</v>
      </c>
    </row>
    <row r="1006" spans="1:4">
      <c r="A1006" s="133">
        <v>872</v>
      </c>
      <c r="B1006" s="134">
        <v>14068</v>
      </c>
      <c r="C1006" s="135" t="s">
        <v>428</v>
      </c>
      <c r="D1006" s="136" t="s">
        <v>240</v>
      </c>
    </row>
    <row r="1007" spans="1:4">
      <c r="A1007" s="133">
        <v>873</v>
      </c>
      <c r="B1007" s="134">
        <v>14078</v>
      </c>
      <c r="C1007" s="135" t="s">
        <v>427</v>
      </c>
      <c r="D1007" s="136">
        <v>2</v>
      </c>
    </row>
    <row r="1008" spans="1:4">
      <c r="A1008" s="133">
        <v>873</v>
      </c>
      <c r="B1008" s="134">
        <v>14079</v>
      </c>
      <c r="C1008" s="135" t="s">
        <v>427</v>
      </c>
      <c r="D1008" s="136">
        <v>1</v>
      </c>
    </row>
    <row r="1009" spans="1:4">
      <c r="A1009" s="133">
        <v>874</v>
      </c>
      <c r="B1009" s="134">
        <v>14080</v>
      </c>
      <c r="C1009" s="135" t="s">
        <v>428</v>
      </c>
      <c r="D1009" s="136" t="s">
        <v>240</v>
      </c>
    </row>
    <row r="1010" spans="1:4">
      <c r="A1010" s="133">
        <v>875</v>
      </c>
      <c r="B1010" s="134">
        <v>14100</v>
      </c>
      <c r="C1010" s="135" t="s">
        <v>427</v>
      </c>
      <c r="D1010" s="136">
        <v>2</v>
      </c>
    </row>
    <row r="1011" spans="1:4">
      <c r="A1011" s="133">
        <v>875</v>
      </c>
      <c r="B1011" s="134">
        <v>14101</v>
      </c>
      <c r="C1011" s="135" t="s">
        <v>427</v>
      </c>
      <c r="D1011" s="136">
        <v>1</v>
      </c>
    </row>
    <row r="1012" spans="1:4">
      <c r="A1012" s="133">
        <v>876</v>
      </c>
      <c r="B1012" s="134">
        <v>14102</v>
      </c>
      <c r="C1012" s="135" t="s">
        <v>428</v>
      </c>
      <c r="D1012" s="136" t="s">
        <v>240</v>
      </c>
    </row>
    <row r="1013" spans="1:4">
      <c r="A1013" s="133">
        <v>877</v>
      </c>
      <c r="B1013" s="134">
        <v>14123</v>
      </c>
      <c r="C1013" s="135" t="s">
        <v>427</v>
      </c>
      <c r="D1013" s="136">
        <v>2</v>
      </c>
    </row>
    <row r="1014" spans="1:4">
      <c r="A1014" s="133">
        <v>877</v>
      </c>
      <c r="B1014" s="134">
        <v>14124</v>
      </c>
      <c r="C1014" s="135" t="s">
        <v>427</v>
      </c>
      <c r="D1014" s="136">
        <v>1</v>
      </c>
    </row>
    <row r="1015" spans="1:4">
      <c r="A1015" s="133">
        <v>878</v>
      </c>
      <c r="B1015" s="134">
        <v>14125</v>
      </c>
      <c r="C1015" s="135" t="s">
        <v>428</v>
      </c>
      <c r="D1015" s="136" t="s">
        <v>240</v>
      </c>
    </row>
    <row r="1016" spans="1:4">
      <c r="A1016" s="133">
        <v>879</v>
      </c>
      <c r="B1016" s="134">
        <v>14126</v>
      </c>
      <c r="C1016" s="135" t="s">
        <v>427</v>
      </c>
      <c r="D1016" s="136">
        <v>2</v>
      </c>
    </row>
    <row r="1017" spans="1:4">
      <c r="A1017" s="133">
        <v>879</v>
      </c>
      <c r="B1017" s="134">
        <v>14127</v>
      </c>
      <c r="C1017" s="135" t="s">
        <v>427</v>
      </c>
      <c r="D1017" s="136">
        <v>1</v>
      </c>
    </row>
    <row r="1018" spans="1:4">
      <c r="A1018" s="133">
        <v>880</v>
      </c>
      <c r="B1018" s="134">
        <v>14128</v>
      </c>
      <c r="C1018" s="135" t="s">
        <v>428</v>
      </c>
      <c r="D1018" s="136" t="s">
        <v>240</v>
      </c>
    </row>
    <row r="1019" spans="1:4">
      <c r="A1019" s="133">
        <v>881</v>
      </c>
      <c r="B1019" s="134">
        <v>14129</v>
      </c>
      <c r="C1019" s="135" t="s">
        <v>427</v>
      </c>
      <c r="D1019" s="136">
        <v>2</v>
      </c>
    </row>
    <row r="1020" spans="1:4">
      <c r="A1020" s="133">
        <v>881</v>
      </c>
      <c r="B1020" s="134">
        <v>14130</v>
      </c>
      <c r="C1020" s="135" t="s">
        <v>427</v>
      </c>
      <c r="D1020" s="136">
        <v>1</v>
      </c>
    </row>
    <row r="1021" spans="1:4">
      <c r="A1021" s="133">
        <v>882</v>
      </c>
      <c r="B1021" s="134">
        <v>14131</v>
      </c>
      <c r="C1021" s="135" t="s">
        <v>428</v>
      </c>
      <c r="D1021" s="136" t="s">
        <v>240</v>
      </c>
    </row>
    <row r="1022" spans="1:4">
      <c r="A1022" s="133">
        <v>883</v>
      </c>
      <c r="B1022" s="134">
        <v>14132</v>
      </c>
      <c r="C1022" s="135" t="s">
        <v>427</v>
      </c>
      <c r="D1022" s="136">
        <v>2</v>
      </c>
    </row>
    <row r="1023" spans="1:4">
      <c r="A1023" s="133">
        <v>883</v>
      </c>
      <c r="B1023" s="134">
        <v>14133</v>
      </c>
      <c r="C1023" s="135" t="s">
        <v>427</v>
      </c>
      <c r="D1023" s="136">
        <v>1</v>
      </c>
    </row>
    <row r="1024" spans="1:4">
      <c r="A1024" s="133">
        <v>884</v>
      </c>
      <c r="B1024" s="134">
        <v>14134</v>
      </c>
      <c r="C1024" s="135" t="s">
        <v>428</v>
      </c>
      <c r="D1024" s="136" t="s">
        <v>240</v>
      </c>
    </row>
    <row r="1025" spans="1:4">
      <c r="A1025" s="133">
        <v>885</v>
      </c>
      <c r="B1025" s="134">
        <v>14135</v>
      </c>
      <c r="C1025" s="135" t="s">
        <v>427</v>
      </c>
      <c r="D1025" s="136">
        <v>2</v>
      </c>
    </row>
    <row r="1026" spans="1:4">
      <c r="A1026" s="133">
        <v>885</v>
      </c>
      <c r="B1026" s="134">
        <v>14136</v>
      </c>
      <c r="C1026" s="135" t="s">
        <v>427</v>
      </c>
      <c r="D1026" s="136">
        <v>1</v>
      </c>
    </row>
    <row r="1027" spans="1:4">
      <c r="A1027" s="133">
        <v>886</v>
      </c>
      <c r="B1027" s="134">
        <v>14137</v>
      </c>
      <c r="C1027" s="135" t="s">
        <v>428</v>
      </c>
      <c r="D1027" s="136" t="s">
        <v>240</v>
      </c>
    </row>
    <row r="1028" spans="1:4">
      <c r="A1028" s="133">
        <v>887</v>
      </c>
      <c r="B1028" s="134">
        <v>14144</v>
      </c>
      <c r="C1028" s="135" t="s">
        <v>427</v>
      </c>
      <c r="D1028" s="136">
        <v>2</v>
      </c>
    </row>
    <row r="1029" spans="1:4">
      <c r="A1029" s="133">
        <v>887</v>
      </c>
      <c r="B1029" s="134">
        <v>14145</v>
      </c>
      <c r="C1029" s="135" t="s">
        <v>427</v>
      </c>
      <c r="D1029" s="136">
        <v>1</v>
      </c>
    </row>
    <row r="1030" spans="1:4">
      <c r="A1030" s="133">
        <v>888</v>
      </c>
      <c r="B1030" s="134">
        <v>14146</v>
      </c>
      <c r="C1030" s="135" t="s">
        <v>428</v>
      </c>
      <c r="D1030" s="136" t="s">
        <v>240</v>
      </c>
    </row>
    <row r="1031" spans="1:4">
      <c r="A1031" s="133">
        <v>889</v>
      </c>
      <c r="B1031" s="134">
        <v>278</v>
      </c>
      <c r="C1031" s="135" t="s">
        <v>427</v>
      </c>
      <c r="D1031" s="136">
        <v>2</v>
      </c>
    </row>
    <row r="1032" spans="1:4">
      <c r="A1032" s="133">
        <v>889</v>
      </c>
      <c r="B1032" s="134">
        <v>289</v>
      </c>
      <c r="C1032" s="135" t="s">
        <v>427</v>
      </c>
      <c r="D1032" s="136">
        <v>1</v>
      </c>
    </row>
    <row r="1033" spans="1:4">
      <c r="A1033" s="133">
        <v>890</v>
      </c>
      <c r="B1033" s="134">
        <v>14028</v>
      </c>
      <c r="C1033" s="135" t="s">
        <v>428</v>
      </c>
      <c r="D1033" s="136" t="s">
        <v>240</v>
      </c>
    </row>
    <row r="1034" spans="1:4">
      <c r="A1034" s="133">
        <v>891</v>
      </c>
      <c r="B1034" s="134">
        <v>14099</v>
      </c>
      <c r="C1034" s="135" t="s">
        <v>428</v>
      </c>
      <c r="D1034" s="136" t="s">
        <v>240</v>
      </c>
    </row>
    <row r="1035" spans="1:4">
      <c r="A1035" s="133">
        <v>892</v>
      </c>
      <c r="B1035" s="134">
        <v>14119</v>
      </c>
      <c r="C1035" s="135" t="s">
        <v>428</v>
      </c>
      <c r="D1035" s="136" t="s">
        <v>240</v>
      </c>
    </row>
    <row r="1036" spans="1:4">
      <c r="A1036" s="133">
        <v>893</v>
      </c>
      <c r="B1036" s="134">
        <v>14120</v>
      </c>
      <c r="C1036" s="135" t="s">
        <v>428</v>
      </c>
      <c r="D1036" s="136" t="s">
        <v>240</v>
      </c>
    </row>
    <row r="1037" spans="1:4">
      <c r="A1037" s="133">
        <v>894</v>
      </c>
      <c r="B1037" s="134">
        <v>300</v>
      </c>
      <c r="C1037" s="135" t="s">
        <v>385</v>
      </c>
      <c r="D1037" s="136" t="s">
        <v>240</v>
      </c>
    </row>
    <row r="1038" spans="1:4">
      <c r="A1038" s="133">
        <v>895</v>
      </c>
      <c r="B1038" s="134">
        <v>311</v>
      </c>
      <c r="C1038" s="135" t="s">
        <v>385</v>
      </c>
      <c r="D1038" s="136" t="s">
        <v>240</v>
      </c>
    </row>
    <row r="1039" spans="1:4">
      <c r="A1039" s="133">
        <v>896</v>
      </c>
      <c r="B1039" s="134">
        <v>312</v>
      </c>
      <c r="C1039" s="135" t="s">
        <v>385</v>
      </c>
      <c r="D1039" s="136" t="s">
        <v>240</v>
      </c>
    </row>
    <row r="1040" spans="1:4">
      <c r="A1040" s="133">
        <v>897</v>
      </c>
      <c r="B1040" s="134">
        <v>14097</v>
      </c>
      <c r="C1040" s="135" t="s">
        <v>428</v>
      </c>
      <c r="D1040" s="136" t="s">
        <v>240</v>
      </c>
    </row>
    <row r="1041" spans="1:4">
      <c r="A1041" s="133">
        <v>898</v>
      </c>
      <c r="B1041" s="134">
        <v>14098</v>
      </c>
      <c r="C1041" s="135" t="s">
        <v>428</v>
      </c>
      <c r="D1041" s="136" t="s">
        <v>240</v>
      </c>
    </row>
    <row r="1042" spans="1:4">
      <c r="A1042" s="133">
        <v>899</v>
      </c>
      <c r="B1042" s="134">
        <v>281</v>
      </c>
      <c r="C1042" s="135" t="s">
        <v>429</v>
      </c>
      <c r="D1042" s="136" t="s">
        <v>240</v>
      </c>
    </row>
    <row r="1043" spans="1:4">
      <c r="A1043" s="133">
        <v>900</v>
      </c>
      <c r="B1043" s="134">
        <v>282</v>
      </c>
      <c r="C1043" s="135" t="s">
        <v>429</v>
      </c>
      <c r="D1043" s="136" t="s">
        <v>240</v>
      </c>
    </row>
    <row r="1044" spans="1:4">
      <c r="A1044" s="133">
        <v>901</v>
      </c>
      <c r="B1044" s="134">
        <v>283</v>
      </c>
      <c r="C1044" s="135" t="s">
        <v>429</v>
      </c>
      <c r="D1044" s="136" t="s">
        <v>240</v>
      </c>
    </row>
    <row r="1045" spans="1:4">
      <c r="A1045" s="133">
        <v>902</v>
      </c>
      <c r="B1045" s="134">
        <v>284</v>
      </c>
      <c r="C1045" s="135" t="s">
        <v>429</v>
      </c>
      <c r="D1045" s="136" t="s">
        <v>240</v>
      </c>
    </row>
    <row r="1046" spans="1:4">
      <c r="A1046" s="133">
        <v>903</v>
      </c>
      <c r="B1046" s="134">
        <v>285</v>
      </c>
      <c r="C1046" s="135" t="s">
        <v>429</v>
      </c>
      <c r="D1046" s="136" t="s">
        <v>240</v>
      </c>
    </row>
    <row r="1047" spans="1:4">
      <c r="A1047" s="133">
        <v>904</v>
      </c>
      <c r="B1047" s="134">
        <v>286</v>
      </c>
      <c r="C1047" s="135" t="s">
        <v>430</v>
      </c>
      <c r="D1047" s="136" t="s">
        <v>240</v>
      </c>
    </row>
    <row r="1048" spans="1:4">
      <c r="A1048" s="133">
        <v>905</v>
      </c>
      <c r="B1048" s="134">
        <v>287</v>
      </c>
      <c r="C1048" s="135" t="s">
        <v>430</v>
      </c>
      <c r="D1048" s="136" t="s">
        <v>240</v>
      </c>
    </row>
    <row r="1049" spans="1:4">
      <c r="A1049" s="133">
        <v>906</v>
      </c>
      <c r="B1049" s="134">
        <v>288</v>
      </c>
      <c r="C1049" s="135" t="s">
        <v>430</v>
      </c>
      <c r="D1049" s="136" t="s">
        <v>240</v>
      </c>
    </row>
    <row r="1050" spans="1:4">
      <c r="A1050" s="133">
        <v>907</v>
      </c>
      <c r="B1050" s="134">
        <v>292</v>
      </c>
      <c r="C1050" s="135" t="s">
        <v>431</v>
      </c>
      <c r="D1050" s="136" t="s">
        <v>240</v>
      </c>
    </row>
    <row r="1051" spans="1:4">
      <c r="A1051" s="133">
        <v>908</v>
      </c>
      <c r="B1051" s="134">
        <v>293</v>
      </c>
      <c r="C1051" s="135" t="s">
        <v>431</v>
      </c>
      <c r="D1051" s="136" t="s">
        <v>240</v>
      </c>
    </row>
    <row r="1052" spans="1:4">
      <c r="A1052" s="133">
        <v>909</v>
      </c>
      <c r="B1052" s="134">
        <v>294</v>
      </c>
      <c r="C1052" s="135" t="s">
        <v>431</v>
      </c>
      <c r="D1052" s="136" t="s">
        <v>240</v>
      </c>
    </row>
    <row r="1053" spans="1:4">
      <c r="A1053" s="133">
        <v>910</v>
      </c>
      <c r="B1053" s="134">
        <v>295</v>
      </c>
      <c r="C1053" s="135" t="s">
        <v>431</v>
      </c>
      <c r="D1053" s="136" t="s">
        <v>240</v>
      </c>
    </row>
    <row r="1054" spans="1:4">
      <c r="A1054" s="133">
        <v>911</v>
      </c>
      <c r="B1054" s="134">
        <v>296</v>
      </c>
      <c r="C1054" s="135" t="s">
        <v>431</v>
      </c>
      <c r="D1054" s="136" t="s">
        <v>240</v>
      </c>
    </row>
    <row r="1055" spans="1:4">
      <c r="A1055" s="133">
        <v>912</v>
      </c>
      <c r="B1055" s="134">
        <v>297</v>
      </c>
      <c r="C1055" s="135" t="s">
        <v>431</v>
      </c>
      <c r="D1055" s="136" t="s">
        <v>240</v>
      </c>
    </row>
    <row r="1056" spans="1:4">
      <c r="A1056" s="133">
        <v>913</v>
      </c>
      <c r="B1056" s="134">
        <v>298</v>
      </c>
      <c r="C1056" s="135" t="s">
        <v>431</v>
      </c>
      <c r="D1056" s="136" t="s">
        <v>240</v>
      </c>
    </row>
    <row r="1057" spans="1:4">
      <c r="A1057" s="133">
        <v>914</v>
      </c>
      <c r="B1057" s="134">
        <v>299</v>
      </c>
      <c r="C1057" s="135" t="s">
        <v>432</v>
      </c>
      <c r="D1057" s="136">
        <v>1</v>
      </c>
    </row>
    <row r="1058" spans="1:4">
      <c r="A1058" s="133">
        <v>915</v>
      </c>
      <c r="B1058" s="134">
        <v>313</v>
      </c>
      <c r="C1058" s="135" t="s">
        <v>385</v>
      </c>
      <c r="D1058" s="136">
        <v>2</v>
      </c>
    </row>
    <row r="1059" spans="1:4">
      <c r="A1059" s="133">
        <v>915</v>
      </c>
      <c r="B1059" s="134">
        <v>314</v>
      </c>
      <c r="C1059" s="135" t="s">
        <v>385</v>
      </c>
      <c r="D1059" s="136">
        <v>1</v>
      </c>
    </row>
    <row r="1060" spans="1:4">
      <c r="A1060" s="133">
        <v>916</v>
      </c>
      <c r="B1060" s="134">
        <v>315</v>
      </c>
      <c r="C1060" s="135" t="s">
        <v>385</v>
      </c>
      <c r="D1060" s="136">
        <v>2</v>
      </c>
    </row>
    <row r="1061" spans="1:4">
      <c r="A1061" s="133">
        <v>916</v>
      </c>
      <c r="B1061" s="134">
        <v>316</v>
      </c>
      <c r="C1061" s="135" t="s">
        <v>385</v>
      </c>
      <c r="D1061" s="136">
        <v>1</v>
      </c>
    </row>
    <row r="1062" spans="1:4">
      <c r="A1062" s="133">
        <v>917</v>
      </c>
      <c r="B1062" s="134">
        <v>279</v>
      </c>
      <c r="C1062" s="135" t="s">
        <v>385</v>
      </c>
      <c r="D1062" s="136">
        <v>2</v>
      </c>
    </row>
    <row r="1063" spans="1:4">
      <c r="A1063" s="133">
        <v>917</v>
      </c>
      <c r="B1063" s="134">
        <v>280</v>
      </c>
      <c r="C1063" s="135" t="s">
        <v>385</v>
      </c>
      <c r="D1063" s="136">
        <v>1</v>
      </c>
    </row>
    <row r="1064" spans="1:4">
      <c r="A1064" s="133">
        <v>918</v>
      </c>
      <c r="B1064" s="134">
        <v>290</v>
      </c>
      <c r="C1064" s="135" t="s">
        <v>320</v>
      </c>
      <c r="D1064" s="136">
        <v>1</v>
      </c>
    </row>
    <row r="1065" spans="1:4">
      <c r="A1065" s="133">
        <v>918</v>
      </c>
      <c r="B1065" s="134">
        <v>291</v>
      </c>
      <c r="C1065" s="135" t="s">
        <v>320</v>
      </c>
      <c r="D1065" s="136">
        <v>1</v>
      </c>
    </row>
    <row r="1066" spans="1:4">
      <c r="A1066" s="133">
        <v>919</v>
      </c>
      <c r="B1066" s="134">
        <v>57</v>
      </c>
      <c r="C1066" s="135" t="s">
        <v>433</v>
      </c>
      <c r="D1066" s="136">
        <v>1</v>
      </c>
    </row>
    <row r="1067" spans="1:4">
      <c r="A1067" s="133">
        <v>919</v>
      </c>
      <c r="B1067" s="134">
        <v>278</v>
      </c>
      <c r="C1067" s="135" t="s">
        <v>433</v>
      </c>
      <c r="D1067" s="136">
        <v>2</v>
      </c>
    </row>
    <row r="1068" spans="1:4">
      <c r="A1068" s="133">
        <v>920</v>
      </c>
      <c r="B1068" s="134">
        <v>57</v>
      </c>
      <c r="C1068" s="135" t="s">
        <v>433</v>
      </c>
      <c r="D1068" s="136">
        <v>1</v>
      </c>
    </row>
    <row r="1069" spans="1:4">
      <c r="A1069" s="133">
        <v>920</v>
      </c>
      <c r="B1069" s="134">
        <v>278</v>
      </c>
      <c r="C1069" s="135" t="s">
        <v>433</v>
      </c>
      <c r="D1069" s="136">
        <v>2</v>
      </c>
    </row>
    <row r="1070" spans="1:4">
      <c r="A1070" s="133">
        <v>922</v>
      </c>
      <c r="B1070" s="134">
        <v>301</v>
      </c>
      <c r="C1070" s="135" t="s">
        <v>343</v>
      </c>
      <c r="D1070" s="136">
        <v>1</v>
      </c>
    </row>
    <row r="1071" spans="1:4">
      <c r="A1071" s="133">
        <v>923</v>
      </c>
      <c r="B1071" s="134">
        <v>302</v>
      </c>
      <c r="C1071" s="135" t="s">
        <v>343</v>
      </c>
      <c r="D1071" s="136">
        <v>1</v>
      </c>
    </row>
    <row r="1072" spans="1:4">
      <c r="A1072" s="133">
        <v>924</v>
      </c>
      <c r="B1072" s="134">
        <v>303</v>
      </c>
      <c r="C1072" s="135" t="s">
        <v>343</v>
      </c>
      <c r="D1072" s="136">
        <v>1</v>
      </c>
    </row>
    <row r="1073" spans="1:4">
      <c r="A1073" s="133">
        <v>925</v>
      </c>
      <c r="B1073" s="134">
        <v>259</v>
      </c>
      <c r="C1073" s="135" t="s">
        <v>434</v>
      </c>
      <c r="D1073" s="136" t="s">
        <v>373</v>
      </c>
    </row>
    <row r="1074" spans="1:4">
      <c r="A1074" s="133">
        <v>925</v>
      </c>
      <c r="B1074" s="134">
        <v>307</v>
      </c>
      <c r="C1074" s="135" t="s">
        <v>434</v>
      </c>
      <c r="D1074" s="136" t="s">
        <v>373</v>
      </c>
    </row>
    <row r="1075" spans="1:4">
      <c r="A1075" s="133">
        <v>926</v>
      </c>
      <c r="B1075" s="134">
        <v>261</v>
      </c>
      <c r="C1075" s="135" t="s">
        <v>374</v>
      </c>
      <c r="D1075" s="136" t="s">
        <v>373</v>
      </c>
    </row>
    <row r="1076" spans="1:4">
      <c r="A1076" s="133">
        <v>926</v>
      </c>
      <c r="B1076" s="134">
        <v>308</v>
      </c>
      <c r="C1076" s="135" t="s">
        <v>374</v>
      </c>
      <c r="D1076" s="136" t="s">
        <v>373</v>
      </c>
    </row>
    <row r="1077" spans="1:4">
      <c r="A1077" s="133">
        <v>927</v>
      </c>
      <c r="B1077" s="134">
        <v>263</v>
      </c>
      <c r="C1077" s="135" t="s">
        <v>376</v>
      </c>
      <c r="D1077" s="136" t="s">
        <v>373</v>
      </c>
    </row>
    <row r="1078" spans="1:4">
      <c r="A1078" s="133">
        <v>927</v>
      </c>
      <c r="B1078" s="134">
        <v>309</v>
      </c>
      <c r="C1078" s="135" t="s">
        <v>376</v>
      </c>
      <c r="D1078" s="136" t="s">
        <v>373</v>
      </c>
    </row>
    <row r="1079" spans="1:4">
      <c r="A1079" s="133">
        <v>928</v>
      </c>
      <c r="B1079" s="134">
        <v>265</v>
      </c>
      <c r="C1079" s="135" t="s">
        <v>375</v>
      </c>
      <c r="D1079" s="136" t="s">
        <v>373</v>
      </c>
    </row>
    <row r="1080" spans="1:4">
      <c r="A1080" s="133">
        <v>928</v>
      </c>
      <c r="B1080" s="134">
        <v>310</v>
      </c>
      <c r="C1080" s="135" t="s">
        <v>375</v>
      </c>
      <c r="D1080" s="136" t="s">
        <v>373</v>
      </c>
    </row>
    <row r="1081" spans="1:4">
      <c r="A1081" s="133">
        <v>929</v>
      </c>
      <c r="B1081" s="134">
        <v>14041</v>
      </c>
      <c r="C1081" s="135" t="s">
        <v>429</v>
      </c>
      <c r="D1081" s="136" t="s">
        <v>240</v>
      </c>
    </row>
    <row r="1082" spans="1:4">
      <c r="A1082" s="133">
        <v>930</v>
      </c>
      <c r="B1082" s="134">
        <v>14053</v>
      </c>
      <c r="C1082" s="135" t="s">
        <v>429</v>
      </c>
      <c r="D1082" s="136" t="s">
        <v>240</v>
      </c>
    </row>
    <row r="1083" spans="1:4">
      <c r="A1083" s="133">
        <v>931</v>
      </c>
      <c r="B1083" s="134">
        <v>14056</v>
      </c>
      <c r="C1083" s="135" t="s">
        <v>429</v>
      </c>
      <c r="D1083" s="136" t="s">
        <v>240</v>
      </c>
    </row>
    <row r="1084" spans="1:4">
      <c r="A1084" s="133">
        <v>932</v>
      </c>
      <c r="B1084" s="134">
        <v>191</v>
      </c>
      <c r="C1084" s="135" t="s">
        <v>435</v>
      </c>
      <c r="D1084" s="136">
        <v>2</v>
      </c>
    </row>
    <row r="1085" spans="1:4">
      <c r="A1085" s="133">
        <v>932</v>
      </c>
      <c r="B1085" s="134">
        <v>353</v>
      </c>
      <c r="C1085" s="135" t="s">
        <v>435</v>
      </c>
      <c r="D1085" s="136">
        <v>1</v>
      </c>
    </row>
    <row r="1086" spans="1:4">
      <c r="A1086" s="133">
        <v>932</v>
      </c>
      <c r="B1086" s="134">
        <v>354</v>
      </c>
      <c r="C1086" s="135" t="s">
        <v>435</v>
      </c>
      <c r="D1086" s="136">
        <v>1</v>
      </c>
    </row>
    <row r="1087" spans="1:4">
      <c r="A1087" s="133">
        <v>932</v>
      </c>
      <c r="B1087" s="134">
        <v>355</v>
      </c>
      <c r="C1087" s="135" t="s">
        <v>435</v>
      </c>
      <c r="D1087" s="136">
        <v>1</v>
      </c>
    </row>
    <row r="1088" spans="1:4">
      <c r="A1088" s="133">
        <v>933</v>
      </c>
      <c r="B1088" s="134">
        <v>14147</v>
      </c>
      <c r="C1088" s="135" t="s">
        <v>427</v>
      </c>
      <c r="D1088" s="136">
        <v>2</v>
      </c>
    </row>
    <row r="1089" spans="1:4">
      <c r="A1089" s="133">
        <v>933</v>
      </c>
      <c r="B1089" s="134">
        <v>14148</v>
      </c>
      <c r="C1089" s="135" t="s">
        <v>427</v>
      </c>
      <c r="D1089" s="136">
        <v>1</v>
      </c>
    </row>
    <row r="1090" spans="1:4">
      <c r="A1090" s="133">
        <v>934</v>
      </c>
      <c r="B1090" s="134">
        <v>14149</v>
      </c>
      <c r="C1090" s="135" t="s">
        <v>428</v>
      </c>
      <c r="D1090" s="136" t="s">
        <v>240</v>
      </c>
    </row>
    <row r="1091" spans="1:4">
      <c r="A1091" s="133">
        <v>935</v>
      </c>
      <c r="B1091" s="134">
        <v>374</v>
      </c>
      <c r="C1091" s="135" t="s">
        <v>436</v>
      </c>
      <c r="D1091" s="136" t="s">
        <v>487</v>
      </c>
    </row>
    <row r="1092" spans="1:4">
      <c r="A1092" s="133">
        <v>935</v>
      </c>
      <c r="B1092" s="134">
        <v>375</v>
      </c>
      <c r="C1092" s="135" t="s">
        <v>436</v>
      </c>
      <c r="D1092" s="136" t="s">
        <v>485</v>
      </c>
    </row>
    <row r="1093" spans="1:4">
      <c r="A1093" s="133">
        <v>936</v>
      </c>
      <c r="B1093" s="134">
        <v>1422</v>
      </c>
      <c r="C1093" s="135" t="s">
        <v>436</v>
      </c>
      <c r="D1093" s="136">
        <v>1</v>
      </c>
    </row>
    <row r="1094" spans="1:4">
      <c r="A1094" s="133">
        <v>936</v>
      </c>
      <c r="B1094" s="134">
        <v>1423</v>
      </c>
      <c r="C1094" s="135" t="s">
        <v>436</v>
      </c>
      <c r="D1094" s="136">
        <v>2</v>
      </c>
    </row>
    <row r="1095" spans="1:4">
      <c r="A1095" s="133">
        <v>937</v>
      </c>
      <c r="B1095" s="134">
        <v>14150</v>
      </c>
      <c r="C1095" s="135" t="s">
        <v>436</v>
      </c>
      <c r="D1095" s="136">
        <v>2</v>
      </c>
    </row>
    <row r="1096" spans="1:4">
      <c r="A1096" s="133">
        <v>937</v>
      </c>
      <c r="B1096" s="134">
        <v>14151</v>
      </c>
      <c r="C1096" s="135" t="s">
        <v>436</v>
      </c>
      <c r="D1096" s="136">
        <v>1</v>
      </c>
    </row>
    <row r="1097" spans="1:4">
      <c r="A1097" s="133">
        <v>938</v>
      </c>
      <c r="B1097" s="134">
        <v>376</v>
      </c>
      <c r="C1097" s="135" t="s">
        <v>436</v>
      </c>
      <c r="D1097" s="136">
        <v>2</v>
      </c>
    </row>
    <row r="1098" spans="1:4">
      <c r="A1098" s="133">
        <v>938</v>
      </c>
      <c r="B1098" s="134">
        <v>377</v>
      </c>
      <c r="C1098" s="135" t="s">
        <v>436</v>
      </c>
      <c r="D1098" s="136">
        <v>1</v>
      </c>
    </row>
    <row r="1099" spans="1:4">
      <c r="A1099" s="133">
        <v>939</v>
      </c>
      <c r="B1099" s="134">
        <v>395</v>
      </c>
      <c r="C1099" s="135" t="s">
        <v>436</v>
      </c>
      <c r="D1099" s="136">
        <v>2</v>
      </c>
    </row>
    <row r="1100" spans="1:4">
      <c r="A1100" s="133">
        <v>939</v>
      </c>
      <c r="B1100" s="134">
        <v>396</v>
      </c>
      <c r="C1100" s="135" t="s">
        <v>436</v>
      </c>
      <c r="D1100" s="136">
        <v>1</v>
      </c>
    </row>
    <row r="1101" spans="1:4">
      <c r="A1101" s="133">
        <v>940</v>
      </c>
      <c r="B1101" s="134">
        <v>397</v>
      </c>
      <c r="C1101" s="135" t="s">
        <v>437</v>
      </c>
      <c r="D1101" s="136" t="s">
        <v>395</v>
      </c>
    </row>
    <row r="1102" spans="1:4">
      <c r="A1102" s="133">
        <v>941</v>
      </c>
      <c r="B1102" s="134">
        <v>398</v>
      </c>
      <c r="C1102" s="135" t="s">
        <v>438</v>
      </c>
      <c r="D1102" s="136" t="s">
        <v>395</v>
      </c>
    </row>
    <row r="1103" spans="1:4">
      <c r="A1103" s="133">
        <v>942</v>
      </c>
      <c r="B1103" s="134">
        <v>400</v>
      </c>
      <c r="C1103" s="135" t="s">
        <v>288</v>
      </c>
      <c r="D1103" s="136">
        <v>1</v>
      </c>
    </row>
    <row r="1104" spans="1:4">
      <c r="A1104" s="133">
        <v>942</v>
      </c>
      <c r="B1104" s="134">
        <v>401</v>
      </c>
      <c r="C1104" s="135" t="s">
        <v>288</v>
      </c>
      <c r="D1104" s="136">
        <v>2</v>
      </c>
    </row>
    <row r="1105" spans="1:4">
      <c r="A1105" s="133">
        <v>943</v>
      </c>
      <c r="B1105" s="134">
        <v>404</v>
      </c>
      <c r="C1105" s="135" t="s">
        <v>278</v>
      </c>
      <c r="D1105" s="136">
        <v>1</v>
      </c>
    </row>
    <row r="1106" spans="1:4">
      <c r="A1106" s="133">
        <v>943</v>
      </c>
      <c r="B1106" s="134">
        <v>405</v>
      </c>
      <c r="C1106" s="135" t="s">
        <v>278</v>
      </c>
      <c r="D1106" s="136">
        <v>2</v>
      </c>
    </row>
    <row r="1107" spans="1:4">
      <c r="A1107" s="133">
        <v>944</v>
      </c>
      <c r="B1107" s="134">
        <v>406</v>
      </c>
      <c r="C1107" s="135" t="s">
        <v>278</v>
      </c>
      <c r="D1107" s="136">
        <v>1</v>
      </c>
    </row>
    <row r="1108" spans="1:4">
      <c r="A1108" s="133">
        <v>944</v>
      </c>
      <c r="B1108" s="134">
        <v>407</v>
      </c>
      <c r="C1108" s="135" t="s">
        <v>278</v>
      </c>
      <c r="D1108" s="136">
        <v>2</v>
      </c>
    </row>
    <row r="1109" spans="1:4">
      <c r="A1109" s="133">
        <v>945</v>
      </c>
      <c r="B1109" s="134">
        <v>408</v>
      </c>
      <c r="C1109" s="135" t="s">
        <v>278</v>
      </c>
      <c r="D1109" s="136">
        <v>1</v>
      </c>
    </row>
    <row r="1110" spans="1:4">
      <c r="A1110" s="133">
        <v>945</v>
      </c>
      <c r="B1110" s="134">
        <v>409</v>
      </c>
      <c r="C1110" s="135" t="s">
        <v>278</v>
      </c>
      <c r="D1110" s="136">
        <v>2</v>
      </c>
    </row>
    <row r="1111" spans="1:4">
      <c r="A1111" s="133">
        <v>946</v>
      </c>
      <c r="B1111" s="134">
        <v>410</v>
      </c>
      <c r="C1111" s="135" t="s">
        <v>278</v>
      </c>
      <c r="D1111" s="136">
        <v>1</v>
      </c>
    </row>
    <row r="1112" spans="1:4">
      <c r="A1112" s="133">
        <v>946</v>
      </c>
      <c r="B1112" s="134">
        <v>411</v>
      </c>
      <c r="C1112" s="135" t="s">
        <v>278</v>
      </c>
      <c r="D1112" s="136">
        <v>2</v>
      </c>
    </row>
    <row r="1113" spans="1:4">
      <c r="A1113" s="133">
        <v>947</v>
      </c>
      <c r="B1113" s="134">
        <v>412</v>
      </c>
      <c r="C1113" s="135" t="s">
        <v>439</v>
      </c>
      <c r="D1113" s="136">
        <v>2</v>
      </c>
    </row>
    <row r="1114" spans="1:4">
      <c r="A1114" s="133">
        <v>947</v>
      </c>
      <c r="B1114" s="134">
        <v>413</v>
      </c>
      <c r="C1114" s="135" t="s">
        <v>439</v>
      </c>
      <c r="D1114" s="136">
        <v>1</v>
      </c>
    </row>
    <row r="1115" spans="1:4">
      <c r="A1115" s="133">
        <v>947</v>
      </c>
      <c r="B1115" s="134">
        <v>414</v>
      </c>
      <c r="C1115" s="135" t="s">
        <v>439</v>
      </c>
      <c r="D1115" s="136">
        <v>1</v>
      </c>
    </row>
    <row r="1116" spans="1:4">
      <c r="A1116" s="133">
        <v>948</v>
      </c>
      <c r="B1116" s="134">
        <v>415</v>
      </c>
      <c r="C1116" s="135" t="s">
        <v>440</v>
      </c>
      <c r="D1116" s="136" t="s">
        <v>487</v>
      </c>
    </row>
    <row r="1117" spans="1:4">
      <c r="A1117" s="133">
        <v>948</v>
      </c>
      <c r="B1117" s="134">
        <v>416</v>
      </c>
      <c r="C1117" s="135" t="s">
        <v>440</v>
      </c>
      <c r="D1117" s="136">
        <v>1</v>
      </c>
    </row>
    <row r="1118" spans="1:4">
      <c r="A1118" s="133">
        <v>949</v>
      </c>
      <c r="B1118" s="134">
        <v>417</v>
      </c>
      <c r="C1118" s="135" t="s">
        <v>532</v>
      </c>
      <c r="D1118" s="136">
        <v>1</v>
      </c>
    </row>
    <row r="1119" spans="1:4">
      <c r="A1119" s="133">
        <v>949</v>
      </c>
      <c r="B1119" s="134">
        <v>418</v>
      </c>
      <c r="C1119" s="135" t="s">
        <v>532</v>
      </c>
      <c r="D1119" s="136">
        <v>2</v>
      </c>
    </row>
    <row r="1120" spans="1:4">
      <c r="A1120" s="133">
        <v>950</v>
      </c>
      <c r="B1120" s="134">
        <v>419</v>
      </c>
      <c r="C1120" s="135" t="s">
        <v>533</v>
      </c>
      <c r="D1120" s="136" t="s">
        <v>240</v>
      </c>
    </row>
    <row r="1121" spans="1:4">
      <c r="A1121" s="133">
        <v>951</v>
      </c>
      <c r="B1121" s="134">
        <v>420</v>
      </c>
      <c r="C1121" s="135" t="s">
        <v>534</v>
      </c>
      <c r="D1121" s="136" t="s">
        <v>240</v>
      </c>
    </row>
    <row r="1122" spans="1:4">
      <c r="A1122" s="133">
        <v>952</v>
      </c>
      <c r="B1122" s="134">
        <v>421</v>
      </c>
      <c r="C1122" s="135" t="s">
        <v>535</v>
      </c>
      <c r="D1122" s="136">
        <v>1</v>
      </c>
    </row>
    <row r="1123" spans="1:4">
      <c r="A1123" s="133">
        <v>952</v>
      </c>
      <c r="B1123" s="134">
        <v>422</v>
      </c>
      <c r="C1123" s="135" t="s">
        <v>535</v>
      </c>
      <c r="D1123" s="136">
        <v>2</v>
      </c>
    </row>
    <row r="1124" spans="1:4">
      <c r="A1124" s="133">
        <v>953</v>
      </c>
      <c r="B1124" s="134">
        <v>423</v>
      </c>
      <c r="C1124" s="135" t="s">
        <v>441</v>
      </c>
      <c r="D1124" s="136">
        <v>1</v>
      </c>
    </row>
    <row r="1125" spans="1:4">
      <c r="A1125" s="133">
        <v>953</v>
      </c>
      <c r="B1125" s="134">
        <v>424</v>
      </c>
      <c r="C1125" s="135" t="s">
        <v>441</v>
      </c>
      <c r="D1125" s="136" t="s">
        <v>485</v>
      </c>
    </row>
    <row r="1126" spans="1:4">
      <c r="A1126" s="133">
        <v>954</v>
      </c>
      <c r="B1126" s="134">
        <v>425</v>
      </c>
      <c r="C1126" s="135" t="s">
        <v>442</v>
      </c>
      <c r="D1126" s="136" t="s">
        <v>487</v>
      </c>
    </row>
    <row r="1127" spans="1:4">
      <c r="A1127" s="133">
        <v>954</v>
      </c>
      <c r="B1127" s="134">
        <v>426</v>
      </c>
      <c r="C1127" s="135" t="s">
        <v>442</v>
      </c>
      <c r="D1127" s="136" t="s">
        <v>485</v>
      </c>
    </row>
    <row r="1128" spans="1:4">
      <c r="A1128" s="133">
        <v>954</v>
      </c>
      <c r="B1128" s="134">
        <v>427</v>
      </c>
      <c r="C1128" s="135" t="s">
        <v>442</v>
      </c>
      <c r="D1128" s="136" t="s">
        <v>485</v>
      </c>
    </row>
    <row r="1129" spans="1:4">
      <c r="A1129" s="133">
        <v>955</v>
      </c>
      <c r="B1129" s="134">
        <v>206</v>
      </c>
      <c r="C1129" s="135" t="s">
        <v>443</v>
      </c>
      <c r="D1129" s="136">
        <v>2</v>
      </c>
    </row>
    <row r="1130" spans="1:4">
      <c r="A1130" s="133">
        <v>955</v>
      </c>
      <c r="B1130" s="134">
        <v>428</v>
      </c>
      <c r="C1130" s="135" t="s">
        <v>443</v>
      </c>
      <c r="D1130" s="136">
        <v>1</v>
      </c>
    </row>
    <row r="1131" spans="1:4">
      <c r="A1131" s="133">
        <v>955</v>
      </c>
      <c r="B1131" s="134">
        <v>429</v>
      </c>
      <c r="C1131" s="135" t="s">
        <v>443</v>
      </c>
      <c r="D1131" s="136">
        <v>2</v>
      </c>
    </row>
    <row r="1132" spans="1:4">
      <c r="A1132" s="133">
        <v>955</v>
      </c>
      <c r="B1132" s="134">
        <v>430</v>
      </c>
      <c r="C1132" s="135" t="s">
        <v>443</v>
      </c>
      <c r="D1132" s="136">
        <v>1</v>
      </c>
    </row>
    <row r="1133" spans="1:4">
      <c r="A1133" s="133">
        <v>956</v>
      </c>
      <c r="B1133" s="134">
        <v>160</v>
      </c>
      <c r="C1133" s="135" t="s">
        <v>444</v>
      </c>
      <c r="D1133" s="136">
        <v>2</v>
      </c>
    </row>
    <row r="1134" spans="1:4">
      <c r="A1134" s="133">
        <v>956</v>
      </c>
      <c r="B1134" s="134">
        <v>427</v>
      </c>
      <c r="C1134" s="135" t="s">
        <v>444</v>
      </c>
      <c r="D1134" s="136">
        <v>1</v>
      </c>
    </row>
    <row r="1135" spans="1:4">
      <c r="A1135" s="133">
        <v>956</v>
      </c>
      <c r="B1135" s="134">
        <v>431</v>
      </c>
      <c r="C1135" s="135" t="s">
        <v>444</v>
      </c>
      <c r="D1135" s="136">
        <v>2</v>
      </c>
    </row>
    <row r="1136" spans="1:4">
      <c r="A1136" s="133">
        <v>956</v>
      </c>
      <c r="B1136" s="134">
        <v>432</v>
      </c>
      <c r="C1136" s="135" t="s">
        <v>444</v>
      </c>
      <c r="D1136" s="136">
        <v>1</v>
      </c>
    </row>
    <row r="1137" spans="1:4">
      <c r="A1137" s="133">
        <v>957</v>
      </c>
      <c r="B1137" s="134">
        <v>432</v>
      </c>
      <c r="C1137" s="135" t="s">
        <v>445</v>
      </c>
      <c r="D1137" s="136">
        <v>1</v>
      </c>
    </row>
    <row r="1138" spans="1:4">
      <c r="A1138" s="133">
        <v>957</v>
      </c>
      <c r="B1138" s="134">
        <v>433</v>
      </c>
      <c r="C1138" s="135" t="s">
        <v>445</v>
      </c>
      <c r="D1138" s="136">
        <v>2</v>
      </c>
    </row>
    <row r="1139" spans="1:4">
      <c r="A1139" s="133">
        <v>958</v>
      </c>
      <c r="B1139" s="134">
        <v>434</v>
      </c>
      <c r="C1139" s="135" t="s">
        <v>446</v>
      </c>
      <c r="D1139" s="136">
        <v>2</v>
      </c>
    </row>
    <row r="1140" spans="1:4">
      <c r="A1140" s="133">
        <v>958</v>
      </c>
      <c r="B1140" s="134">
        <v>435</v>
      </c>
      <c r="C1140" s="135" t="s">
        <v>446</v>
      </c>
      <c r="D1140" s="136">
        <v>1</v>
      </c>
    </row>
    <row r="1141" spans="1:4">
      <c r="A1141" s="133">
        <v>959</v>
      </c>
      <c r="B1141" s="134">
        <v>160</v>
      </c>
      <c r="C1141" s="135" t="s">
        <v>447</v>
      </c>
      <c r="D1141" s="136">
        <v>2</v>
      </c>
    </row>
    <row r="1142" spans="1:4">
      <c r="A1142" s="133">
        <v>959</v>
      </c>
      <c r="B1142" s="134">
        <v>432</v>
      </c>
      <c r="C1142" s="135" t="s">
        <v>447</v>
      </c>
      <c r="D1142" s="136">
        <v>1</v>
      </c>
    </row>
    <row r="1143" spans="1:4">
      <c r="A1143" s="133">
        <v>959</v>
      </c>
      <c r="B1143" s="134">
        <v>436</v>
      </c>
      <c r="C1143" s="135" t="s">
        <v>447</v>
      </c>
      <c r="D1143" s="136">
        <v>2</v>
      </c>
    </row>
    <row r="1144" spans="1:4">
      <c r="A1144" s="133">
        <v>960</v>
      </c>
      <c r="B1144" s="134">
        <v>160</v>
      </c>
      <c r="C1144" s="135" t="s">
        <v>448</v>
      </c>
      <c r="D1144" s="136">
        <v>2</v>
      </c>
    </row>
    <row r="1145" spans="1:4">
      <c r="A1145" s="133">
        <v>960</v>
      </c>
      <c r="B1145" s="134">
        <v>435</v>
      </c>
      <c r="C1145" s="135" t="s">
        <v>448</v>
      </c>
      <c r="D1145" s="136">
        <v>1</v>
      </c>
    </row>
    <row r="1146" spans="1:4">
      <c r="A1146" s="133">
        <v>960</v>
      </c>
      <c r="B1146" s="134">
        <v>441</v>
      </c>
      <c r="C1146" s="135" t="s">
        <v>448</v>
      </c>
      <c r="D1146" s="136">
        <v>1</v>
      </c>
    </row>
    <row r="1147" spans="1:4">
      <c r="A1147" s="133">
        <v>961</v>
      </c>
      <c r="B1147" s="134">
        <v>427</v>
      </c>
      <c r="C1147" s="135" t="s">
        <v>449</v>
      </c>
      <c r="D1147" s="136">
        <v>1</v>
      </c>
    </row>
    <row r="1148" spans="1:4">
      <c r="A1148" s="133">
        <v>961</v>
      </c>
      <c r="B1148" s="134">
        <v>432</v>
      </c>
      <c r="C1148" s="135" t="s">
        <v>449</v>
      </c>
      <c r="D1148" s="136">
        <v>1</v>
      </c>
    </row>
    <row r="1149" spans="1:4">
      <c r="A1149" s="133">
        <v>961</v>
      </c>
      <c r="B1149" s="134">
        <v>437</v>
      </c>
      <c r="C1149" s="135" t="s">
        <v>449</v>
      </c>
      <c r="D1149" s="136">
        <v>2</v>
      </c>
    </row>
    <row r="1150" spans="1:4">
      <c r="A1150" s="133">
        <v>962</v>
      </c>
      <c r="B1150" s="134">
        <v>427</v>
      </c>
      <c r="C1150" s="135" t="s">
        <v>450</v>
      </c>
      <c r="D1150" s="136">
        <v>1</v>
      </c>
    </row>
    <row r="1151" spans="1:4">
      <c r="A1151" s="133">
        <v>962</v>
      </c>
      <c r="B1151" s="134">
        <v>435</v>
      </c>
      <c r="C1151" s="135" t="s">
        <v>450</v>
      </c>
      <c r="D1151" s="136">
        <v>1</v>
      </c>
    </row>
    <row r="1152" spans="1:4">
      <c r="A1152" s="133">
        <v>962</v>
      </c>
      <c r="B1152" s="134">
        <v>438</v>
      </c>
      <c r="C1152" s="135" t="s">
        <v>450</v>
      </c>
      <c r="D1152" s="136">
        <v>2</v>
      </c>
    </row>
    <row r="1153" spans="1:4">
      <c r="A1153" s="133">
        <v>963</v>
      </c>
      <c r="B1153" s="134">
        <v>160</v>
      </c>
      <c r="C1153" s="135" t="s">
        <v>451</v>
      </c>
      <c r="D1153" s="136">
        <v>2</v>
      </c>
    </row>
    <row r="1154" spans="1:4">
      <c r="A1154" s="133">
        <v>963</v>
      </c>
      <c r="B1154" s="134">
        <v>427</v>
      </c>
      <c r="C1154" s="135" t="s">
        <v>451</v>
      </c>
      <c r="D1154" s="136">
        <v>1</v>
      </c>
    </row>
    <row r="1155" spans="1:4">
      <c r="A1155" s="133">
        <v>963</v>
      </c>
      <c r="B1155" s="134">
        <v>435</v>
      </c>
      <c r="C1155" s="135" t="s">
        <v>451</v>
      </c>
      <c r="D1155" s="136">
        <v>1</v>
      </c>
    </row>
    <row r="1156" spans="1:4">
      <c r="A1156" s="133">
        <v>963</v>
      </c>
      <c r="B1156" s="134">
        <v>439</v>
      </c>
      <c r="C1156" s="135" t="s">
        <v>451</v>
      </c>
      <c r="D1156" s="136">
        <v>2</v>
      </c>
    </row>
    <row r="1157" spans="1:4">
      <c r="A1157" s="133">
        <v>964</v>
      </c>
      <c r="B1157" s="134">
        <v>160</v>
      </c>
      <c r="C1157" s="135" t="s">
        <v>452</v>
      </c>
      <c r="D1157" s="136">
        <v>2</v>
      </c>
    </row>
    <row r="1158" spans="1:4">
      <c r="A1158" s="133">
        <v>964</v>
      </c>
      <c r="B1158" s="134">
        <v>431</v>
      </c>
      <c r="C1158" s="135" t="s">
        <v>452</v>
      </c>
      <c r="D1158" s="136">
        <v>2</v>
      </c>
    </row>
    <row r="1159" spans="1:4">
      <c r="A1159" s="133">
        <v>964</v>
      </c>
      <c r="B1159" s="134">
        <v>440</v>
      </c>
      <c r="C1159" s="135" t="s">
        <v>452</v>
      </c>
      <c r="D1159" s="136">
        <v>1</v>
      </c>
    </row>
    <row r="1160" spans="1:4">
      <c r="A1160" s="133">
        <v>965</v>
      </c>
      <c r="B1160" s="134">
        <v>194</v>
      </c>
      <c r="C1160" s="135" t="s">
        <v>453</v>
      </c>
      <c r="D1160" s="136">
        <v>2</v>
      </c>
    </row>
    <row r="1161" spans="1:4">
      <c r="A1161" s="133">
        <v>965</v>
      </c>
      <c r="B1161" s="134">
        <v>489</v>
      </c>
      <c r="C1161" s="135" t="s">
        <v>453</v>
      </c>
      <c r="D1161" s="136">
        <v>1</v>
      </c>
    </row>
    <row r="1162" spans="1:4">
      <c r="A1162" s="133">
        <v>965</v>
      </c>
      <c r="B1162" s="134">
        <v>500</v>
      </c>
      <c r="C1162" s="135" t="s">
        <v>453</v>
      </c>
      <c r="D1162" s="136">
        <v>2</v>
      </c>
    </row>
    <row r="1163" spans="1:4">
      <c r="A1163" s="133">
        <v>966</v>
      </c>
      <c r="B1163" s="134">
        <v>488</v>
      </c>
      <c r="C1163" s="135" t="s">
        <v>300</v>
      </c>
      <c r="D1163" s="136" t="s">
        <v>240</v>
      </c>
    </row>
    <row r="1164" spans="1:4">
      <c r="A1164" s="133">
        <v>967</v>
      </c>
      <c r="B1164" s="134">
        <v>442</v>
      </c>
      <c r="C1164" s="135" t="s">
        <v>312</v>
      </c>
      <c r="D1164" s="136">
        <v>1</v>
      </c>
    </row>
    <row r="1165" spans="1:4">
      <c r="A1165" s="133">
        <v>967</v>
      </c>
      <c r="B1165" s="134">
        <v>443</v>
      </c>
      <c r="C1165" s="135" t="s">
        <v>312</v>
      </c>
      <c r="D1165" s="136">
        <v>2</v>
      </c>
    </row>
    <row r="1166" spans="1:4">
      <c r="A1166" s="133">
        <v>968</v>
      </c>
      <c r="B1166" s="134">
        <v>444</v>
      </c>
      <c r="C1166" s="135" t="s">
        <v>312</v>
      </c>
      <c r="D1166" s="136">
        <v>1</v>
      </c>
    </row>
    <row r="1167" spans="1:4">
      <c r="A1167" s="133">
        <v>969</v>
      </c>
      <c r="B1167" s="134">
        <v>443</v>
      </c>
      <c r="C1167" s="135" t="s">
        <v>453</v>
      </c>
      <c r="D1167" s="136">
        <v>2</v>
      </c>
    </row>
    <row r="1168" spans="1:4">
      <c r="A1168" s="133">
        <v>969</v>
      </c>
      <c r="B1168" s="134">
        <v>489</v>
      </c>
      <c r="C1168" s="135" t="s">
        <v>453</v>
      </c>
      <c r="D1168" s="136">
        <v>1</v>
      </c>
    </row>
    <row r="1169" spans="1:4">
      <c r="A1169" s="133">
        <v>969</v>
      </c>
      <c r="B1169" s="134">
        <v>501</v>
      </c>
      <c r="C1169" s="135" t="s">
        <v>453</v>
      </c>
      <c r="D1169" s="136">
        <v>1</v>
      </c>
    </row>
    <row r="1170" spans="1:4">
      <c r="A1170" s="133">
        <v>970</v>
      </c>
      <c r="B1170" s="134">
        <v>447</v>
      </c>
      <c r="C1170" s="135" t="s">
        <v>266</v>
      </c>
      <c r="D1170" s="136">
        <v>2</v>
      </c>
    </row>
    <row r="1171" spans="1:4">
      <c r="A1171" s="133">
        <v>970</v>
      </c>
      <c r="B1171" s="134">
        <v>448</v>
      </c>
      <c r="C1171" s="135" t="s">
        <v>266</v>
      </c>
      <c r="D1171" s="136">
        <v>1</v>
      </c>
    </row>
    <row r="1172" spans="1:4">
      <c r="A1172" s="133">
        <v>971</v>
      </c>
      <c r="B1172" s="134">
        <v>492</v>
      </c>
      <c r="C1172" s="135" t="s">
        <v>454</v>
      </c>
      <c r="D1172" s="136">
        <v>2</v>
      </c>
    </row>
    <row r="1173" spans="1:4">
      <c r="A1173" s="133">
        <v>971</v>
      </c>
      <c r="B1173" s="134">
        <v>493</v>
      </c>
      <c r="C1173" s="135" t="s">
        <v>454</v>
      </c>
      <c r="D1173" s="136">
        <v>1</v>
      </c>
    </row>
    <row r="1174" spans="1:4">
      <c r="A1174" s="133">
        <v>971</v>
      </c>
      <c r="B1174" s="134">
        <v>494</v>
      </c>
      <c r="C1174" s="135" t="s">
        <v>454</v>
      </c>
      <c r="D1174" s="136">
        <v>1</v>
      </c>
    </row>
    <row r="1175" spans="1:4">
      <c r="A1175" s="133">
        <v>972</v>
      </c>
      <c r="B1175" s="134">
        <v>502</v>
      </c>
      <c r="C1175" s="135" t="s">
        <v>488</v>
      </c>
      <c r="D1175" s="136">
        <v>1</v>
      </c>
    </row>
    <row r="1176" spans="1:4">
      <c r="A1176" s="133">
        <v>972</v>
      </c>
      <c r="B1176" s="134">
        <v>503</v>
      </c>
      <c r="C1176" s="135" t="s">
        <v>488</v>
      </c>
      <c r="D1176" s="136" t="s">
        <v>487</v>
      </c>
    </row>
    <row r="1177" spans="1:4">
      <c r="A1177" s="133">
        <v>973</v>
      </c>
      <c r="B1177" s="134">
        <v>453</v>
      </c>
      <c r="C1177" s="135" t="s">
        <v>310</v>
      </c>
      <c r="D1177" s="136">
        <v>1</v>
      </c>
    </row>
    <row r="1178" spans="1:4">
      <c r="A1178" s="133">
        <v>973</v>
      </c>
      <c r="B1178" s="134">
        <v>454</v>
      </c>
      <c r="C1178" s="135" t="s">
        <v>310</v>
      </c>
      <c r="D1178" s="136">
        <v>2</v>
      </c>
    </row>
    <row r="1179" spans="1:4">
      <c r="A1179" s="133">
        <v>974</v>
      </c>
      <c r="B1179" s="134">
        <v>455</v>
      </c>
      <c r="C1179" s="135" t="s">
        <v>336</v>
      </c>
      <c r="D1179" s="136">
        <v>2</v>
      </c>
    </row>
    <row r="1180" spans="1:4">
      <c r="A1180" s="133">
        <v>975</v>
      </c>
      <c r="B1180" s="134">
        <v>504</v>
      </c>
      <c r="C1180" s="135" t="s">
        <v>536</v>
      </c>
      <c r="D1180" s="136">
        <v>1</v>
      </c>
    </row>
    <row r="1181" spans="1:4">
      <c r="A1181" s="133">
        <v>975</v>
      </c>
      <c r="B1181" s="134">
        <v>505</v>
      </c>
      <c r="C1181" s="135" t="s">
        <v>536</v>
      </c>
      <c r="D1181" s="136">
        <v>2</v>
      </c>
    </row>
    <row r="1182" spans="1:4">
      <c r="A1182" s="133">
        <v>976</v>
      </c>
      <c r="B1182" s="134">
        <v>506</v>
      </c>
      <c r="C1182" s="135" t="s">
        <v>537</v>
      </c>
      <c r="D1182" s="136">
        <v>1</v>
      </c>
    </row>
    <row r="1183" spans="1:4">
      <c r="A1183" s="133">
        <v>976</v>
      </c>
      <c r="B1183" s="134">
        <v>507</v>
      </c>
      <c r="C1183" s="135" t="s">
        <v>537</v>
      </c>
      <c r="D1183" s="136">
        <v>2</v>
      </c>
    </row>
    <row r="1184" spans="1:4">
      <c r="A1184" s="133">
        <v>978</v>
      </c>
      <c r="B1184" s="134">
        <v>462</v>
      </c>
      <c r="C1184" s="135" t="s">
        <v>294</v>
      </c>
      <c r="D1184" s="136" t="s">
        <v>240</v>
      </c>
    </row>
    <row r="1185" spans="1:4">
      <c r="A1185" s="133">
        <v>979</v>
      </c>
      <c r="B1185" s="134">
        <v>463</v>
      </c>
      <c r="C1185" s="135" t="s">
        <v>333</v>
      </c>
      <c r="D1185" s="136" t="s">
        <v>480</v>
      </c>
    </row>
    <row r="1186" spans="1:4">
      <c r="A1186" s="133">
        <v>980</v>
      </c>
      <c r="B1186" s="134">
        <v>466</v>
      </c>
      <c r="C1186" s="135" t="s">
        <v>455</v>
      </c>
      <c r="D1186" s="136">
        <v>2</v>
      </c>
    </row>
    <row r="1187" spans="1:4">
      <c r="A1187" s="133">
        <v>980</v>
      </c>
      <c r="B1187" s="134">
        <v>467</v>
      </c>
      <c r="C1187" s="135" t="s">
        <v>455</v>
      </c>
      <c r="D1187" s="136">
        <v>1</v>
      </c>
    </row>
    <row r="1188" spans="1:4">
      <c r="A1188" s="133">
        <v>981</v>
      </c>
      <c r="B1188" s="134">
        <v>468</v>
      </c>
      <c r="C1188" s="135" t="s">
        <v>456</v>
      </c>
      <c r="D1188" s="136" t="s">
        <v>240</v>
      </c>
    </row>
    <row r="1189" spans="1:4">
      <c r="A1189" s="133">
        <v>982</v>
      </c>
      <c r="B1189" s="134">
        <v>508</v>
      </c>
      <c r="C1189" s="135" t="s">
        <v>538</v>
      </c>
      <c r="D1189" s="136">
        <v>2</v>
      </c>
    </row>
    <row r="1190" spans="1:4">
      <c r="A1190" s="133">
        <v>982</v>
      </c>
      <c r="B1190" s="134">
        <v>509</v>
      </c>
      <c r="C1190" s="135" t="s">
        <v>538</v>
      </c>
      <c r="D1190" s="136">
        <v>1</v>
      </c>
    </row>
    <row r="1191" spans="1:4">
      <c r="A1191" s="133">
        <v>983</v>
      </c>
      <c r="B1191" s="134">
        <v>510</v>
      </c>
      <c r="C1191" s="135" t="s">
        <v>539</v>
      </c>
      <c r="D1191" s="136">
        <v>2</v>
      </c>
    </row>
    <row r="1192" spans="1:4">
      <c r="A1192" s="133">
        <v>983</v>
      </c>
      <c r="B1192" s="134">
        <v>511</v>
      </c>
      <c r="C1192" s="135" t="s">
        <v>539</v>
      </c>
      <c r="D1192" s="136">
        <v>1</v>
      </c>
    </row>
    <row r="1193" spans="1:4" s="166" customFormat="1">
      <c r="A1193" s="133">
        <v>984</v>
      </c>
      <c r="B1193" s="134">
        <v>512</v>
      </c>
      <c r="C1193" s="135" t="s">
        <v>592</v>
      </c>
      <c r="D1193" s="136">
        <v>1</v>
      </c>
    </row>
    <row r="1194" spans="1:4" s="166" customFormat="1">
      <c r="A1194" s="133">
        <v>984</v>
      </c>
      <c r="B1194" s="134">
        <v>513</v>
      </c>
      <c r="C1194" s="135" t="s">
        <v>592</v>
      </c>
      <c r="D1194" s="136">
        <v>2</v>
      </c>
    </row>
    <row r="1195" spans="1:4" s="166" customFormat="1">
      <c r="A1195" s="133">
        <v>985</v>
      </c>
      <c r="B1195" s="134">
        <v>514</v>
      </c>
      <c r="C1195" s="135" t="s">
        <v>593</v>
      </c>
      <c r="D1195" s="136">
        <v>1</v>
      </c>
    </row>
    <row r="1196" spans="1:4" s="166" customFormat="1">
      <c r="A1196" s="133">
        <v>985</v>
      </c>
      <c r="B1196" s="134">
        <v>515</v>
      </c>
      <c r="C1196" s="135" t="s">
        <v>593</v>
      </c>
      <c r="D1196" s="136">
        <v>2</v>
      </c>
    </row>
    <row r="1197" spans="1:4">
      <c r="A1197" s="133">
        <v>989</v>
      </c>
      <c r="B1197" s="134">
        <v>475</v>
      </c>
      <c r="C1197" s="135" t="s">
        <v>349</v>
      </c>
      <c r="D1197" s="136">
        <v>2</v>
      </c>
    </row>
    <row r="1198" spans="1:4">
      <c r="A1198" s="133">
        <v>989</v>
      </c>
      <c r="B1198" s="134">
        <v>476</v>
      </c>
      <c r="C1198" s="135" t="s">
        <v>349</v>
      </c>
      <c r="D1198" s="136">
        <v>1</v>
      </c>
    </row>
    <row r="1199" spans="1:4">
      <c r="A1199" s="133">
        <v>990</v>
      </c>
      <c r="B1199" s="134">
        <v>477</v>
      </c>
      <c r="C1199" s="135" t="s">
        <v>350</v>
      </c>
      <c r="D1199" s="136" t="s">
        <v>240</v>
      </c>
    </row>
    <row r="1200" spans="1:4">
      <c r="A1200" s="133">
        <v>991</v>
      </c>
      <c r="B1200" s="134">
        <v>478</v>
      </c>
      <c r="C1200" s="135" t="s">
        <v>300</v>
      </c>
      <c r="D1200" s="136" t="s">
        <v>240</v>
      </c>
    </row>
    <row r="1201" spans="1:4">
      <c r="A1201" s="133">
        <v>996</v>
      </c>
      <c r="B1201" s="134">
        <v>485</v>
      </c>
      <c r="C1201" s="135" t="s">
        <v>380</v>
      </c>
      <c r="D1201" s="136">
        <v>2</v>
      </c>
    </row>
    <row r="1202" spans="1:4">
      <c r="A1202" s="133">
        <v>996</v>
      </c>
      <c r="B1202" s="134">
        <v>486</v>
      </c>
      <c r="C1202" s="135" t="s">
        <v>380</v>
      </c>
      <c r="D1202" s="136">
        <v>1</v>
      </c>
    </row>
    <row r="1203" spans="1:4">
      <c r="A1203" s="133">
        <v>996</v>
      </c>
      <c r="B1203" s="134">
        <v>487</v>
      </c>
      <c r="C1203" s="135" t="s">
        <v>380</v>
      </c>
      <c r="D1203" s="136">
        <v>2</v>
      </c>
    </row>
    <row r="1204" spans="1:4">
      <c r="A1204" s="133">
        <v>997</v>
      </c>
      <c r="B1204" s="134">
        <v>490</v>
      </c>
      <c r="C1204" s="135" t="s">
        <v>457</v>
      </c>
      <c r="D1204" s="136" t="s">
        <v>487</v>
      </c>
    </row>
    <row r="1205" spans="1:4">
      <c r="A1205" s="133">
        <v>997</v>
      </c>
      <c r="B1205" s="134">
        <v>491</v>
      </c>
      <c r="C1205" s="135" t="s">
        <v>457</v>
      </c>
      <c r="D1205" s="136">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sheetPr codeName="Sheet12"/>
  <dimension ref="A1:EZ24"/>
  <sheetViews>
    <sheetView workbookViewId="0"/>
  </sheetViews>
  <sheetFormatPr defaultRowHeight="12.75"/>
  <cols>
    <col min="1" max="1" width="2.42578125" style="143" customWidth="1"/>
    <col min="2" max="2" width="33.7109375" style="143" customWidth="1"/>
    <col min="3" max="4" width="14.140625" style="143" customWidth="1"/>
    <col min="5" max="9" width="12.140625" style="143" customWidth="1"/>
    <col min="10" max="10" width="5.5703125" style="143" customWidth="1"/>
    <col min="11" max="11" width="5.28515625" style="143" customWidth="1"/>
    <col min="12" max="12" width="35.28515625" style="143" customWidth="1"/>
    <col min="13" max="20" width="11.7109375" style="143" customWidth="1"/>
    <col min="21" max="16384" width="9.140625" style="143"/>
  </cols>
  <sheetData>
    <row r="1" spans="1:156">
      <c r="B1" s="122" t="s">
        <v>92</v>
      </c>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c r="BB1" s="144"/>
      <c r="BC1" s="144"/>
      <c r="BD1" s="144"/>
      <c r="BE1" s="144"/>
      <c r="BF1" s="144"/>
      <c r="BG1" s="144"/>
      <c r="BH1" s="144"/>
      <c r="BI1" s="144"/>
      <c r="BJ1" s="144"/>
      <c r="BK1" s="144"/>
      <c r="BL1" s="144"/>
      <c r="BM1" s="144"/>
      <c r="BN1" s="144"/>
      <c r="BO1" s="144"/>
      <c r="BP1" s="144"/>
      <c r="BQ1" s="144"/>
      <c r="BR1" s="144"/>
      <c r="BS1" s="144"/>
      <c r="BT1" s="144"/>
      <c r="BU1" s="144"/>
      <c r="BV1" s="144"/>
      <c r="BW1" s="144"/>
      <c r="BX1" s="144"/>
      <c r="BY1" s="144"/>
      <c r="BZ1" s="144"/>
      <c r="CA1" s="144"/>
      <c r="CB1" s="144"/>
      <c r="CC1" s="144"/>
      <c r="CD1" s="144"/>
      <c r="CE1" s="144"/>
      <c r="CF1" s="144"/>
      <c r="CG1" s="144"/>
      <c r="CH1" s="144"/>
      <c r="CI1" s="144"/>
      <c r="CJ1" s="144"/>
      <c r="CK1" s="144"/>
      <c r="CL1" s="144"/>
      <c r="CM1" s="144"/>
      <c r="CN1" s="144"/>
      <c r="CO1" s="144"/>
      <c r="CP1" s="144"/>
      <c r="CQ1" s="144"/>
      <c r="CR1" s="144"/>
      <c r="CS1" s="144"/>
      <c r="CT1" s="144"/>
      <c r="CU1" s="144"/>
      <c r="CV1" s="144"/>
      <c r="CW1" s="144"/>
      <c r="CX1" s="144"/>
      <c r="CY1" s="144"/>
      <c r="CZ1" s="144"/>
      <c r="DA1" s="144"/>
      <c r="DB1" s="144"/>
      <c r="DC1" s="144"/>
      <c r="DD1" s="144"/>
      <c r="DE1" s="144"/>
      <c r="DF1" s="144"/>
      <c r="DG1" s="144"/>
      <c r="DH1" s="144"/>
      <c r="DI1" s="144"/>
      <c r="DJ1" s="144"/>
      <c r="DK1" s="144"/>
      <c r="DL1" s="144"/>
      <c r="DM1" s="144"/>
      <c r="DN1" s="144"/>
      <c r="DO1" s="144"/>
      <c r="DP1" s="144"/>
      <c r="DQ1" s="144"/>
      <c r="DR1" s="144"/>
      <c r="DS1" s="144"/>
      <c r="DT1" s="144"/>
      <c r="DU1" s="144"/>
      <c r="DV1" s="144"/>
      <c r="DW1" s="144"/>
      <c r="DX1" s="144"/>
      <c r="DY1" s="144"/>
      <c r="DZ1" s="144"/>
      <c r="EA1" s="144"/>
      <c r="EB1" s="144"/>
      <c r="EC1" s="144"/>
      <c r="ED1" s="144"/>
      <c r="EE1" s="144"/>
      <c r="EF1" s="144"/>
      <c r="EG1" s="144"/>
      <c r="EH1" s="144"/>
      <c r="EI1" s="144"/>
      <c r="EJ1" s="144"/>
      <c r="EK1" s="144"/>
      <c r="EL1" s="144"/>
      <c r="EM1" s="144"/>
      <c r="EN1" s="144"/>
      <c r="EO1" s="144"/>
      <c r="EP1" s="144"/>
      <c r="EQ1" s="144"/>
      <c r="ER1" s="144"/>
      <c r="ES1" s="144"/>
      <c r="ET1" s="144"/>
      <c r="EU1" s="144"/>
      <c r="EV1" s="144"/>
      <c r="EW1" s="144"/>
      <c r="EX1" s="144"/>
      <c r="EY1" s="144"/>
      <c r="EZ1" s="144"/>
    </row>
    <row r="2" spans="1:156" s="145" customFormat="1" ht="21.75" customHeight="1">
      <c r="B2" s="282" t="str">
        <f>Overview!B4&amp; " - Effective from "&amp;Overview!D4&amp;" - "&amp;Overview!E4</f>
        <v>Electricity North West Limited - Effective from 1 April 2018 - Final</v>
      </c>
      <c r="C2" s="283"/>
      <c r="D2" s="283"/>
      <c r="E2" s="283"/>
      <c r="F2" s="283"/>
      <c r="G2" s="283"/>
      <c r="H2" s="283"/>
      <c r="I2" s="283"/>
      <c r="J2" s="283"/>
      <c r="K2" s="283"/>
      <c r="L2" s="283"/>
      <c r="M2" s="283"/>
      <c r="N2" s="283"/>
      <c r="O2" s="283"/>
      <c r="P2" s="283"/>
      <c r="Q2" s="283"/>
      <c r="R2" s="283"/>
      <c r="S2" s="283"/>
      <c r="T2" s="28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row>
    <row r="3" spans="1:156" s="147" customFormat="1" ht="9" customHeight="1">
      <c r="A3" s="146"/>
      <c r="B3" s="146"/>
      <c r="C3" s="146"/>
      <c r="D3" s="146"/>
      <c r="E3" s="146"/>
      <c r="F3" s="146"/>
      <c r="G3" s="146"/>
      <c r="H3" s="146"/>
      <c r="I3" s="146"/>
      <c r="J3" s="146"/>
      <c r="K3" s="146"/>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row>
    <row r="4" spans="1:156" ht="26.25" customHeight="1">
      <c r="B4" s="288" t="s">
        <v>547</v>
      </c>
      <c r="C4" s="289"/>
      <c r="D4" s="289"/>
      <c r="E4" s="289"/>
      <c r="F4" s="289"/>
      <c r="G4" s="289"/>
      <c r="H4" s="289"/>
      <c r="I4" s="290"/>
      <c r="L4" s="288" t="s">
        <v>563</v>
      </c>
      <c r="M4" s="289"/>
      <c r="N4" s="289"/>
      <c r="O4" s="289"/>
      <c r="P4" s="289"/>
      <c r="Q4" s="289"/>
      <c r="R4" s="289"/>
      <c r="S4" s="289"/>
      <c r="T4" s="290"/>
    </row>
    <row r="5" spans="1:156" ht="18" customHeight="1">
      <c r="B5" s="292" t="s">
        <v>584</v>
      </c>
      <c r="C5" s="292"/>
      <c r="D5" s="292"/>
      <c r="E5" s="292"/>
      <c r="F5" s="292"/>
      <c r="G5" s="292"/>
      <c r="H5" s="292"/>
      <c r="I5" s="292"/>
      <c r="L5" s="292" t="s">
        <v>586</v>
      </c>
      <c r="M5" s="292"/>
      <c r="N5" s="292"/>
      <c r="O5" s="292"/>
      <c r="P5" s="292"/>
      <c r="Q5" s="292"/>
      <c r="R5" s="292"/>
      <c r="S5" s="292"/>
      <c r="T5" s="292"/>
    </row>
    <row r="6" spans="1:156" s="148" customFormat="1" ht="27.75" customHeight="1">
      <c r="B6" s="291" t="s">
        <v>590</v>
      </c>
      <c r="C6" s="291"/>
      <c r="D6" s="291"/>
      <c r="E6" s="291"/>
      <c r="F6" s="291"/>
      <c r="G6" s="291"/>
      <c r="H6" s="291"/>
      <c r="I6" s="291"/>
      <c r="L6" s="291" t="s">
        <v>591</v>
      </c>
      <c r="M6" s="291"/>
      <c r="N6" s="291"/>
      <c r="O6" s="291"/>
      <c r="P6" s="291"/>
      <c r="Q6" s="291"/>
      <c r="R6" s="291"/>
      <c r="S6" s="291"/>
      <c r="T6" s="291"/>
    </row>
    <row r="7" spans="1:156" ht="18" customHeight="1">
      <c r="B7" s="292" t="s">
        <v>585</v>
      </c>
      <c r="C7" s="292"/>
      <c r="D7" s="292"/>
      <c r="E7" s="292"/>
      <c r="F7" s="292"/>
      <c r="G7" s="292"/>
      <c r="H7" s="292"/>
      <c r="I7" s="292"/>
      <c r="L7" s="292" t="s">
        <v>587</v>
      </c>
      <c r="M7" s="292"/>
      <c r="N7" s="292"/>
      <c r="O7" s="292"/>
      <c r="P7" s="292"/>
      <c r="Q7" s="292"/>
      <c r="R7" s="292"/>
      <c r="S7" s="292"/>
      <c r="T7" s="292"/>
    </row>
    <row r="8" spans="1:156" ht="8.25" customHeight="1"/>
    <row r="9" spans="1:156" ht="72" customHeight="1">
      <c r="B9" s="149" t="s">
        <v>588</v>
      </c>
      <c r="C9" s="150" t="str">
        <f>'Annex 1 LV and HV charges'!D13</f>
        <v>Unit charge 1 (NHH)
or red/black charge (HH)
p/kWh</v>
      </c>
      <c r="D9" s="150" t="str">
        <f>'Annex 1 LV and HV charges'!E13</f>
        <v>Unit charge 2 (NHH)
or amber/yellow charge (HH)
p/kWh</v>
      </c>
      <c r="E9" s="150" t="str">
        <f>'Annex 1 LV and HV charges'!F13</f>
        <v>Green charge(HH)
p/kWh</v>
      </c>
      <c r="F9" s="150" t="str">
        <f>'Annex 1 LV and HV charges'!G13</f>
        <v>Fixed charge p/MPAN/day</v>
      </c>
      <c r="G9" s="150" t="str">
        <f>'Annex 1 LV and HV charges'!H13</f>
        <v>Capacity charge p/kVA/day</v>
      </c>
      <c r="H9" s="150" t="str">
        <f>'Annex 1 LV and HV charges'!I13</f>
        <v>Exceeded capacity charge
p/kVA/day</v>
      </c>
      <c r="I9" s="150" t="str">
        <f>'Annex 1 LV and HV charges'!J13</f>
        <v>Reactive power charge
p/kVArh</v>
      </c>
      <c r="L9" s="149" t="s">
        <v>589</v>
      </c>
      <c r="M9" s="169" t="str">
        <f>'Annex 2 EHV charges'!H10</f>
        <v>Import
Super Red
unit charge
(p/kWh)</v>
      </c>
      <c r="N9" s="169" t="str">
        <f>'Annex 2 EHV charges'!I10</f>
        <v>Import
fixed charge
(p/day)</v>
      </c>
      <c r="O9" s="169" t="str">
        <f>'Annex 2 EHV charges'!J10</f>
        <v>Import
capacity charge
(p/kVA/day)</v>
      </c>
      <c r="P9" s="169" t="str">
        <f>'Annex 2 EHV charges'!K10</f>
        <v>Import
exceeded capacity charge
(p/kVA/day)</v>
      </c>
      <c r="Q9" s="170" t="str">
        <f>'Annex 2 EHV charges'!L10</f>
        <v>Export
Super Red
unit charge
(p/kWh)</v>
      </c>
      <c r="R9" s="170" t="str">
        <f>'Annex 2 EHV charges'!M10</f>
        <v>Export
fixed charge
(p/day)</v>
      </c>
      <c r="S9" s="170" t="str">
        <f>'Annex 2 EHV charges'!N10</f>
        <v>Export
capacity charge
(p/kVA/day)</v>
      </c>
      <c r="T9" s="170" t="str">
        <f>'Annex 2 EHV charges'!O10</f>
        <v>Export
exceeded capacity charge
(p/kVA/day)</v>
      </c>
    </row>
    <row r="10" spans="1:156" ht="30" customHeight="1">
      <c r="B10" s="137" t="s">
        <v>0</v>
      </c>
      <c r="C10" s="164" t="str">
        <f>IFERROR(VLOOKUP($B$10,'Annex 1 LV and HV charges'!$A:$K,4,FALSE),"")</f>
        <v/>
      </c>
      <c r="D10" s="165" t="str">
        <f>IFERROR(VLOOKUP($B$10,'Annex 1 LV and HV charges'!$A:$K,5,FALSE),"")</f>
        <v/>
      </c>
      <c r="E10" s="165" t="str">
        <f>IFERROR(VLOOKUP($B$10,'Annex 1 LV and HV charges'!$A:$K,6,FALSE),"")</f>
        <v/>
      </c>
      <c r="F10" s="139" t="str">
        <f>IFERROR(VLOOKUP($B$10,'Annex 1 LV and HV charges'!$A:$K,7,FALSE),"")</f>
        <v/>
      </c>
      <c r="G10" s="139" t="str">
        <f>IFERROR(VLOOKUP($B$10,'Annex 1 LV and HV charges'!$A:$K,8,FALSE),"")</f>
        <v/>
      </c>
      <c r="H10" s="139" t="str">
        <f>IFERROR(VLOOKUP($B$10,'Annex 1 LV and HV charges'!$A:$K,9,FALSE),"")</f>
        <v/>
      </c>
      <c r="I10" s="139" t="str">
        <f>IFERROR(VLOOKUP($B$10,'Annex 1 LV and HV charges'!$A:$K,10,FALSE),"")</f>
        <v/>
      </c>
      <c r="L10" s="137" t="s">
        <v>60</v>
      </c>
      <c r="M10" s="139">
        <f>IFERROR(VLOOKUP($L$10,'Annex 2 EHV charges'!$G:$O,2,FALSE),"")</f>
        <v>0</v>
      </c>
      <c r="N10" s="139">
        <f>IFERROR(VLOOKUP($L$10,'Annex 2 EHV charges'!$G:$O,3,FALSE),"")</f>
        <v>14066.76</v>
      </c>
      <c r="O10" s="139">
        <f>IFERROR(VLOOKUP($L$10,'Annex 2 EHV charges'!$G:$O,4,FALSE),"")</f>
        <v>3.97</v>
      </c>
      <c r="P10" s="139">
        <f>IFERROR(VLOOKUP($L$10,'Annex 2 EHV charges'!$G:$O,5,FALSE),"")</f>
        <v>3.97</v>
      </c>
      <c r="Q10" s="152">
        <f>IFERROR(VLOOKUP($L$10,'Annex 2 EHV charges'!$G:$O,6,FALSE),"")</f>
        <v>0</v>
      </c>
      <c r="R10" s="152">
        <f>IFERROR(VLOOKUP($L$10,'Annex 2 EHV charges'!$G:$O,7,FALSE),"")</f>
        <v>0</v>
      </c>
      <c r="S10" s="152">
        <f>IFERROR(VLOOKUP($L$10,'Annex 2 EHV charges'!$G:$O,8,FALSE),"")</f>
        <v>0</v>
      </c>
      <c r="T10" s="152">
        <f>IFERROR(VLOOKUP($L$10,'Annex 2 EHV charges'!$G:$O,9,FALSE),"")</f>
        <v>0</v>
      </c>
    </row>
    <row r="11" spans="1:156" ht="7.5" customHeight="1"/>
    <row r="12" spans="1:156" ht="88.5" customHeight="1">
      <c r="B12" s="153" t="s">
        <v>550</v>
      </c>
      <c r="C12" s="150" t="s">
        <v>564</v>
      </c>
      <c r="D12" s="150" t="s">
        <v>565</v>
      </c>
      <c r="E12" s="150" t="s">
        <v>566</v>
      </c>
      <c r="F12" s="150" t="s">
        <v>551</v>
      </c>
      <c r="G12" s="150" t="s">
        <v>548</v>
      </c>
      <c r="H12" s="150" t="s">
        <v>732</v>
      </c>
      <c r="I12" s="150" t="s">
        <v>549</v>
      </c>
      <c r="L12" s="153" t="s">
        <v>550</v>
      </c>
      <c r="M12" s="150" t="s">
        <v>574</v>
      </c>
      <c r="N12" s="150" t="s">
        <v>551</v>
      </c>
      <c r="O12" s="150" t="s">
        <v>570</v>
      </c>
      <c r="P12" s="150" t="s">
        <v>732</v>
      </c>
      <c r="Q12" s="151" t="s">
        <v>572</v>
      </c>
      <c r="R12" s="151" t="s">
        <v>551</v>
      </c>
      <c r="S12" s="151" t="s">
        <v>571</v>
      </c>
      <c r="T12" s="151" t="s">
        <v>732</v>
      </c>
    </row>
    <row r="13" spans="1:156" ht="30" customHeight="1">
      <c r="B13" s="154" t="s">
        <v>552</v>
      </c>
      <c r="C13" s="159"/>
      <c r="D13" s="159"/>
      <c r="E13" s="159"/>
      <c r="F13" s="159"/>
      <c r="G13" s="159"/>
      <c r="H13" s="159"/>
      <c r="I13" s="159"/>
      <c r="L13" s="154" t="s">
        <v>552</v>
      </c>
      <c r="M13" s="140"/>
      <c r="N13" s="140"/>
      <c r="O13" s="140"/>
      <c r="P13" s="140"/>
      <c r="Q13" s="141"/>
      <c r="R13" s="141">
        <f>N13</f>
        <v>0</v>
      </c>
      <c r="S13" s="141"/>
      <c r="T13" s="141"/>
    </row>
    <row r="14" spans="1:156" ht="30" customHeight="1">
      <c r="B14" s="155" t="s">
        <v>554</v>
      </c>
      <c r="C14" s="138">
        <f>C13</f>
        <v>0</v>
      </c>
      <c r="D14" s="138">
        <f t="shared" ref="D14:G14" si="0">D13</f>
        <v>0</v>
      </c>
      <c r="E14" s="138">
        <f t="shared" si="0"/>
        <v>0</v>
      </c>
      <c r="F14" s="138">
        <f t="shared" si="0"/>
        <v>0</v>
      </c>
      <c r="G14" s="138">
        <f t="shared" si="0"/>
        <v>0</v>
      </c>
      <c r="H14" s="138">
        <f>H13</f>
        <v>0</v>
      </c>
      <c r="I14" s="138">
        <f>I13</f>
        <v>0</v>
      </c>
      <c r="L14" s="155" t="s">
        <v>554</v>
      </c>
      <c r="M14" s="138">
        <f>M13</f>
        <v>0</v>
      </c>
      <c r="N14" s="138">
        <f t="shared" ref="N14:T14" si="1">N13</f>
        <v>0</v>
      </c>
      <c r="O14" s="138">
        <f t="shared" si="1"/>
        <v>0</v>
      </c>
      <c r="P14" s="138">
        <f t="shared" si="1"/>
        <v>0</v>
      </c>
      <c r="Q14" s="142">
        <f t="shared" si="1"/>
        <v>0</v>
      </c>
      <c r="R14" s="142">
        <f t="shared" si="1"/>
        <v>0</v>
      </c>
      <c r="S14" s="142">
        <f t="shared" si="1"/>
        <v>0</v>
      </c>
      <c r="T14" s="142">
        <f t="shared" si="1"/>
        <v>0</v>
      </c>
    </row>
    <row r="15" spans="1:156" ht="7.5" customHeight="1"/>
    <row r="16" spans="1:156" ht="63.75" customHeight="1">
      <c r="B16" s="153" t="s">
        <v>553</v>
      </c>
      <c r="C16" s="150" t="s">
        <v>567</v>
      </c>
      <c r="D16" s="150" t="s">
        <v>568</v>
      </c>
      <c r="E16" s="150" t="s">
        <v>569</v>
      </c>
      <c r="F16" s="150" t="s">
        <v>559</v>
      </c>
      <c r="G16" s="150" t="s">
        <v>558</v>
      </c>
      <c r="H16" s="150" t="s">
        <v>733</v>
      </c>
      <c r="I16" s="150" t="s">
        <v>557</v>
      </c>
      <c r="L16" s="153" t="s">
        <v>553</v>
      </c>
      <c r="M16" s="150" t="s">
        <v>575</v>
      </c>
      <c r="N16" s="150" t="s">
        <v>573</v>
      </c>
      <c r="O16" s="150" t="s">
        <v>578</v>
      </c>
      <c r="P16" s="150" t="s">
        <v>734</v>
      </c>
      <c r="Q16" s="151" t="s">
        <v>576</v>
      </c>
      <c r="R16" s="151" t="s">
        <v>577</v>
      </c>
      <c r="S16" s="151" t="s">
        <v>579</v>
      </c>
      <c r="T16" s="151" t="s">
        <v>735</v>
      </c>
    </row>
    <row r="17" spans="2:20" ht="30" customHeight="1">
      <c r="B17" s="154" t="s">
        <v>555</v>
      </c>
      <c r="C17" s="160" t="str">
        <f>IFERROR(C10*C13/100,"")</f>
        <v/>
      </c>
      <c r="D17" s="160" t="str">
        <f t="shared" ref="D17:I17" si="2">IFERROR(D10*D13/100,"")</f>
        <v/>
      </c>
      <c r="E17" s="160" t="str">
        <f t="shared" si="2"/>
        <v/>
      </c>
      <c r="F17" s="160" t="str">
        <f t="shared" si="2"/>
        <v/>
      </c>
      <c r="G17" s="160" t="str">
        <f>IFERROR(G10*G13*F13/100,"")</f>
        <v/>
      </c>
      <c r="H17" s="160" t="str">
        <f>IFERROR(H10*H13*F13/100,"")</f>
        <v/>
      </c>
      <c r="I17" s="160" t="str">
        <f t="shared" si="2"/>
        <v/>
      </c>
      <c r="L17" s="156" t="s">
        <v>555</v>
      </c>
      <c r="M17" s="160">
        <f>IFERROR(M10*M13/100,"")</f>
        <v>0</v>
      </c>
      <c r="N17" s="160">
        <f>IFERROR(N10*N13/100,"")</f>
        <v>0</v>
      </c>
      <c r="O17" s="160">
        <f>IFERROR(O10*O13*N13/100,"")</f>
        <v>0</v>
      </c>
      <c r="P17" s="160">
        <f>IFERROR(P10*P13*N13/100,"")</f>
        <v>0</v>
      </c>
      <c r="Q17" s="161">
        <f>IFERROR(Q10*Q13/100,"")</f>
        <v>0</v>
      </c>
      <c r="R17" s="161">
        <f>IFERROR(R10*R13/100,"")</f>
        <v>0</v>
      </c>
      <c r="S17" s="161">
        <f>IFERROR(S10*S13*R13/100,"")</f>
        <v>0</v>
      </c>
      <c r="T17" s="161">
        <f>IFERROR(T10*T13*R13/100,"")</f>
        <v>0</v>
      </c>
    </row>
    <row r="18" spans="2:20" ht="30" customHeight="1">
      <c r="B18" s="155" t="s">
        <v>556</v>
      </c>
      <c r="C18" s="162" t="str">
        <f>IFERROR(C10*C14/100,"")</f>
        <v/>
      </c>
      <c r="D18" s="162" t="str">
        <f t="shared" ref="D18:I18" si="3">IFERROR(D10*D14/100,"")</f>
        <v/>
      </c>
      <c r="E18" s="162" t="str">
        <f t="shared" si="3"/>
        <v/>
      </c>
      <c r="F18" s="162" t="str">
        <f t="shared" si="3"/>
        <v/>
      </c>
      <c r="G18" s="162" t="str">
        <f>IFERROR(G10*G14*F14/100,"")</f>
        <v/>
      </c>
      <c r="H18" s="162" t="str">
        <f>IFERROR(H10*H14*F14/100,"")</f>
        <v/>
      </c>
      <c r="I18" s="162" t="str">
        <f t="shared" si="3"/>
        <v/>
      </c>
      <c r="L18" s="157" t="s">
        <v>556</v>
      </c>
      <c r="M18" s="162">
        <f>IFERROR(M10*M14/100,"")</f>
        <v>0</v>
      </c>
      <c r="N18" s="162">
        <f t="shared" ref="N18" si="4">IFERROR(N10*N14/100,"")</f>
        <v>0</v>
      </c>
      <c r="O18" s="162">
        <f>IFERROR(O10*O14*N14/100,"")</f>
        <v>0</v>
      </c>
      <c r="P18" s="162">
        <f>IFERROR(P10*P14*N14/100,"")</f>
        <v>0</v>
      </c>
      <c r="Q18" s="163">
        <f>IFERROR(Q10*Q14/100,"")</f>
        <v>0</v>
      </c>
      <c r="R18" s="163">
        <f t="shared" ref="R18" si="5">IFERROR(R10*R14/100,"")</f>
        <v>0</v>
      </c>
      <c r="S18" s="163">
        <f>IFERROR(S10*S14*R14/100,"")</f>
        <v>0</v>
      </c>
      <c r="T18" s="163">
        <f>IFERROR(T10*T14*R14/100,"")</f>
        <v>0</v>
      </c>
    </row>
    <row r="19" spans="2:20" ht="7.5" customHeight="1"/>
    <row r="20" spans="2:20" ht="39.75" customHeight="1">
      <c r="C20" s="158" t="s">
        <v>560</v>
      </c>
      <c r="M20" s="150" t="s">
        <v>580</v>
      </c>
      <c r="N20" s="151" t="s">
        <v>581</v>
      </c>
    </row>
    <row r="21" spans="2:20" ht="30" customHeight="1">
      <c r="B21" s="154" t="s">
        <v>555</v>
      </c>
      <c r="C21" s="160">
        <f>SUM(C17:I17)</f>
        <v>0</v>
      </c>
      <c r="L21" s="154" t="s">
        <v>555</v>
      </c>
      <c r="M21" s="160">
        <f>SUM(M17:P17)</f>
        <v>0</v>
      </c>
      <c r="N21" s="161">
        <f>SUM(Q17:T17)</f>
        <v>0</v>
      </c>
    </row>
    <row r="22" spans="2:20" ht="30" customHeight="1">
      <c r="B22" s="155" t="s">
        <v>556</v>
      </c>
      <c r="C22" s="162">
        <f>SUM(C18:I18)</f>
        <v>0</v>
      </c>
      <c r="L22" s="155" t="s">
        <v>556</v>
      </c>
      <c r="M22" s="162">
        <f>SUM(M18:P18)</f>
        <v>0</v>
      </c>
      <c r="N22" s="163">
        <f>SUM(Q18:T18)</f>
        <v>0</v>
      </c>
    </row>
    <row r="24" spans="2:20" ht="30.75" customHeight="1">
      <c r="B24" s="285" t="s">
        <v>582</v>
      </c>
      <c r="C24" s="286"/>
      <c r="D24" s="287"/>
      <c r="L24" s="285" t="s">
        <v>583</v>
      </c>
      <c r="M24" s="286"/>
      <c r="N24" s="287"/>
    </row>
  </sheetData>
  <sheetProtection sheet="1" objects="1" scenarios="1"/>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dataValidations count="2">
    <dataValidation type="list" allowBlank="1" showInputMessage="1" showErrorMessage="1" sqref="B10">
      <formula1>'Annex 1 LV and HV charges'!A14:A46</formula1>
    </dataValidation>
    <dataValidation type="list" allowBlank="1" showInputMessage="1" showErrorMessage="1" sqref="L10">
      <formula1>'Annex 2 EHV charges'!G11:G120</formula1>
    </dataValidation>
  </dataValidations>
  <hyperlinks>
    <hyperlink ref="B1" location="Overview!A1" display="Back to Overview"/>
  </hyperlinks>
  <pageMargins left="0.7" right="0.7" top="0.75" bottom="0.75" header="0.3" footer="0.3"/>
  <pageSetup paperSize="9" orientation="portrait"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and HV charges'!$A$14:$A$46</xm:f>
          </x14:formula1>
          <xm:sqref>B10</xm:sqref>
        </x14:dataValidation>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sheetPr codeName="Sheet1">
    <pageSetUpPr fitToPage="1"/>
  </sheetPr>
  <dimension ref="A1:N46"/>
  <sheetViews>
    <sheetView zoomScale="85" zoomScaleNormal="85" zoomScaleSheetLayoutView="100" workbookViewId="0"/>
  </sheetViews>
  <sheetFormatPr defaultRowHeight="27.75" customHeight="1"/>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4" ht="27.75" customHeight="1">
      <c r="A1" s="123" t="s">
        <v>92</v>
      </c>
      <c r="B1" s="226" t="s">
        <v>742</v>
      </c>
      <c r="C1" s="227"/>
      <c r="D1" s="227"/>
    </row>
    <row r="2" spans="1:14" ht="27" customHeight="1">
      <c r="A2" s="234" t="str">
        <f>Overview!B4&amp; " - Effective from "&amp;Overview!D4&amp;" - "&amp;Overview!E4&amp;" LV and HV charges"</f>
        <v>Electricity North West Limited - Effective from 1 April 2018 - Final LV and HV charges</v>
      </c>
      <c r="B2" s="234"/>
      <c r="C2" s="234"/>
      <c r="D2" s="234"/>
      <c r="E2" s="234"/>
      <c r="F2" s="234"/>
      <c r="G2" s="234"/>
      <c r="H2" s="234"/>
      <c r="I2" s="234"/>
      <c r="J2" s="234"/>
      <c r="K2" s="234"/>
    </row>
    <row r="3" spans="1:14" s="107" customFormat="1" ht="15" customHeight="1">
      <c r="A3" s="105"/>
      <c r="B3" s="105"/>
      <c r="C3" s="105"/>
      <c r="D3" s="105"/>
      <c r="E3" s="105"/>
      <c r="F3" s="105"/>
      <c r="G3" s="105"/>
      <c r="H3" s="105"/>
      <c r="I3" s="105"/>
      <c r="J3" s="105"/>
      <c r="K3" s="105"/>
      <c r="L3" s="106"/>
      <c r="M3" s="106"/>
    </row>
    <row r="4" spans="1:14" ht="27" customHeight="1">
      <c r="A4" s="234" t="s">
        <v>530</v>
      </c>
      <c r="B4" s="234"/>
      <c r="C4" s="234"/>
      <c r="D4" s="234"/>
      <c r="E4" s="234"/>
      <c r="F4" s="105"/>
      <c r="G4" s="234" t="s">
        <v>529</v>
      </c>
      <c r="H4" s="234"/>
      <c r="I4" s="234"/>
      <c r="J4" s="234"/>
      <c r="K4" s="234"/>
    </row>
    <row r="5" spans="1:14" ht="28.5" customHeight="1">
      <c r="A5" s="96" t="s">
        <v>85</v>
      </c>
      <c r="B5" s="101" t="s">
        <v>521</v>
      </c>
      <c r="C5" s="235" t="s">
        <v>522</v>
      </c>
      <c r="D5" s="236"/>
      <c r="E5" s="98" t="s">
        <v>523</v>
      </c>
      <c r="F5" s="105"/>
      <c r="G5" s="238"/>
      <c r="H5" s="239"/>
      <c r="I5" s="102" t="s">
        <v>527</v>
      </c>
      <c r="J5" s="103" t="s">
        <v>528</v>
      </c>
      <c r="K5" s="98" t="s">
        <v>523</v>
      </c>
      <c r="L5" s="105"/>
      <c r="N5" s="4"/>
    </row>
    <row r="6" spans="1:14" ht="65.25" customHeight="1">
      <c r="A6" s="99" t="s">
        <v>524</v>
      </c>
      <c r="B6" s="23" t="s">
        <v>747</v>
      </c>
      <c r="C6" s="237" t="s">
        <v>748</v>
      </c>
      <c r="D6" s="237"/>
      <c r="E6" s="191" t="s">
        <v>749</v>
      </c>
      <c r="F6" s="105"/>
      <c r="G6" s="228" t="s">
        <v>751</v>
      </c>
      <c r="H6" s="229"/>
      <c r="I6" s="186"/>
      <c r="J6" s="104" t="s">
        <v>752</v>
      </c>
      <c r="K6" s="191" t="s">
        <v>749</v>
      </c>
      <c r="L6" s="105"/>
      <c r="N6" s="4"/>
    </row>
    <row r="7" spans="1:14" ht="65.25" customHeight="1">
      <c r="A7" s="99" t="s">
        <v>88</v>
      </c>
      <c r="B7" s="186"/>
      <c r="C7" s="240" t="s">
        <v>747</v>
      </c>
      <c r="D7" s="240"/>
      <c r="E7" s="191" t="s">
        <v>750</v>
      </c>
      <c r="F7" s="105"/>
      <c r="G7" s="228" t="s">
        <v>525</v>
      </c>
      <c r="H7" s="229"/>
      <c r="I7" s="23" t="s">
        <v>747</v>
      </c>
      <c r="J7" s="104" t="s">
        <v>753</v>
      </c>
      <c r="K7" s="191" t="s">
        <v>749</v>
      </c>
      <c r="L7" s="105"/>
      <c r="N7" s="4"/>
    </row>
    <row r="8" spans="1:14" ht="65.25" customHeight="1">
      <c r="A8" s="100" t="s">
        <v>86</v>
      </c>
      <c r="B8" s="230" t="s">
        <v>87</v>
      </c>
      <c r="C8" s="231"/>
      <c r="D8" s="231"/>
      <c r="E8" s="232"/>
      <c r="F8" s="105"/>
      <c r="G8" s="228" t="s">
        <v>545</v>
      </c>
      <c r="H8" s="229"/>
      <c r="I8" s="186"/>
      <c r="J8" s="23" t="s">
        <v>747</v>
      </c>
      <c r="K8" s="191" t="s">
        <v>750</v>
      </c>
      <c r="L8" s="105"/>
      <c r="N8" s="4"/>
    </row>
    <row r="9" spans="1:14" s="97" customFormat="1" ht="65.25" customHeight="1">
      <c r="A9" s="241" t="s">
        <v>2322</v>
      </c>
      <c r="B9" s="241"/>
      <c r="C9" s="241"/>
      <c r="D9" s="241"/>
      <c r="E9" s="241"/>
      <c r="F9" s="105"/>
      <c r="G9" s="233" t="s">
        <v>86</v>
      </c>
      <c r="H9" s="233"/>
      <c r="I9" s="230" t="s">
        <v>87</v>
      </c>
      <c r="J9" s="231"/>
      <c r="K9" s="232"/>
      <c r="L9" s="105"/>
      <c r="M9" s="66"/>
      <c r="N9" s="66"/>
    </row>
    <row r="10" spans="1:14" s="107" customFormat="1" ht="36" customHeight="1">
      <c r="A10" s="242"/>
      <c r="B10" s="242"/>
      <c r="C10" s="242"/>
      <c r="D10" s="242"/>
      <c r="E10" s="242"/>
      <c r="F10" s="105"/>
      <c r="G10" s="105"/>
      <c r="H10" s="105"/>
      <c r="I10" s="105"/>
      <c r="J10" s="105"/>
      <c r="K10" s="105"/>
      <c r="L10" s="105"/>
      <c r="M10" s="106"/>
      <c r="N10" s="106"/>
    </row>
    <row r="11" spans="1:14" s="107" customFormat="1" ht="27" customHeight="1">
      <c r="A11" s="242"/>
      <c r="B11" s="242"/>
      <c r="C11" s="242"/>
      <c r="D11" s="242"/>
      <c r="E11" s="242"/>
      <c r="F11" s="105"/>
      <c r="G11" s="105"/>
      <c r="H11" s="105"/>
      <c r="I11" s="105"/>
      <c r="J11" s="105"/>
      <c r="K11" s="105"/>
      <c r="L11" s="106"/>
      <c r="M11" s="106"/>
    </row>
    <row r="12" spans="1:14" s="107" customFormat="1" ht="12.75" customHeight="1">
      <c r="A12" s="105"/>
      <c r="B12" s="105"/>
      <c r="C12" s="105"/>
      <c r="D12" s="105"/>
      <c r="E12" s="105"/>
      <c r="F12" s="105"/>
      <c r="G12" s="105"/>
      <c r="H12" s="105"/>
      <c r="I12" s="105"/>
      <c r="J12" s="105"/>
      <c r="K12" s="105"/>
      <c r="L12" s="106"/>
      <c r="M12" s="106"/>
    </row>
    <row r="13" spans="1:14" ht="78.75" customHeight="1">
      <c r="A13" s="30" t="s">
        <v>726</v>
      </c>
      <c r="B13" s="94" t="s">
        <v>97</v>
      </c>
      <c r="C13" s="94" t="s">
        <v>98</v>
      </c>
      <c r="D13" s="30" t="s">
        <v>668</v>
      </c>
      <c r="E13" s="30" t="s">
        <v>669</v>
      </c>
      <c r="F13" s="30" t="s">
        <v>670</v>
      </c>
      <c r="G13" s="94" t="s">
        <v>99</v>
      </c>
      <c r="H13" s="94" t="s">
        <v>100</v>
      </c>
      <c r="I13" s="30" t="s">
        <v>729</v>
      </c>
      <c r="J13" s="94" t="s">
        <v>473</v>
      </c>
      <c r="K13" s="94" t="s">
        <v>49</v>
      </c>
    </row>
    <row r="14" spans="1:14" ht="32.25" customHeight="1">
      <c r="A14" s="17" t="s">
        <v>2319</v>
      </c>
      <c r="B14" s="49" t="s">
        <v>754</v>
      </c>
      <c r="C14" s="84">
        <v>1</v>
      </c>
      <c r="D14" s="50">
        <v>2.2050000000000001</v>
      </c>
      <c r="E14" s="51"/>
      <c r="F14" s="51"/>
      <c r="G14" s="218">
        <v>3.31</v>
      </c>
      <c r="H14" s="60"/>
      <c r="I14" s="60"/>
      <c r="J14" s="51"/>
      <c r="K14" s="53"/>
    </row>
    <row r="15" spans="1:14" ht="32.25" customHeight="1">
      <c r="A15" s="17" t="s">
        <v>2320</v>
      </c>
      <c r="B15" s="49" t="s">
        <v>755</v>
      </c>
      <c r="C15" s="84">
        <v>2</v>
      </c>
      <c r="D15" s="50">
        <v>2.536</v>
      </c>
      <c r="E15" s="50">
        <v>0.68600000000000005</v>
      </c>
      <c r="F15" s="51"/>
      <c r="G15" s="218">
        <v>3.31</v>
      </c>
      <c r="H15" s="60"/>
      <c r="I15" s="60"/>
      <c r="J15" s="51"/>
      <c r="K15" s="53"/>
    </row>
    <row r="16" spans="1:14" ht="32.25" customHeight="1">
      <c r="A16" s="17" t="s">
        <v>10</v>
      </c>
      <c r="B16" s="49" t="s">
        <v>756</v>
      </c>
      <c r="C16" s="84">
        <v>2</v>
      </c>
      <c r="D16" s="50">
        <v>0.72699999999999998</v>
      </c>
      <c r="E16" s="51"/>
      <c r="F16" s="51"/>
      <c r="G16" s="60"/>
      <c r="H16" s="60"/>
      <c r="I16" s="60"/>
      <c r="J16" s="51"/>
      <c r="K16" s="53"/>
    </row>
    <row r="17" spans="1:11" ht="32.25" customHeight="1">
      <c r="A17" s="17" t="s">
        <v>11</v>
      </c>
      <c r="B17" s="54" t="s">
        <v>757</v>
      </c>
      <c r="C17" s="84">
        <v>3</v>
      </c>
      <c r="D17" s="50">
        <v>2.0529999999999999</v>
      </c>
      <c r="E17" s="51"/>
      <c r="F17" s="51"/>
      <c r="G17" s="59">
        <v>3.23</v>
      </c>
      <c r="H17" s="60"/>
      <c r="I17" s="60"/>
      <c r="J17" s="51"/>
      <c r="K17" s="53"/>
    </row>
    <row r="18" spans="1:11" ht="32.25" customHeight="1">
      <c r="A18" s="17" t="s">
        <v>12</v>
      </c>
      <c r="B18" s="49" t="s">
        <v>758</v>
      </c>
      <c r="C18" s="84">
        <v>4</v>
      </c>
      <c r="D18" s="50">
        <v>2.1179999999999999</v>
      </c>
      <c r="E18" s="50">
        <v>0.64600000000000002</v>
      </c>
      <c r="F18" s="51"/>
      <c r="G18" s="59">
        <v>3.23</v>
      </c>
      <c r="H18" s="60"/>
      <c r="I18" s="60"/>
      <c r="J18" s="51"/>
      <c r="K18" s="53"/>
    </row>
    <row r="19" spans="1:11" ht="32.25" customHeight="1">
      <c r="A19" s="17" t="s">
        <v>13</v>
      </c>
      <c r="B19" s="49" t="s">
        <v>759</v>
      </c>
      <c r="C19" s="84">
        <v>4</v>
      </c>
      <c r="D19" s="50">
        <v>0.66900000000000004</v>
      </c>
      <c r="E19" s="51"/>
      <c r="F19" s="51"/>
      <c r="G19" s="60"/>
      <c r="H19" s="60"/>
      <c r="I19" s="60"/>
      <c r="J19" s="51"/>
      <c r="K19" s="53"/>
    </row>
    <row r="20" spans="1:11" ht="32.25" customHeight="1">
      <c r="A20" s="17" t="s">
        <v>1</v>
      </c>
      <c r="B20" s="54" t="s">
        <v>760</v>
      </c>
      <c r="C20" s="84" t="s">
        <v>19</v>
      </c>
      <c r="D20" s="50">
        <v>2.137</v>
      </c>
      <c r="E20" s="50">
        <v>0.63700000000000001</v>
      </c>
      <c r="F20" s="51"/>
      <c r="G20" s="59">
        <v>15.1</v>
      </c>
      <c r="H20" s="60"/>
      <c r="I20" s="60"/>
      <c r="J20" s="51"/>
      <c r="K20" s="53"/>
    </row>
    <row r="21" spans="1:11" ht="32.25" customHeight="1">
      <c r="A21" s="17" t="s">
        <v>14</v>
      </c>
      <c r="B21" s="54" t="s">
        <v>761</v>
      </c>
      <c r="C21" s="84" t="s">
        <v>19</v>
      </c>
      <c r="D21" s="50">
        <v>1.82</v>
      </c>
      <c r="E21" s="50">
        <v>0.60899999999999999</v>
      </c>
      <c r="F21" s="51"/>
      <c r="G21" s="59">
        <v>56.48</v>
      </c>
      <c r="H21" s="60"/>
      <c r="I21" s="60"/>
      <c r="J21" s="51"/>
      <c r="K21" s="53"/>
    </row>
    <row r="22" spans="1:11" ht="32.25" customHeight="1">
      <c r="A22" s="17" t="s">
        <v>15</v>
      </c>
      <c r="B22" s="53" t="s">
        <v>2266</v>
      </c>
      <c r="C22" s="84" t="s">
        <v>19</v>
      </c>
      <c r="D22" s="50">
        <v>1.282</v>
      </c>
      <c r="E22" s="50">
        <v>0.55800000000000005</v>
      </c>
      <c r="F22" s="51"/>
      <c r="G22" s="59">
        <v>176.45</v>
      </c>
      <c r="H22" s="60"/>
      <c r="I22" s="60"/>
      <c r="J22" s="51"/>
      <c r="K22" s="53"/>
    </row>
    <row r="23" spans="1:11" ht="32.25" customHeight="1">
      <c r="A23" s="17" t="s">
        <v>2321</v>
      </c>
      <c r="B23" s="53" t="s">
        <v>2287</v>
      </c>
      <c r="C23" s="84"/>
      <c r="D23" s="183">
        <v>9.8030000000000008</v>
      </c>
      <c r="E23" s="55">
        <v>1.855</v>
      </c>
      <c r="F23" s="61">
        <v>0.66800000000000004</v>
      </c>
      <c r="G23" s="218">
        <v>3.31</v>
      </c>
      <c r="H23" s="60"/>
      <c r="I23" s="60"/>
      <c r="J23" s="51"/>
      <c r="K23" s="53"/>
    </row>
    <row r="24" spans="1:11" ht="32.25" customHeight="1">
      <c r="A24" s="17" t="s">
        <v>595</v>
      </c>
      <c r="B24" s="53" t="s">
        <v>2288</v>
      </c>
      <c r="C24" s="84"/>
      <c r="D24" s="183">
        <v>8.9079999999999995</v>
      </c>
      <c r="E24" s="55">
        <v>1.724</v>
      </c>
      <c r="F24" s="61">
        <v>0.65100000000000002</v>
      </c>
      <c r="G24" s="59">
        <v>3.23</v>
      </c>
      <c r="H24" s="60"/>
      <c r="I24" s="60"/>
      <c r="J24" s="51"/>
      <c r="K24" s="53"/>
    </row>
    <row r="25" spans="1:11" ht="32.25" customHeight="1">
      <c r="A25" s="17" t="s">
        <v>16</v>
      </c>
      <c r="B25" s="53" t="s">
        <v>2289</v>
      </c>
      <c r="C25" s="84"/>
      <c r="D25" s="183">
        <v>6.6230000000000002</v>
      </c>
      <c r="E25" s="55">
        <v>1.341</v>
      </c>
      <c r="F25" s="61">
        <v>0.60399999999999998</v>
      </c>
      <c r="G25" s="59">
        <v>13.06</v>
      </c>
      <c r="H25" s="59">
        <v>3.41</v>
      </c>
      <c r="I25" s="190">
        <v>5.19</v>
      </c>
      <c r="J25" s="50">
        <v>0.16400000000000001</v>
      </c>
      <c r="K25" s="53"/>
    </row>
    <row r="26" spans="1:11" ht="32.25" customHeight="1">
      <c r="A26" s="17" t="s">
        <v>17</v>
      </c>
      <c r="B26" s="53" t="s">
        <v>2290</v>
      </c>
      <c r="C26" s="84"/>
      <c r="D26" s="183">
        <v>5.4050000000000002</v>
      </c>
      <c r="E26" s="55">
        <v>1.133</v>
      </c>
      <c r="F26" s="61">
        <v>0.57799999999999996</v>
      </c>
      <c r="G26" s="59">
        <v>41.93</v>
      </c>
      <c r="H26" s="59">
        <v>3.5</v>
      </c>
      <c r="I26" s="190">
        <v>6.36</v>
      </c>
      <c r="J26" s="50">
        <v>0.127</v>
      </c>
      <c r="K26" s="53"/>
    </row>
    <row r="27" spans="1:11" ht="32.25" customHeight="1">
      <c r="A27" s="17" t="s">
        <v>18</v>
      </c>
      <c r="B27" s="53" t="s">
        <v>2291</v>
      </c>
      <c r="C27" s="84"/>
      <c r="D27" s="183">
        <v>3.9529999999999998</v>
      </c>
      <c r="E27" s="55">
        <v>0.89400000000000002</v>
      </c>
      <c r="F27" s="61">
        <v>0.54800000000000004</v>
      </c>
      <c r="G27" s="59">
        <v>92.2</v>
      </c>
      <c r="H27" s="59">
        <v>2.94</v>
      </c>
      <c r="I27" s="190">
        <v>5.96</v>
      </c>
      <c r="J27" s="50">
        <v>8.5999999999999993E-2</v>
      </c>
      <c r="K27" s="53"/>
    </row>
    <row r="28" spans="1:11" ht="32.25" customHeight="1">
      <c r="A28" s="17" t="s">
        <v>202</v>
      </c>
      <c r="B28" s="53">
        <v>761</v>
      </c>
      <c r="C28" s="84">
        <v>8</v>
      </c>
      <c r="D28" s="50">
        <v>3.2349999999999999</v>
      </c>
      <c r="E28" s="51"/>
      <c r="F28" s="51"/>
      <c r="G28" s="60"/>
      <c r="H28" s="60"/>
      <c r="I28" s="60"/>
      <c r="J28" s="51"/>
      <c r="K28" s="53"/>
    </row>
    <row r="29" spans="1:11" ht="32.25" customHeight="1">
      <c r="A29" s="17" t="s">
        <v>203</v>
      </c>
      <c r="B29" s="53">
        <v>771</v>
      </c>
      <c r="C29" s="84">
        <v>1</v>
      </c>
      <c r="D29" s="50">
        <v>3.4340000000000002</v>
      </c>
      <c r="E29" s="51"/>
      <c r="F29" s="51"/>
      <c r="G29" s="60"/>
      <c r="H29" s="60"/>
      <c r="I29" s="60"/>
      <c r="J29" s="51"/>
      <c r="K29" s="53"/>
    </row>
    <row r="30" spans="1:11" ht="32.25" customHeight="1">
      <c r="A30" s="17" t="s">
        <v>204</v>
      </c>
      <c r="B30" s="53">
        <v>781</v>
      </c>
      <c r="C30" s="84">
        <v>1</v>
      </c>
      <c r="D30" s="50">
        <v>4.53</v>
      </c>
      <c r="E30" s="51"/>
      <c r="F30" s="51"/>
      <c r="G30" s="60"/>
      <c r="H30" s="60"/>
      <c r="I30" s="60"/>
      <c r="J30" s="51"/>
      <c r="K30" s="53"/>
    </row>
    <row r="31" spans="1:11" ht="32.25" customHeight="1">
      <c r="A31" s="17" t="s">
        <v>205</v>
      </c>
      <c r="B31" s="53">
        <v>791</v>
      </c>
      <c r="C31" s="84">
        <v>1</v>
      </c>
      <c r="D31" s="50">
        <v>3.1629999999999998</v>
      </c>
      <c r="E31" s="51"/>
      <c r="F31" s="51"/>
      <c r="G31" s="60"/>
      <c r="H31" s="60"/>
      <c r="I31" s="60"/>
      <c r="J31" s="51"/>
      <c r="K31" s="53"/>
    </row>
    <row r="32" spans="1:11" ht="32.25" customHeight="1">
      <c r="A32" s="17" t="s">
        <v>2</v>
      </c>
      <c r="B32" s="53">
        <v>811</v>
      </c>
      <c r="C32" s="84"/>
      <c r="D32" s="184">
        <v>24.503</v>
      </c>
      <c r="E32" s="56">
        <v>3.2090000000000001</v>
      </c>
      <c r="F32" s="61">
        <v>2.246</v>
      </c>
      <c r="G32" s="60"/>
      <c r="H32" s="60"/>
      <c r="I32" s="60"/>
      <c r="J32" s="51"/>
      <c r="K32" s="53"/>
    </row>
    <row r="33" spans="1:11" ht="32.25" customHeight="1">
      <c r="A33" s="17" t="s">
        <v>596</v>
      </c>
      <c r="B33" s="54">
        <v>961</v>
      </c>
      <c r="C33" s="84" t="s">
        <v>2251</v>
      </c>
      <c r="D33" s="50">
        <v>-0.92200000000000004</v>
      </c>
      <c r="E33" s="51"/>
      <c r="F33" s="51"/>
      <c r="G33" s="59">
        <v>0</v>
      </c>
      <c r="H33" s="60"/>
      <c r="I33" s="60"/>
      <c r="J33" s="51"/>
      <c r="K33" s="53"/>
    </row>
    <row r="34" spans="1:11" ht="32.25" customHeight="1">
      <c r="A34" s="17" t="s">
        <v>9</v>
      </c>
      <c r="B34" s="53">
        <v>962</v>
      </c>
      <c r="C34" s="84">
        <v>8</v>
      </c>
      <c r="D34" s="50">
        <v>-0.74099999999999999</v>
      </c>
      <c r="E34" s="51"/>
      <c r="F34" s="51"/>
      <c r="G34" s="59">
        <v>0</v>
      </c>
      <c r="H34" s="60"/>
      <c r="I34" s="60"/>
      <c r="J34" s="51"/>
      <c r="K34" s="53"/>
    </row>
    <row r="35" spans="1:11" ht="32.25" customHeight="1">
      <c r="A35" s="17" t="s">
        <v>3</v>
      </c>
      <c r="B35" s="53">
        <v>971</v>
      </c>
      <c r="C35" s="84"/>
      <c r="D35" s="50">
        <v>-0.92200000000000004</v>
      </c>
      <c r="E35" s="51"/>
      <c r="F35" s="51"/>
      <c r="G35" s="59">
        <v>0</v>
      </c>
      <c r="H35" s="60"/>
      <c r="I35" s="60"/>
      <c r="J35" s="50">
        <v>0.14299999999999999</v>
      </c>
      <c r="K35" s="53"/>
    </row>
    <row r="36" spans="1:11" ht="32.25" customHeight="1">
      <c r="A36" s="17" t="s">
        <v>736</v>
      </c>
      <c r="B36" s="53"/>
      <c r="C36" s="84"/>
      <c r="D36" s="50">
        <v>-0.92200000000000004</v>
      </c>
      <c r="E36" s="51"/>
      <c r="F36" s="51"/>
      <c r="G36" s="59">
        <v>0</v>
      </c>
      <c r="H36" s="60"/>
      <c r="I36" s="60"/>
      <c r="J36" s="51"/>
      <c r="K36" s="53"/>
    </row>
    <row r="37" spans="1:11" ht="32.25" customHeight="1">
      <c r="A37" s="17" t="s">
        <v>4</v>
      </c>
      <c r="B37" s="53">
        <v>981</v>
      </c>
      <c r="C37" s="84"/>
      <c r="D37" s="195">
        <v>-6.45</v>
      </c>
      <c r="E37" s="57">
        <v>-0.94399999999999995</v>
      </c>
      <c r="F37" s="61">
        <v>-0.121</v>
      </c>
      <c r="G37" s="59">
        <v>0</v>
      </c>
      <c r="H37" s="60"/>
      <c r="I37" s="60"/>
      <c r="J37" s="50">
        <v>0.14299999999999999</v>
      </c>
      <c r="K37" s="53"/>
    </row>
    <row r="38" spans="1:11" ht="32.25" customHeight="1">
      <c r="A38" s="17" t="s">
        <v>737</v>
      </c>
      <c r="B38" s="53"/>
      <c r="C38" s="84"/>
      <c r="D38" s="195">
        <v>-6.45</v>
      </c>
      <c r="E38" s="57">
        <v>-0.94399999999999995</v>
      </c>
      <c r="F38" s="61">
        <v>-0.121</v>
      </c>
      <c r="G38" s="59">
        <v>0</v>
      </c>
      <c r="H38" s="60"/>
      <c r="I38" s="60"/>
      <c r="J38" s="51"/>
      <c r="K38" s="53"/>
    </row>
    <row r="39" spans="1:11" ht="32.25" customHeight="1">
      <c r="A39" s="17" t="s">
        <v>5</v>
      </c>
      <c r="B39" s="53">
        <v>972</v>
      </c>
      <c r="C39" s="84"/>
      <c r="D39" s="50">
        <v>-0.74099999999999999</v>
      </c>
      <c r="E39" s="51"/>
      <c r="F39" s="51"/>
      <c r="G39" s="59">
        <v>0</v>
      </c>
      <c r="H39" s="60"/>
      <c r="I39" s="60"/>
      <c r="J39" s="50">
        <v>0.121</v>
      </c>
      <c r="K39" s="53"/>
    </row>
    <row r="40" spans="1:11" ht="32.25" customHeight="1">
      <c r="A40" s="17" t="s">
        <v>738</v>
      </c>
      <c r="B40" s="53"/>
      <c r="C40" s="84"/>
      <c r="D40" s="50">
        <v>-0.74099999999999999</v>
      </c>
      <c r="E40" s="51"/>
      <c r="F40" s="51"/>
      <c r="G40" s="59">
        <v>0</v>
      </c>
      <c r="H40" s="60"/>
      <c r="I40" s="60"/>
      <c r="J40" s="51"/>
      <c r="K40" s="53"/>
    </row>
    <row r="41" spans="1:11" ht="32.25" customHeight="1">
      <c r="A41" s="17" t="s">
        <v>6</v>
      </c>
      <c r="B41" s="53">
        <v>982</v>
      </c>
      <c r="C41" s="84"/>
      <c r="D41" s="195">
        <v>-5.2590000000000003</v>
      </c>
      <c r="E41" s="55">
        <v>-0.73699999999999999</v>
      </c>
      <c r="F41" s="61">
        <v>-9.6000000000000002E-2</v>
      </c>
      <c r="G41" s="59">
        <v>0</v>
      </c>
      <c r="H41" s="60"/>
      <c r="I41" s="60"/>
      <c r="J41" s="50">
        <v>0.121</v>
      </c>
      <c r="K41" s="53"/>
    </row>
    <row r="42" spans="1:11" ht="32.25" customHeight="1">
      <c r="A42" s="17" t="s">
        <v>739</v>
      </c>
      <c r="B42" s="53"/>
      <c r="C42" s="84"/>
      <c r="D42" s="195">
        <v>-5.2590000000000003</v>
      </c>
      <c r="E42" s="55">
        <v>-0.73699999999999999</v>
      </c>
      <c r="F42" s="61">
        <v>-9.6000000000000002E-2</v>
      </c>
      <c r="G42" s="59">
        <v>0</v>
      </c>
      <c r="H42" s="60"/>
      <c r="I42" s="60"/>
      <c r="J42" s="51"/>
      <c r="K42" s="53"/>
    </row>
    <row r="43" spans="1:11" ht="32.25" customHeight="1">
      <c r="A43" s="17" t="s">
        <v>7</v>
      </c>
      <c r="B43" s="53">
        <v>973</v>
      </c>
      <c r="C43" s="84"/>
      <c r="D43" s="50">
        <v>-0.53500000000000003</v>
      </c>
      <c r="E43" s="51"/>
      <c r="F43" s="51"/>
      <c r="G43" s="59">
        <v>6.21</v>
      </c>
      <c r="H43" s="60"/>
      <c r="I43" s="60"/>
      <c r="J43" s="50">
        <v>9.5000000000000001E-2</v>
      </c>
      <c r="K43" s="53"/>
    </row>
    <row r="44" spans="1:11" ht="32.25" customHeight="1">
      <c r="A44" s="17" t="s">
        <v>740</v>
      </c>
      <c r="B44" s="53"/>
      <c r="C44" s="84"/>
      <c r="D44" s="50">
        <v>-0.53500000000000003</v>
      </c>
      <c r="E44" s="51"/>
      <c r="F44" s="51"/>
      <c r="G44" s="59">
        <v>6.21</v>
      </c>
      <c r="H44" s="60"/>
      <c r="I44" s="60"/>
      <c r="J44" s="51"/>
      <c r="K44" s="53"/>
    </row>
    <row r="45" spans="1:11" ht="32.25" customHeight="1">
      <c r="A45" s="17" t="s">
        <v>8</v>
      </c>
      <c r="B45" s="53">
        <v>983</v>
      </c>
      <c r="C45" s="84"/>
      <c r="D45" s="195">
        <v>-3.927</v>
      </c>
      <c r="E45" s="55">
        <v>-0.497</v>
      </c>
      <c r="F45" s="61">
        <v>-6.7000000000000004E-2</v>
      </c>
      <c r="G45" s="59">
        <v>6.21</v>
      </c>
      <c r="H45" s="60"/>
      <c r="I45" s="60"/>
      <c r="J45" s="50">
        <v>9.5000000000000001E-2</v>
      </c>
      <c r="K45" s="53"/>
    </row>
    <row r="46" spans="1:11" ht="32.25" customHeight="1">
      <c r="A46" s="17" t="s">
        <v>741</v>
      </c>
      <c r="B46" s="53"/>
      <c r="C46" s="84"/>
      <c r="D46" s="195">
        <v>-3.927</v>
      </c>
      <c r="E46" s="55">
        <v>-0.497</v>
      </c>
      <c r="F46" s="61">
        <v>-6.7000000000000004E-2</v>
      </c>
      <c r="G46" s="59">
        <v>6.21</v>
      </c>
      <c r="H46" s="60"/>
      <c r="I46" s="60"/>
      <c r="J46" s="51"/>
      <c r="K46" s="5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B1:D1"/>
    <mergeCell ref="G8:H8"/>
    <mergeCell ref="I9:K9"/>
    <mergeCell ref="G9:H9"/>
    <mergeCell ref="A2:K2"/>
    <mergeCell ref="C5:D5"/>
    <mergeCell ref="C6:D6"/>
    <mergeCell ref="G5:H5"/>
    <mergeCell ref="G6:H6"/>
    <mergeCell ref="G4:K4"/>
    <mergeCell ref="A4:E4"/>
    <mergeCell ref="C7:D7"/>
    <mergeCell ref="B8:E8"/>
    <mergeCell ref="G7:H7"/>
    <mergeCell ref="A9:E11"/>
  </mergeCells>
  <phoneticPr fontId="4"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oddFooter>
  </headerFooter>
</worksheet>
</file>

<file path=xl/worksheets/sheet3.xml><?xml version="1.0" encoding="utf-8"?>
<worksheet xmlns="http://schemas.openxmlformats.org/spreadsheetml/2006/main" xmlns:r="http://schemas.openxmlformats.org/officeDocument/2006/relationships">
  <sheetPr codeName="Sheet4">
    <pageSetUpPr fitToPage="1"/>
  </sheetPr>
  <dimension ref="A1:O261"/>
  <sheetViews>
    <sheetView zoomScale="85" zoomScaleNormal="85" zoomScaleSheetLayoutView="100" workbookViewId="0"/>
  </sheetViews>
  <sheetFormatPr defaultRowHeight="27.75" customHeight="1"/>
  <cols>
    <col min="1" max="1" width="14.5703125" style="69" customWidth="1"/>
    <col min="2" max="2" width="7.28515625" style="69" customWidth="1"/>
    <col min="3" max="3" width="17.140625" style="69" customWidth="1"/>
    <col min="4" max="4" width="14.7109375" style="77" customWidth="1"/>
    <col min="5" max="5" width="7.140625" style="77" customWidth="1"/>
    <col min="6" max="6" width="17.28515625" style="77" customWidth="1"/>
    <col min="7" max="7" width="50.7109375" style="77" customWidth="1"/>
    <col min="8" max="8" width="14.7109375" style="77" customWidth="1"/>
    <col min="9" max="9" width="14.7109375" style="78" customWidth="1"/>
    <col min="10" max="11" width="14.7109375" style="79" customWidth="1"/>
    <col min="12" max="15" width="14.7109375" style="69" customWidth="1"/>
    <col min="16" max="16" width="15.5703125" style="69" customWidth="1"/>
    <col min="17" max="16384" width="9.140625" style="69"/>
  </cols>
  <sheetData>
    <row r="1" spans="1:15" ht="66.75" customHeight="1">
      <c r="A1" s="67" t="s">
        <v>92</v>
      </c>
      <c r="B1" s="67"/>
      <c r="C1" s="251" t="s">
        <v>679</v>
      </c>
      <c r="D1" s="251"/>
      <c r="E1" s="68"/>
      <c r="F1" s="250" t="s">
        <v>201</v>
      </c>
      <c r="G1" s="250"/>
      <c r="H1" s="250"/>
      <c r="I1" s="250"/>
      <c r="J1" s="250"/>
      <c r="K1" s="250"/>
      <c r="L1" s="250"/>
      <c r="M1" s="250"/>
      <c r="N1" s="250"/>
      <c r="O1" s="250"/>
    </row>
    <row r="2" spans="1:15" s="70" customFormat="1" ht="25.5" customHeight="1">
      <c r="A2" s="234" t="str">
        <f>Overview!B4&amp; " - Effective from "&amp;Overview!D4&amp;" - "&amp;Overview!E4&amp;" EDCM charges"</f>
        <v>Electricity North West Limited - Effective from 1 April 2018 - Final EDCM charges</v>
      </c>
      <c r="B2" s="234"/>
      <c r="C2" s="234"/>
      <c r="D2" s="234"/>
      <c r="E2" s="234"/>
      <c r="F2" s="234"/>
      <c r="G2" s="234"/>
      <c r="H2" s="234"/>
      <c r="I2" s="234"/>
      <c r="J2" s="234"/>
      <c r="K2" s="234"/>
      <c r="L2" s="234"/>
      <c r="M2" s="234"/>
      <c r="N2" s="234"/>
      <c r="O2" s="234"/>
    </row>
    <row r="3" spans="1:15" s="108" customFormat="1" ht="10.5" customHeight="1">
      <c r="A3" s="105"/>
      <c r="B3" s="105"/>
      <c r="C3" s="105"/>
      <c r="D3" s="105"/>
      <c r="E3" s="105"/>
      <c r="F3" s="105"/>
      <c r="G3" s="105"/>
      <c r="H3" s="105"/>
      <c r="I3" s="105"/>
      <c r="J3" s="105"/>
      <c r="K3" s="105"/>
      <c r="L3" s="105"/>
      <c r="M3" s="105"/>
      <c r="N3" s="105"/>
      <c r="O3" s="105"/>
    </row>
    <row r="4" spans="1:15" s="108" customFormat="1" ht="25.5" customHeight="1">
      <c r="A4" s="234" t="s">
        <v>531</v>
      </c>
      <c r="B4" s="234"/>
      <c r="C4" s="234"/>
      <c r="D4" s="234"/>
      <c r="E4" s="234"/>
      <c r="F4" s="234"/>
      <c r="G4" s="105"/>
      <c r="H4" s="105"/>
      <c r="I4" s="105"/>
      <c r="J4" s="105"/>
      <c r="K4" s="105"/>
      <c r="L4" s="105"/>
      <c r="M4" s="105"/>
      <c r="N4" s="105"/>
      <c r="O4" s="105"/>
    </row>
    <row r="5" spans="1:15" s="108" customFormat="1" ht="25.5" customHeight="1">
      <c r="A5" s="243" t="s">
        <v>85</v>
      </c>
      <c r="B5" s="244"/>
      <c r="C5" s="244"/>
      <c r="D5" s="249" t="s">
        <v>526</v>
      </c>
      <c r="E5" s="249"/>
      <c r="F5" s="249"/>
      <c r="G5" s="105"/>
      <c r="H5" s="105"/>
      <c r="I5" s="105"/>
      <c r="J5" s="105"/>
      <c r="K5" s="105"/>
      <c r="L5" s="105"/>
      <c r="M5" s="105"/>
      <c r="N5" s="105"/>
      <c r="O5" s="105"/>
    </row>
    <row r="6" spans="1:15" s="108" customFormat="1" ht="48" hidden="1" customHeight="1">
      <c r="A6" s="228"/>
      <c r="B6" s="245"/>
      <c r="C6" s="229"/>
      <c r="D6" s="246"/>
      <c r="E6" s="247"/>
      <c r="F6" s="248"/>
      <c r="G6" s="105"/>
      <c r="H6" s="105"/>
      <c r="I6" s="105"/>
      <c r="J6" s="105"/>
      <c r="K6" s="105"/>
      <c r="L6" s="105"/>
      <c r="M6" s="105"/>
      <c r="N6" s="105"/>
      <c r="O6" s="105"/>
    </row>
    <row r="7" spans="1:15" s="108" customFormat="1" ht="53.25" customHeight="1">
      <c r="A7" s="233" t="s">
        <v>525</v>
      </c>
      <c r="B7" s="233"/>
      <c r="C7" s="233"/>
      <c r="D7" s="237" t="s">
        <v>1882</v>
      </c>
      <c r="E7" s="237"/>
      <c r="F7" s="237"/>
      <c r="G7" s="105"/>
      <c r="H7" s="105"/>
      <c r="I7" s="105"/>
      <c r="J7" s="105"/>
      <c r="K7" s="105"/>
      <c r="L7" s="105"/>
      <c r="M7" s="105"/>
      <c r="N7" s="105"/>
      <c r="O7" s="105"/>
    </row>
    <row r="8" spans="1:15" s="108" customFormat="1" ht="25.5" customHeight="1">
      <c r="A8" s="233" t="s">
        <v>86</v>
      </c>
      <c r="B8" s="233"/>
      <c r="C8" s="233"/>
      <c r="D8" s="237" t="s">
        <v>87</v>
      </c>
      <c r="E8" s="237"/>
      <c r="F8" s="237"/>
      <c r="G8" s="105"/>
      <c r="H8" s="105"/>
      <c r="I8" s="105"/>
      <c r="J8" s="105"/>
      <c r="K8" s="105"/>
      <c r="L8" s="105"/>
      <c r="M8" s="105"/>
      <c r="N8" s="105"/>
      <c r="O8" s="105"/>
    </row>
    <row r="9" spans="1:15" s="108" customFormat="1" ht="10.5" customHeight="1">
      <c r="A9" s="105"/>
      <c r="B9" s="105"/>
      <c r="C9" s="105"/>
      <c r="D9" s="105"/>
      <c r="E9" s="105"/>
      <c r="F9" s="105"/>
      <c r="G9" s="105"/>
      <c r="H9" s="105"/>
      <c r="I9" s="105"/>
      <c r="J9" s="105"/>
      <c r="K9" s="105"/>
      <c r="L9" s="105"/>
      <c r="M9" s="105"/>
      <c r="N9" s="105"/>
      <c r="O9" s="105"/>
    </row>
    <row r="10" spans="1:15" ht="63.75" customHeight="1">
      <c r="A10" s="71" t="s">
        <v>516</v>
      </c>
      <c r="B10" s="72" t="s">
        <v>489</v>
      </c>
      <c r="C10" s="71" t="s">
        <v>490</v>
      </c>
      <c r="D10" s="71" t="s">
        <v>518</v>
      </c>
      <c r="E10" s="72" t="s">
        <v>489</v>
      </c>
      <c r="F10" s="71" t="s">
        <v>491</v>
      </c>
      <c r="G10" s="73" t="s">
        <v>200</v>
      </c>
      <c r="H10" s="74" t="s">
        <v>666</v>
      </c>
      <c r="I10" s="73" t="s">
        <v>519</v>
      </c>
      <c r="J10" s="73" t="s">
        <v>662</v>
      </c>
      <c r="K10" s="174" t="s">
        <v>730</v>
      </c>
      <c r="L10" s="74" t="s">
        <v>667</v>
      </c>
      <c r="M10" s="73" t="s">
        <v>520</v>
      </c>
      <c r="N10" s="73" t="s">
        <v>663</v>
      </c>
      <c r="O10" s="174" t="s">
        <v>731</v>
      </c>
    </row>
    <row r="11" spans="1:15" ht="12.75">
      <c r="A11" s="64" t="s">
        <v>1883</v>
      </c>
      <c r="B11" s="124">
        <v>610</v>
      </c>
      <c r="C11" s="75">
        <v>1600000132063</v>
      </c>
      <c r="D11" s="194" t="s">
        <v>2110</v>
      </c>
      <c r="E11" s="124" t="s">
        <v>597</v>
      </c>
      <c r="F11" s="75" t="s">
        <v>597</v>
      </c>
      <c r="G11" s="76" t="s">
        <v>60</v>
      </c>
      <c r="H11" s="80">
        <v>0</v>
      </c>
      <c r="I11" s="81">
        <v>14066.76</v>
      </c>
      <c r="J11" s="81">
        <v>3.97</v>
      </c>
      <c r="K11" s="81">
        <v>3.97</v>
      </c>
      <c r="L11" s="82"/>
      <c r="M11" s="83"/>
      <c r="N11" s="83"/>
      <c r="O11" s="83"/>
    </row>
    <row r="12" spans="1:15" ht="15" customHeight="1">
      <c r="A12" s="64" t="s">
        <v>1884</v>
      </c>
      <c r="B12" s="124">
        <v>500</v>
      </c>
      <c r="C12" s="75">
        <v>1620000772484</v>
      </c>
      <c r="D12" s="194" t="s">
        <v>2111</v>
      </c>
      <c r="E12" s="124">
        <v>507</v>
      </c>
      <c r="F12" s="75" t="s">
        <v>597</v>
      </c>
      <c r="G12" s="76" t="s">
        <v>61</v>
      </c>
      <c r="H12" s="80">
        <v>0.152</v>
      </c>
      <c r="I12" s="81">
        <v>797.22</v>
      </c>
      <c r="J12" s="81">
        <v>5.9</v>
      </c>
      <c r="K12" s="81">
        <v>5.9</v>
      </c>
      <c r="L12" s="82">
        <v>-1.08</v>
      </c>
      <c r="M12" s="83">
        <v>337.28</v>
      </c>
      <c r="N12" s="83">
        <v>0.05</v>
      </c>
      <c r="O12" s="83">
        <v>0.05</v>
      </c>
    </row>
    <row r="13" spans="1:15" ht="15" customHeight="1">
      <c r="A13" s="64" t="s">
        <v>1885</v>
      </c>
      <c r="B13" s="124">
        <v>650</v>
      </c>
      <c r="C13" s="75">
        <v>1600000139069</v>
      </c>
      <c r="D13" s="194" t="s">
        <v>2112</v>
      </c>
      <c r="E13" s="124" t="s">
        <v>597</v>
      </c>
      <c r="F13" s="75" t="s">
        <v>597</v>
      </c>
      <c r="G13" s="76" t="s">
        <v>62</v>
      </c>
      <c r="H13" s="80">
        <v>0.11799999999999999</v>
      </c>
      <c r="I13" s="81">
        <v>757.16</v>
      </c>
      <c r="J13" s="81">
        <v>3.05</v>
      </c>
      <c r="K13" s="81">
        <v>3.05</v>
      </c>
      <c r="L13" s="82"/>
      <c r="M13" s="83"/>
      <c r="N13" s="83"/>
      <c r="O13" s="83"/>
    </row>
    <row r="14" spans="1:15" ht="15" customHeight="1">
      <c r="A14" s="64" t="s">
        <v>1886</v>
      </c>
      <c r="B14" s="124">
        <v>660</v>
      </c>
      <c r="C14" s="75">
        <v>1600000138836</v>
      </c>
      <c r="D14" s="194" t="s">
        <v>2113</v>
      </c>
      <c r="E14" s="124" t="s">
        <v>597</v>
      </c>
      <c r="F14" s="75" t="s">
        <v>597</v>
      </c>
      <c r="G14" s="76" t="s">
        <v>63</v>
      </c>
      <c r="H14" s="80">
        <v>0.313</v>
      </c>
      <c r="I14" s="81">
        <v>2654.28</v>
      </c>
      <c r="J14" s="81">
        <v>2.42</v>
      </c>
      <c r="K14" s="81">
        <v>2.42</v>
      </c>
      <c r="L14" s="82"/>
      <c r="M14" s="83"/>
      <c r="N14" s="83"/>
      <c r="O14" s="83"/>
    </row>
    <row r="15" spans="1:15" ht="15" customHeight="1">
      <c r="A15" s="64" t="s">
        <v>1887</v>
      </c>
      <c r="B15" s="124">
        <v>640</v>
      </c>
      <c r="C15" s="75">
        <v>1600000138766</v>
      </c>
      <c r="D15" s="194" t="s">
        <v>2114</v>
      </c>
      <c r="E15" s="124" t="s">
        <v>597</v>
      </c>
      <c r="F15" s="75" t="s">
        <v>597</v>
      </c>
      <c r="G15" s="76" t="s">
        <v>64</v>
      </c>
      <c r="H15" s="80">
        <v>1.1779999999999999</v>
      </c>
      <c r="I15" s="81">
        <v>2226.19</v>
      </c>
      <c r="J15" s="81">
        <v>12.11</v>
      </c>
      <c r="K15" s="81">
        <v>12.11</v>
      </c>
      <c r="L15" s="82"/>
      <c r="M15" s="83"/>
      <c r="N15" s="83"/>
      <c r="O15" s="83"/>
    </row>
    <row r="16" spans="1:15" ht="15" customHeight="1">
      <c r="A16" s="64" t="s">
        <v>1888</v>
      </c>
      <c r="B16" s="124">
        <v>700</v>
      </c>
      <c r="C16" s="75">
        <v>1600000138845</v>
      </c>
      <c r="D16" s="194" t="s">
        <v>2115</v>
      </c>
      <c r="E16" s="124" t="s">
        <v>597</v>
      </c>
      <c r="F16" s="75" t="s">
        <v>597</v>
      </c>
      <c r="G16" s="76" t="s">
        <v>1993</v>
      </c>
      <c r="H16" s="80">
        <v>0.434</v>
      </c>
      <c r="I16" s="81">
        <v>3674.39</v>
      </c>
      <c r="J16" s="81">
        <v>2.33</v>
      </c>
      <c r="K16" s="81">
        <v>2.33</v>
      </c>
      <c r="L16" s="82"/>
      <c r="M16" s="83"/>
      <c r="N16" s="83"/>
      <c r="O16" s="83"/>
    </row>
    <row r="17" spans="1:15" ht="15" customHeight="1">
      <c r="A17" s="64" t="s">
        <v>1889</v>
      </c>
      <c r="B17" s="124">
        <v>900</v>
      </c>
      <c r="C17" s="75" t="s">
        <v>2220</v>
      </c>
      <c r="D17" s="194" t="s">
        <v>2116</v>
      </c>
      <c r="E17" s="124" t="s">
        <v>597</v>
      </c>
      <c r="F17" s="75" t="s">
        <v>597</v>
      </c>
      <c r="G17" s="76" t="s">
        <v>1994</v>
      </c>
      <c r="H17" s="80">
        <v>1.4990000000000001</v>
      </c>
      <c r="I17" s="81">
        <v>757.16</v>
      </c>
      <c r="J17" s="81">
        <v>6.79</v>
      </c>
      <c r="K17" s="81">
        <v>6.79</v>
      </c>
      <c r="L17" s="82"/>
      <c r="M17" s="83"/>
      <c r="N17" s="83"/>
      <c r="O17" s="83"/>
    </row>
    <row r="18" spans="1:15" ht="15" customHeight="1">
      <c r="A18" s="64" t="s">
        <v>1890</v>
      </c>
      <c r="B18" s="124">
        <v>670</v>
      </c>
      <c r="C18" s="75" t="s">
        <v>2221</v>
      </c>
      <c r="D18" s="194" t="s">
        <v>2117</v>
      </c>
      <c r="E18" s="124">
        <v>217</v>
      </c>
      <c r="F18" s="75">
        <v>1640000519728</v>
      </c>
      <c r="G18" s="76" t="s">
        <v>1995</v>
      </c>
      <c r="H18" s="80">
        <v>0.17799999999999999</v>
      </c>
      <c r="I18" s="81">
        <v>1485.37</v>
      </c>
      <c r="J18" s="81">
        <v>9.07</v>
      </c>
      <c r="K18" s="81">
        <v>9.07</v>
      </c>
      <c r="L18" s="82">
        <v>0</v>
      </c>
      <c r="M18" s="83">
        <v>426.24</v>
      </c>
      <c r="N18" s="83">
        <v>0.05</v>
      </c>
      <c r="O18" s="83">
        <v>0.05</v>
      </c>
    </row>
    <row r="19" spans="1:15" ht="15" customHeight="1">
      <c r="A19" s="64" t="s">
        <v>1891</v>
      </c>
      <c r="B19" s="124">
        <v>320</v>
      </c>
      <c r="C19" s="75" t="s">
        <v>2222</v>
      </c>
      <c r="D19" s="194" t="s">
        <v>2118</v>
      </c>
      <c r="E19" s="124" t="s">
        <v>597</v>
      </c>
      <c r="F19" s="75" t="s">
        <v>597</v>
      </c>
      <c r="G19" s="76" t="s">
        <v>1996</v>
      </c>
      <c r="H19" s="80">
        <v>0</v>
      </c>
      <c r="I19" s="81">
        <v>21520.55</v>
      </c>
      <c r="J19" s="81">
        <v>2.34</v>
      </c>
      <c r="K19" s="81">
        <v>2.34</v>
      </c>
      <c r="L19" s="82"/>
      <c r="M19" s="83"/>
      <c r="N19" s="83"/>
      <c r="O19" s="83"/>
    </row>
    <row r="20" spans="1:15" ht="15" customHeight="1">
      <c r="A20" s="64" t="s">
        <v>1892</v>
      </c>
      <c r="B20" s="124">
        <v>850</v>
      </c>
      <c r="C20" s="75">
        <v>1620000847420</v>
      </c>
      <c r="D20" s="194" t="s">
        <v>2119</v>
      </c>
      <c r="E20" s="124" t="s">
        <v>597</v>
      </c>
      <c r="F20" s="75" t="s">
        <v>597</v>
      </c>
      <c r="G20" s="76" t="s">
        <v>1997</v>
      </c>
      <c r="H20" s="80">
        <v>0.48199999999999998</v>
      </c>
      <c r="I20" s="81">
        <v>757.16</v>
      </c>
      <c r="J20" s="81">
        <v>8.7100000000000009</v>
      </c>
      <c r="K20" s="81">
        <v>8.7100000000000009</v>
      </c>
      <c r="L20" s="82"/>
      <c r="M20" s="83"/>
      <c r="N20" s="83"/>
      <c r="O20" s="83"/>
    </row>
    <row r="21" spans="1:15" ht="15" customHeight="1">
      <c r="A21" s="64" t="s">
        <v>1893</v>
      </c>
      <c r="B21" s="124">
        <v>450</v>
      </c>
      <c r="C21" s="75" t="s">
        <v>2223</v>
      </c>
      <c r="D21" s="194" t="s">
        <v>2120</v>
      </c>
      <c r="E21" s="124" t="s">
        <v>597</v>
      </c>
      <c r="F21" s="75" t="s">
        <v>597</v>
      </c>
      <c r="G21" s="76" t="s">
        <v>1998</v>
      </c>
      <c r="H21" s="80">
        <v>4.0650000000000004</v>
      </c>
      <c r="I21" s="81">
        <v>6523.05</v>
      </c>
      <c r="J21" s="81">
        <v>7.83</v>
      </c>
      <c r="K21" s="81">
        <v>7.83</v>
      </c>
      <c r="L21" s="82"/>
      <c r="M21" s="83"/>
      <c r="N21" s="83"/>
      <c r="O21" s="83"/>
    </row>
    <row r="22" spans="1:15" ht="15" customHeight="1">
      <c r="A22" s="64" t="s">
        <v>1894</v>
      </c>
      <c r="B22" s="124">
        <v>460</v>
      </c>
      <c r="C22" s="75" t="s">
        <v>2224</v>
      </c>
      <c r="D22" s="194" t="s">
        <v>2121</v>
      </c>
      <c r="E22" s="124">
        <v>470</v>
      </c>
      <c r="F22" s="75" t="s">
        <v>2247</v>
      </c>
      <c r="G22" s="76" t="s">
        <v>1999</v>
      </c>
      <c r="H22" s="80">
        <v>0</v>
      </c>
      <c r="I22" s="81">
        <v>637.53</v>
      </c>
      <c r="J22" s="81">
        <v>1.03</v>
      </c>
      <c r="K22" s="81">
        <v>1.03</v>
      </c>
      <c r="L22" s="82">
        <v>0</v>
      </c>
      <c r="M22" s="83">
        <v>0</v>
      </c>
      <c r="N22" s="83">
        <v>0</v>
      </c>
      <c r="O22" s="83">
        <v>0</v>
      </c>
    </row>
    <row r="23" spans="1:15" ht="15" customHeight="1">
      <c r="A23" s="64" t="s">
        <v>1895</v>
      </c>
      <c r="B23" s="124">
        <v>680</v>
      </c>
      <c r="C23" s="75">
        <v>1600000135019</v>
      </c>
      <c r="D23" s="194" t="s">
        <v>2122</v>
      </c>
      <c r="E23" s="124">
        <v>690</v>
      </c>
      <c r="F23" s="75">
        <v>1620000193245</v>
      </c>
      <c r="G23" s="76" t="s">
        <v>2000</v>
      </c>
      <c r="H23" s="80">
        <v>0.03</v>
      </c>
      <c r="I23" s="81">
        <v>191.77</v>
      </c>
      <c r="J23" s="81">
        <v>2.15</v>
      </c>
      <c r="K23" s="81">
        <v>2.15</v>
      </c>
      <c r="L23" s="82">
        <v>-0.53600000000000003</v>
      </c>
      <c r="M23" s="83">
        <v>381.12</v>
      </c>
      <c r="N23" s="83">
        <v>0.05</v>
      </c>
      <c r="O23" s="83">
        <v>0.05</v>
      </c>
    </row>
    <row r="24" spans="1:15" ht="15" customHeight="1">
      <c r="A24" s="64" t="s">
        <v>1896</v>
      </c>
      <c r="B24" s="124">
        <v>520</v>
      </c>
      <c r="C24" s="75">
        <v>1620000398404</v>
      </c>
      <c r="D24" s="194" t="s">
        <v>2123</v>
      </c>
      <c r="E24" s="124">
        <v>730</v>
      </c>
      <c r="F24" s="75">
        <v>1630000403060</v>
      </c>
      <c r="G24" s="76" t="s">
        <v>2001</v>
      </c>
      <c r="H24" s="80">
        <v>0.56699999999999995</v>
      </c>
      <c r="I24" s="81">
        <v>1538.56</v>
      </c>
      <c r="J24" s="81">
        <v>3.36</v>
      </c>
      <c r="K24" s="81">
        <v>3.36</v>
      </c>
      <c r="L24" s="82">
        <v>0</v>
      </c>
      <c r="M24" s="83">
        <v>0</v>
      </c>
      <c r="N24" s="83">
        <v>0</v>
      </c>
      <c r="O24" s="83">
        <v>0</v>
      </c>
    </row>
    <row r="25" spans="1:15" ht="15" customHeight="1">
      <c r="A25" s="64" t="s">
        <v>1897</v>
      </c>
      <c r="B25" s="124">
        <v>510</v>
      </c>
      <c r="C25" s="75" t="s">
        <v>2225</v>
      </c>
      <c r="D25" s="194" t="s">
        <v>2124</v>
      </c>
      <c r="E25" s="124">
        <v>720</v>
      </c>
      <c r="F25" s="75" t="s">
        <v>2248</v>
      </c>
      <c r="G25" s="76" t="s">
        <v>2002</v>
      </c>
      <c r="H25" s="80">
        <v>0</v>
      </c>
      <c r="I25" s="81">
        <v>2834.19</v>
      </c>
      <c r="J25" s="81">
        <v>3.53</v>
      </c>
      <c r="K25" s="81">
        <v>3.53</v>
      </c>
      <c r="L25" s="82">
        <v>0</v>
      </c>
      <c r="M25" s="83">
        <v>0</v>
      </c>
      <c r="N25" s="83">
        <v>0</v>
      </c>
      <c r="O25" s="83">
        <v>0</v>
      </c>
    </row>
    <row r="26" spans="1:15" ht="15" customHeight="1">
      <c r="A26" s="64" t="s">
        <v>1898</v>
      </c>
      <c r="B26" s="124">
        <v>530</v>
      </c>
      <c r="C26" s="75" t="s">
        <v>2226</v>
      </c>
      <c r="D26" s="194" t="s">
        <v>2125</v>
      </c>
      <c r="E26" s="124">
        <v>770</v>
      </c>
      <c r="F26" s="75" t="s">
        <v>2249</v>
      </c>
      <c r="G26" s="76" t="s">
        <v>2003</v>
      </c>
      <c r="H26" s="80">
        <v>0</v>
      </c>
      <c r="I26" s="81">
        <v>6831.69</v>
      </c>
      <c r="J26" s="81">
        <v>4.75</v>
      </c>
      <c r="K26" s="81">
        <v>4.75</v>
      </c>
      <c r="L26" s="82">
        <v>0</v>
      </c>
      <c r="M26" s="83">
        <v>0</v>
      </c>
      <c r="N26" s="83">
        <v>0</v>
      </c>
      <c r="O26" s="83">
        <v>0</v>
      </c>
    </row>
    <row r="27" spans="1:15" ht="15" customHeight="1">
      <c r="A27" s="64" t="s">
        <v>1899</v>
      </c>
      <c r="B27" s="124">
        <v>540</v>
      </c>
      <c r="C27" s="75" t="s">
        <v>2227</v>
      </c>
      <c r="D27" s="194" t="s">
        <v>2126</v>
      </c>
      <c r="E27" s="124">
        <v>740</v>
      </c>
      <c r="F27" s="75" t="s">
        <v>2250</v>
      </c>
      <c r="G27" s="76" t="s">
        <v>2004</v>
      </c>
      <c r="H27" s="80">
        <v>1</v>
      </c>
      <c r="I27" s="81">
        <v>2871.98</v>
      </c>
      <c r="J27" s="81">
        <v>2.95</v>
      </c>
      <c r="K27" s="81">
        <v>2.95</v>
      </c>
      <c r="L27" s="82">
        <v>0</v>
      </c>
      <c r="M27" s="83">
        <v>0</v>
      </c>
      <c r="N27" s="83">
        <v>0</v>
      </c>
      <c r="O27" s="83">
        <v>0</v>
      </c>
    </row>
    <row r="28" spans="1:15" ht="15" customHeight="1">
      <c r="A28" s="64" t="s">
        <v>1900</v>
      </c>
      <c r="B28" s="124">
        <v>550</v>
      </c>
      <c r="C28" s="75" t="s">
        <v>2228</v>
      </c>
      <c r="D28" s="194" t="s">
        <v>2127</v>
      </c>
      <c r="E28" s="124">
        <v>750</v>
      </c>
      <c r="F28" s="75">
        <v>1630000403070</v>
      </c>
      <c r="G28" s="76" t="s">
        <v>2005</v>
      </c>
      <c r="H28" s="80">
        <v>0.16400000000000001</v>
      </c>
      <c r="I28" s="81">
        <v>3159.18</v>
      </c>
      <c r="J28" s="81">
        <v>5.04</v>
      </c>
      <c r="K28" s="81">
        <v>5.04</v>
      </c>
      <c r="L28" s="82">
        <v>0</v>
      </c>
      <c r="M28" s="83">
        <v>0</v>
      </c>
      <c r="N28" s="83">
        <v>0</v>
      </c>
      <c r="O28" s="83">
        <v>0</v>
      </c>
    </row>
    <row r="29" spans="1:15" ht="15" customHeight="1">
      <c r="A29" s="64" t="s">
        <v>1901</v>
      </c>
      <c r="B29" s="124">
        <v>810</v>
      </c>
      <c r="C29" s="75">
        <v>1620000622316</v>
      </c>
      <c r="D29" s="194" t="s">
        <v>2128</v>
      </c>
      <c r="E29" s="124">
        <v>820</v>
      </c>
      <c r="F29" s="75">
        <v>1620000622325</v>
      </c>
      <c r="G29" s="76" t="s">
        <v>2006</v>
      </c>
      <c r="H29" s="80">
        <v>0.22600000000000001</v>
      </c>
      <c r="I29" s="81">
        <v>1435.99</v>
      </c>
      <c r="J29" s="81">
        <v>6.86</v>
      </c>
      <c r="K29" s="81">
        <v>6.86</v>
      </c>
      <c r="L29" s="82">
        <v>0</v>
      </c>
      <c r="M29" s="83">
        <v>0</v>
      </c>
      <c r="N29" s="83">
        <v>0</v>
      </c>
      <c r="O29" s="83">
        <v>0</v>
      </c>
    </row>
    <row r="30" spans="1:15" ht="15" customHeight="1">
      <c r="A30" s="64" t="s">
        <v>1902</v>
      </c>
      <c r="B30" s="124">
        <v>830</v>
      </c>
      <c r="C30" s="75">
        <v>1620000828143</v>
      </c>
      <c r="D30" s="194" t="s">
        <v>2129</v>
      </c>
      <c r="E30" s="124">
        <v>840</v>
      </c>
      <c r="F30" s="75">
        <v>1620000828134</v>
      </c>
      <c r="G30" s="76" t="s">
        <v>2007</v>
      </c>
      <c r="H30" s="80">
        <v>0</v>
      </c>
      <c r="I30" s="81">
        <v>15.5</v>
      </c>
      <c r="J30" s="81">
        <v>2.73</v>
      </c>
      <c r="K30" s="81">
        <v>2.73</v>
      </c>
      <c r="L30" s="82">
        <v>-1.7969999999999999</v>
      </c>
      <c r="M30" s="83">
        <v>2279.46</v>
      </c>
      <c r="N30" s="83">
        <v>0.05</v>
      </c>
      <c r="O30" s="83">
        <v>0.05</v>
      </c>
    </row>
    <row r="31" spans="1:15" ht="15" customHeight="1">
      <c r="A31" s="64" t="s">
        <v>1903</v>
      </c>
      <c r="B31" s="124">
        <v>960</v>
      </c>
      <c r="C31" s="75">
        <v>1620000388390</v>
      </c>
      <c r="D31" s="194" t="s">
        <v>2130</v>
      </c>
      <c r="E31" s="124">
        <v>970</v>
      </c>
      <c r="F31" s="75">
        <v>1620000388406</v>
      </c>
      <c r="G31" s="76" t="s">
        <v>2008</v>
      </c>
      <c r="H31" s="80">
        <v>1.4999999999999999E-2</v>
      </c>
      <c r="I31" s="81">
        <v>312.60000000000002</v>
      </c>
      <c r="J31" s="81">
        <v>1.32</v>
      </c>
      <c r="K31" s="81">
        <v>1.32</v>
      </c>
      <c r="L31" s="82">
        <v>0</v>
      </c>
      <c r="M31" s="83">
        <v>0</v>
      </c>
      <c r="N31" s="83">
        <v>0</v>
      </c>
      <c r="O31" s="83">
        <v>0</v>
      </c>
    </row>
    <row r="32" spans="1:15" ht="15" customHeight="1">
      <c r="A32" s="64" t="s">
        <v>1904</v>
      </c>
      <c r="B32" s="124">
        <v>370</v>
      </c>
      <c r="C32" s="75">
        <v>1630000165174</v>
      </c>
      <c r="D32" s="194" t="s">
        <v>2131</v>
      </c>
      <c r="E32" s="124">
        <v>360</v>
      </c>
      <c r="F32" s="75">
        <v>1630000165183</v>
      </c>
      <c r="G32" s="76" t="s">
        <v>2009</v>
      </c>
      <c r="H32" s="80">
        <v>0.10299999999999999</v>
      </c>
      <c r="I32" s="81">
        <v>2.16</v>
      </c>
      <c r="J32" s="81">
        <v>3.48</v>
      </c>
      <c r="K32" s="81">
        <v>3.48</v>
      </c>
      <c r="L32" s="82">
        <v>0</v>
      </c>
      <c r="M32" s="83">
        <v>0</v>
      </c>
      <c r="N32" s="83">
        <v>0</v>
      </c>
      <c r="O32" s="83">
        <v>0</v>
      </c>
    </row>
    <row r="33" spans="1:15" ht="15" customHeight="1">
      <c r="A33" s="64" t="s">
        <v>1905</v>
      </c>
      <c r="B33" s="124">
        <v>410</v>
      </c>
      <c r="C33" s="75">
        <v>1620001681340</v>
      </c>
      <c r="D33" s="194" t="s">
        <v>2132</v>
      </c>
      <c r="E33" s="124">
        <v>420</v>
      </c>
      <c r="F33" s="75">
        <v>1620001681359</v>
      </c>
      <c r="G33" s="76" t="s">
        <v>2010</v>
      </c>
      <c r="H33" s="80">
        <v>0.29099999999999998</v>
      </c>
      <c r="I33" s="81">
        <v>2.85</v>
      </c>
      <c r="J33" s="81">
        <v>2.4500000000000002</v>
      </c>
      <c r="K33" s="81">
        <v>2.4500000000000002</v>
      </c>
      <c r="L33" s="82">
        <v>-1.1950000000000001</v>
      </c>
      <c r="M33" s="83">
        <v>898.83</v>
      </c>
      <c r="N33" s="83">
        <v>0.05</v>
      </c>
      <c r="O33" s="83">
        <v>0.05</v>
      </c>
    </row>
    <row r="34" spans="1:15" ht="15" customHeight="1">
      <c r="A34" s="64" t="s">
        <v>1906</v>
      </c>
      <c r="B34" s="124">
        <v>430</v>
      </c>
      <c r="C34" s="75">
        <v>1620001638558</v>
      </c>
      <c r="D34" s="194" t="s">
        <v>2133</v>
      </c>
      <c r="E34" s="124">
        <v>440</v>
      </c>
      <c r="F34" s="75">
        <v>1620001638567</v>
      </c>
      <c r="G34" s="76" t="s">
        <v>2011</v>
      </c>
      <c r="H34" s="80">
        <v>6.9000000000000006E-2</v>
      </c>
      <c r="I34" s="81">
        <v>1.73</v>
      </c>
      <c r="J34" s="81">
        <v>2.69</v>
      </c>
      <c r="K34" s="81">
        <v>2.69</v>
      </c>
      <c r="L34" s="82">
        <v>0</v>
      </c>
      <c r="M34" s="83">
        <v>0</v>
      </c>
      <c r="N34" s="83">
        <v>0</v>
      </c>
      <c r="O34" s="83">
        <v>0</v>
      </c>
    </row>
    <row r="35" spans="1:15" ht="15" customHeight="1">
      <c r="A35" s="64" t="s">
        <v>1907</v>
      </c>
      <c r="B35" s="124">
        <v>340</v>
      </c>
      <c r="C35" s="75">
        <v>1630000215620</v>
      </c>
      <c r="D35" s="194" t="s">
        <v>2134</v>
      </c>
      <c r="E35" s="124">
        <v>350</v>
      </c>
      <c r="F35" s="75">
        <v>1630000215630</v>
      </c>
      <c r="G35" s="76" t="s">
        <v>2012</v>
      </c>
      <c r="H35" s="80">
        <v>0.1</v>
      </c>
      <c r="I35" s="81">
        <v>10.34</v>
      </c>
      <c r="J35" s="81">
        <v>2.79</v>
      </c>
      <c r="K35" s="81">
        <v>2.79</v>
      </c>
      <c r="L35" s="82">
        <v>0</v>
      </c>
      <c r="M35" s="83">
        <v>0</v>
      </c>
      <c r="N35" s="83">
        <v>0</v>
      </c>
      <c r="O35" s="83">
        <v>0</v>
      </c>
    </row>
    <row r="36" spans="1:15" ht="15" customHeight="1">
      <c r="A36" s="64" t="s">
        <v>1908</v>
      </c>
      <c r="B36" s="124">
        <v>480</v>
      </c>
      <c r="C36" s="75">
        <v>1620000703611</v>
      </c>
      <c r="D36" s="194" t="s">
        <v>2135</v>
      </c>
      <c r="E36" s="124">
        <v>490</v>
      </c>
      <c r="F36" s="75">
        <v>1620000703620</v>
      </c>
      <c r="G36" s="76" t="s">
        <v>2013</v>
      </c>
      <c r="H36" s="80">
        <v>0.82799999999999996</v>
      </c>
      <c r="I36" s="81">
        <v>1.92</v>
      </c>
      <c r="J36" s="81">
        <v>4.05</v>
      </c>
      <c r="K36" s="81">
        <v>4.05</v>
      </c>
      <c r="L36" s="82">
        <v>0</v>
      </c>
      <c r="M36" s="83">
        <v>0</v>
      </c>
      <c r="N36" s="83">
        <v>0</v>
      </c>
      <c r="O36" s="83">
        <v>0</v>
      </c>
    </row>
    <row r="37" spans="1:15" ht="15" customHeight="1">
      <c r="A37" s="64" t="s">
        <v>1909</v>
      </c>
      <c r="B37" s="124">
        <v>600</v>
      </c>
      <c r="C37" s="75">
        <v>1620000297228</v>
      </c>
      <c r="D37" s="194" t="s">
        <v>2136</v>
      </c>
      <c r="E37" s="124">
        <v>590</v>
      </c>
      <c r="F37" s="75">
        <v>1620000297237</v>
      </c>
      <c r="G37" s="76" t="s">
        <v>2014</v>
      </c>
      <c r="H37" s="80">
        <v>5.7000000000000002E-2</v>
      </c>
      <c r="I37" s="81">
        <v>19.010000000000002</v>
      </c>
      <c r="J37" s="81">
        <v>1.78</v>
      </c>
      <c r="K37" s="81">
        <v>1.78</v>
      </c>
      <c r="L37" s="82">
        <v>0</v>
      </c>
      <c r="M37" s="83">
        <v>0</v>
      </c>
      <c r="N37" s="83">
        <v>0</v>
      </c>
      <c r="O37" s="83">
        <v>0</v>
      </c>
    </row>
    <row r="38" spans="1:15" ht="15" customHeight="1">
      <c r="A38" s="64" t="s">
        <v>1910</v>
      </c>
      <c r="B38" s="124">
        <v>980</v>
      </c>
      <c r="C38" s="75">
        <v>1620000390840</v>
      </c>
      <c r="D38" s="194" t="s">
        <v>2137</v>
      </c>
      <c r="E38" s="124">
        <v>990</v>
      </c>
      <c r="F38" s="75">
        <v>1620000390850</v>
      </c>
      <c r="G38" s="76" t="s">
        <v>2015</v>
      </c>
      <c r="H38" s="80">
        <v>0</v>
      </c>
      <c r="I38" s="81">
        <v>1.58</v>
      </c>
      <c r="J38" s="81">
        <v>2.4900000000000002</v>
      </c>
      <c r="K38" s="81">
        <v>2.4900000000000002</v>
      </c>
      <c r="L38" s="82">
        <v>0</v>
      </c>
      <c r="M38" s="83">
        <v>0</v>
      </c>
      <c r="N38" s="83">
        <v>0</v>
      </c>
      <c r="O38" s="83">
        <v>0</v>
      </c>
    </row>
    <row r="39" spans="1:15" ht="15" customHeight="1">
      <c r="A39" s="64" t="s">
        <v>1911</v>
      </c>
      <c r="B39" s="124">
        <v>280</v>
      </c>
      <c r="C39" s="75">
        <v>1630000474610</v>
      </c>
      <c r="D39" s="194" t="s">
        <v>2138</v>
      </c>
      <c r="E39" s="124">
        <v>290</v>
      </c>
      <c r="F39" s="75">
        <v>1630000474683</v>
      </c>
      <c r="G39" s="76" t="s">
        <v>2016</v>
      </c>
      <c r="H39" s="80">
        <v>0</v>
      </c>
      <c r="I39" s="81">
        <v>46.6</v>
      </c>
      <c r="J39" s="81">
        <v>1.6</v>
      </c>
      <c r="K39" s="81">
        <v>1.6</v>
      </c>
      <c r="L39" s="82">
        <v>0</v>
      </c>
      <c r="M39" s="83">
        <v>12117.1</v>
      </c>
      <c r="N39" s="83">
        <v>0.05</v>
      </c>
      <c r="O39" s="83">
        <v>0.05</v>
      </c>
    </row>
    <row r="40" spans="1:15" ht="15" customHeight="1">
      <c r="A40" s="64" t="s">
        <v>1912</v>
      </c>
      <c r="B40" s="124">
        <v>260</v>
      </c>
      <c r="C40" s="75">
        <v>1630000799836</v>
      </c>
      <c r="D40" s="194" t="s">
        <v>2139</v>
      </c>
      <c r="E40" s="124">
        <v>270</v>
      </c>
      <c r="F40" s="75">
        <v>1630000799845</v>
      </c>
      <c r="G40" s="76" t="s">
        <v>2017</v>
      </c>
      <c r="H40" s="80">
        <v>6.9000000000000006E-2</v>
      </c>
      <c r="I40" s="81">
        <v>6.11</v>
      </c>
      <c r="J40" s="81">
        <v>2.4300000000000002</v>
      </c>
      <c r="K40" s="81">
        <v>2.4300000000000002</v>
      </c>
      <c r="L40" s="82">
        <v>0</v>
      </c>
      <c r="M40" s="83">
        <v>606.4</v>
      </c>
      <c r="N40" s="83">
        <v>0.05</v>
      </c>
      <c r="O40" s="83">
        <v>0.05</v>
      </c>
    </row>
    <row r="41" spans="1:15" ht="15" customHeight="1">
      <c r="A41" s="64" t="s">
        <v>1913</v>
      </c>
      <c r="B41" s="124">
        <v>180</v>
      </c>
      <c r="C41" s="75">
        <v>1640000177307</v>
      </c>
      <c r="D41" s="194" t="s">
        <v>2140</v>
      </c>
      <c r="E41" s="124">
        <v>190</v>
      </c>
      <c r="F41" s="75">
        <v>1640000177316</v>
      </c>
      <c r="G41" s="76" t="s">
        <v>2018</v>
      </c>
      <c r="H41" s="80">
        <v>1.111</v>
      </c>
      <c r="I41" s="81">
        <v>117.93</v>
      </c>
      <c r="J41" s="81">
        <v>1.73</v>
      </c>
      <c r="K41" s="81">
        <v>1.73</v>
      </c>
      <c r="L41" s="82">
        <v>0</v>
      </c>
      <c r="M41" s="83">
        <v>7220.4</v>
      </c>
      <c r="N41" s="83">
        <v>0.05</v>
      </c>
      <c r="O41" s="83">
        <v>0.05</v>
      </c>
    </row>
    <row r="42" spans="1:15" ht="15" customHeight="1">
      <c r="A42" s="64" t="s">
        <v>1914</v>
      </c>
      <c r="B42" s="124">
        <v>200</v>
      </c>
      <c r="C42" s="75">
        <v>1640000063195</v>
      </c>
      <c r="D42" s="194" t="s">
        <v>2141</v>
      </c>
      <c r="E42" s="124">
        <v>210</v>
      </c>
      <c r="F42" s="75">
        <v>1640000063200</v>
      </c>
      <c r="G42" s="76" t="s">
        <v>2019</v>
      </c>
      <c r="H42" s="80">
        <v>0</v>
      </c>
      <c r="I42" s="81">
        <v>4474.7299999999996</v>
      </c>
      <c r="J42" s="81">
        <v>1.01</v>
      </c>
      <c r="K42" s="81">
        <v>1.01</v>
      </c>
      <c r="L42" s="82">
        <v>0</v>
      </c>
      <c r="M42" s="83">
        <v>5775.6</v>
      </c>
      <c r="N42" s="83">
        <v>0.05</v>
      </c>
      <c r="O42" s="83">
        <v>0.05</v>
      </c>
    </row>
    <row r="43" spans="1:15" ht="15" customHeight="1">
      <c r="A43" s="64" t="s">
        <v>1915</v>
      </c>
      <c r="B43" s="124">
        <v>140</v>
      </c>
      <c r="C43" s="75">
        <v>1640000082620</v>
      </c>
      <c r="D43" s="194" t="s">
        <v>2142</v>
      </c>
      <c r="E43" s="124">
        <v>150</v>
      </c>
      <c r="F43" s="75">
        <v>1640000082630</v>
      </c>
      <c r="G43" s="76" t="s">
        <v>2020</v>
      </c>
      <c r="H43" s="80">
        <v>6.5000000000000002E-2</v>
      </c>
      <c r="I43" s="81">
        <v>4.13</v>
      </c>
      <c r="J43" s="81">
        <v>2.46</v>
      </c>
      <c r="K43" s="81">
        <v>2.46</v>
      </c>
      <c r="L43" s="82">
        <v>0</v>
      </c>
      <c r="M43" s="83">
        <v>620.01</v>
      </c>
      <c r="N43" s="83">
        <v>0.05</v>
      </c>
      <c r="O43" s="83">
        <v>0.05</v>
      </c>
    </row>
    <row r="44" spans="1:15" ht="15" customHeight="1">
      <c r="A44" s="64" t="s">
        <v>1916</v>
      </c>
      <c r="B44" s="124">
        <v>160</v>
      </c>
      <c r="C44" s="75">
        <v>1640000082286</v>
      </c>
      <c r="D44" s="194" t="s">
        <v>2143</v>
      </c>
      <c r="E44" s="124">
        <v>170</v>
      </c>
      <c r="F44" s="75">
        <v>1640000082295</v>
      </c>
      <c r="G44" s="76" t="s">
        <v>2021</v>
      </c>
      <c r="H44" s="80">
        <v>0.19900000000000001</v>
      </c>
      <c r="I44" s="81">
        <v>9.25</v>
      </c>
      <c r="J44" s="81">
        <v>2.56</v>
      </c>
      <c r="K44" s="81">
        <v>2.56</v>
      </c>
      <c r="L44" s="82">
        <v>0</v>
      </c>
      <c r="M44" s="83">
        <v>850.64</v>
      </c>
      <c r="N44" s="83">
        <v>0.05</v>
      </c>
      <c r="O44" s="83">
        <v>0.05</v>
      </c>
    </row>
    <row r="45" spans="1:15" ht="15" customHeight="1">
      <c r="A45" s="64" t="s">
        <v>1917</v>
      </c>
      <c r="B45" s="124">
        <v>950</v>
      </c>
      <c r="C45" s="75">
        <v>1620000279707</v>
      </c>
      <c r="D45" s="194" t="s">
        <v>2144</v>
      </c>
      <c r="E45" s="124" t="s">
        <v>597</v>
      </c>
      <c r="F45" s="75" t="s">
        <v>597</v>
      </c>
      <c r="G45" s="76" t="s">
        <v>2022</v>
      </c>
      <c r="H45" s="80">
        <v>2.8000000000000001E-2</v>
      </c>
      <c r="I45" s="81">
        <v>26890.75</v>
      </c>
      <c r="J45" s="81">
        <v>3.98</v>
      </c>
      <c r="K45" s="81">
        <v>3.98</v>
      </c>
      <c r="L45" s="82"/>
      <c r="M45" s="83"/>
      <c r="N45" s="83"/>
      <c r="O45" s="83"/>
    </row>
    <row r="46" spans="1:15" ht="15" customHeight="1">
      <c r="A46" s="64" t="s">
        <v>1918</v>
      </c>
      <c r="B46" s="124">
        <v>910</v>
      </c>
      <c r="C46" s="75">
        <v>1600000169151</v>
      </c>
      <c r="D46" s="194" t="s">
        <v>2145</v>
      </c>
      <c r="E46" s="124" t="s">
        <v>597</v>
      </c>
      <c r="F46" s="75" t="s">
        <v>597</v>
      </c>
      <c r="G46" s="76" t="s">
        <v>2023</v>
      </c>
      <c r="H46" s="80">
        <v>2.8000000000000001E-2</v>
      </c>
      <c r="I46" s="81">
        <v>153.47999999999999</v>
      </c>
      <c r="J46" s="81">
        <v>9.01</v>
      </c>
      <c r="K46" s="81">
        <v>9.01</v>
      </c>
      <c r="L46" s="82"/>
      <c r="M46" s="83"/>
      <c r="N46" s="83"/>
      <c r="O46" s="83"/>
    </row>
    <row r="47" spans="1:15" ht="15" customHeight="1">
      <c r="A47" s="64" t="s">
        <v>1919</v>
      </c>
      <c r="B47" s="124">
        <v>920</v>
      </c>
      <c r="C47" s="75">
        <v>1600000168859</v>
      </c>
      <c r="D47" s="194" t="s">
        <v>2146</v>
      </c>
      <c r="E47" s="124" t="s">
        <v>597</v>
      </c>
      <c r="F47" s="75" t="s">
        <v>597</v>
      </c>
      <c r="G47" s="76" t="s">
        <v>2024</v>
      </c>
      <c r="H47" s="80">
        <v>0</v>
      </c>
      <c r="I47" s="81">
        <v>153.47999999999999</v>
      </c>
      <c r="J47" s="81">
        <v>5.74</v>
      </c>
      <c r="K47" s="81">
        <v>5.74</v>
      </c>
      <c r="L47" s="82"/>
      <c r="M47" s="83"/>
      <c r="N47" s="83"/>
      <c r="O47" s="83"/>
    </row>
    <row r="48" spans="1:15" ht="15" customHeight="1">
      <c r="A48" s="64" t="s">
        <v>1920</v>
      </c>
      <c r="B48" s="124">
        <v>570</v>
      </c>
      <c r="C48" s="75">
        <v>1600000136918</v>
      </c>
      <c r="D48" s="194" t="s">
        <v>2147</v>
      </c>
      <c r="E48" s="124" t="s">
        <v>597</v>
      </c>
      <c r="F48" s="75" t="s">
        <v>597</v>
      </c>
      <c r="G48" s="76" t="s">
        <v>2025</v>
      </c>
      <c r="H48" s="80">
        <v>0</v>
      </c>
      <c r="I48" s="81">
        <v>0</v>
      </c>
      <c r="J48" s="81">
        <v>1.38</v>
      </c>
      <c r="K48" s="81">
        <v>1.38</v>
      </c>
      <c r="L48" s="82"/>
      <c r="M48" s="83"/>
      <c r="N48" s="83"/>
      <c r="O48" s="83"/>
    </row>
    <row r="49" spans="1:15" ht="15" customHeight="1">
      <c r="A49" s="64" t="s">
        <v>1921</v>
      </c>
      <c r="B49" s="124">
        <v>109</v>
      </c>
      <c r="C49" s="75" t="s">
        <v>2229</v>
      </c>
      <c r="D49" s="194" t="s">
        <v>2148</v>
      </c>
      <c r="E49" s="124" t="s">
        <v>597</v>
      </c>
      <c r="F49" s="75" t="s">
        <v>597</v>
      </c>
      <c r="G49" s="76" t="s">
        <v>2026</v>
      </c>
      <c r="H49" s="80">
        <v>6.1390000000000002</v>
      </c>
      <c r="I49" s="81">
        <v>1534.79</v>
      </c>
      <c r="J49" s="81">
        <v>11.16</v>
      </c>
      <c r="K49" s="81">
        <v>11.16</v>
      </c>
      <c r="L49" s="82"/>
      <c r="M49" s="83"/>
      <c r="N49" s="83"/>
      <c r="O49" s="83"/>
    </row>
    <row r="50" spans="1:15" ht="15" customHeight="1">
      <c r="A50" s="64" t="s">
        <v>1922</v>
      </c>
      <c r="B50" s="124">
        <v>119</v>
      </c>
      <c r="C50" s="75" t="s">
        <v>2230</v>
      </c>
      <c r="D50" s="194" t="s">
        <v>2149</v>
      </c>
      <c r="E50" s="124" t="s">
        <v>597</v>
      </c>
      <c r="F50" s="75" t="s">
        <v>597</v>
      </c>
      <c r="G50" s="76" t="s">
        <v>2027</v>
      </c>
      <c r="H50" s="80">
        <v>6.2359999999999998</v>
      </c>
      <c r="I50" s="81">
        <v>306.95999999999998</v>
      </c>
      <c r="J50" s="81">
        <v>12.2</v>
      </c>
      <c r="K50" s="81">
        <v>12.2</v>
      </c>
      <c r="L50" s="82"/>
      <c r="M50" s="83"/>
      <c r="N50" s="83"/>
      <c r="O50" s="83"/>
    </row>
    <row r="51" spans="1:15" ht="15" customHeight="1">
      <c r="A51" s="64" t="s">
        <v>1923</v>
      </c>
      <c r="B51" s="124">
        <v>129</v>
      </c>
      <c r="C51" s="75">
        <v>1600000148392</v>
      </c>
      <c r="D51" s="194" t="s">
        <v>2150</v>
      </c>
      <c r="E51" s="124" t="s">
        <v>597</v>
      </c>
      <c r="F51" s="75" t="s">
        <v>597</v>
      </c>
      <c r="G51" s="76" t="s">
        <v>2028</v>
      </c>
      <c r="H51" s="80">
        <v>0.19800000000000001</v>
      </c>
      <c r="I51" s="81">
        <v>153.47999999999999</v>
      </c>
      <c r="J51" s="81">
        <v>3.99</v>
      </c>
      <c r="K51" s="81">
        <v>3.99</v>
      </c>
      <c r="L51" s="82"/>
      <c r="M51" s="83"/>
      <c r="N51" s="83"/>
      <c r="O51" s="83"/>
    </row>
    <row r="52" spans="1:15" ht="15" customHeight="1">
      <c r="A52" s="64" t="s">
        <v>1924</v>
      </c>
      <c r="B52" s="124">
        <v>139</v>
      </c>
      <c r="C52" s="75" t="s">
        <v>2231</v>
      </c>
      <c r="D52" s="194" t="s">
        <v>2151</v>
      </c>
      <c r="E52" s="124" t="s">
        <v>597</v>
      </c>
      <c r="F52" s="75" t="s">
        <v>597</v>
      </c>
      <c r="G52" s="76" t="s">
        <v>2029</v>
      </c>
      <c r="H52" s="80">
        <v>1.1120000000000001</v>
      </c>
      <c r="I52" s="81">
        <v>306.95999999999998</v>
      </c>
      <c r="J52" s="81">
        <v>7.64</v>
      </c>
      <c r="K52" s="81">
        <v>7.64</v>
      </c>
      <c r="L52" s="82"/>
      <c r="M52" s="83"/>
      <c r="N52" s="83"/>
      <c r="O52" s="83"/>
    </row>
    <row r="53" spans="1:15" ht="15" customHeight="1">
      <c r="A53" s="64" t="s">
        <v>1925</v>
      </c>
      <c r="B53" s="124">
        <v>149</v>
      </c>
      <c r="C53" s="75" t="s">
        <v>2232</v>
      </c>
      <c r="D53" s="194" t="s">
        <v>2152</v>
      </c>
      <c r="E53" s="124" t="s">
        <v>597</v>
      </c>
      <c r="F53" s="75" t="s">
        <v>597</v>
      </c>
      <c r="G53" s="76" t="s">
        <v>2030</v>
      </c>
      <c r="H53" s="80">
        <v>1.4350000000000001</v>
      </c>
      <c r="I53" s="81">
        <v>2701.23</v>
      </c>
      <c r="J53" s="81">
        <v>8.5</v>
      </c>
      <c r="K53" s="81">
        <v>8.5</v>
      </c>
      <c r="L53" s="82"/>
      <c r="M53" s="83"/>
      <c r="N53" s="83"/>
      <c r="O53" s="83"/>
    </row>
    <row r="54" spans="1:15" ht="15" customHeight="1">
      <c r="A54" s="64" t="s">
        <v>1926</v>
      </c>
      <c r="B54" s="124">
        <v>419</v>
      </c>
      <c r="C54" s="75">
        <v>1600000138108</v>
      </c>
      <c r="D54" s="194" t="s">
        <v>2153</v>
      </c>
      <c r="E54" s="124" t="s">
        <v>597</v>
      </c>
      <c r="F54" s="75" t="s">
        <v>597</v>
      </c>
      <c r="G54" s="76" t="s">
        <v>2031</v>
      </c>
      <c r="H54" s="80">
        <v>1.452</v>
      </c>
      <c r="I54" s="81">
        <v>306.95999999999998</v>
      </c>
      <c r="J54" s="81">
        <v>8.59</v>
      </c>
      <c r="K54" s="81">
        <v>8.59</v>
      </c>
      <c r="L54" s="82"/>
      <c r="M54" s="83"/>
      <c r="N54" s="83"/>
      <c r="O54" s="83"/>
    </row>
    <row r="55" spans="1:15" ht="15" customHeight="1">
      <c r="A55" s="64" t="s">
        <v>1927</v>
      </c>
      <c r="B55" s="124">
        <v>169</v>
      </c>
      <c r="C55" s="75" t="s">
        <v>2233</v>
      </c>
      <c r="D55" s="194" t="s">
        <v>2154</v>
      </c>
      <c r="E55" s="124" t="s">
        <v>597</v>
      </c>
      <c r="F55" s="75" t="s">
        <v>597</v>
      </c>
      <c r="G55" s="76" t="s">
        <v>2032</v>
      </c>
      <c r="H55" s="80">
        <v>1.865</v>
      </c>
      <c r="I55" s="81">
        <v>920.87</v>
      </c>
      <c r="J55" s="81">
        <v>7.69</v>
      </c>
      <c r="K55" s="81">
        <v>7.69</v>
      </c>
      <c r="L55" s="82"/>
      <c r="M55" s="83"/>
      <c r="N55" s="83"/>
      <c r="O55" s="83"/>
    </row>
    <row r="56" spans="1:15" ht="15" customHeight="1">
      <c r="A56" s="64" t="s">
        <v>1928</v>
      </c>
      <c r="B56" s="124">
        <v>179</v>
      </c>
      <c r="C56" s="75" t="s">
        <v>2234</v>
      </c>
      <c r="D56" s="194" t="s">
        <v>2155</v>
      </c>
      <c r="E56" s="124" t="s">
        <v>597</v>
      </c>
      <c r="F56" s="75" t="s">
        <v>597</v>
      </c>
      <c r="G56" s="76" t="s">
        <v>2033</v>
      </c>
      <c r="H56" s="80">
        <v>6.5010000000000003</v>
      </c>
      <c r="I56" s="81">
        <v>460.44</v>
      </c>
      <c r="J56" s="81">
        <v>9.7200000000000006</v>
      </c>
      <c r="K56" s="81">
        <v>9.7200000000000006</v>
      </c>
      <c r="L56" s="82"/>
      <c r="M56" s="83"/>
      <c r="N56" s="83"/>
      <c r="O56" s="83"/>
    </row>
    <row r="57" spans="1:15" ht="15" customHeight="1">
      <c r="A57" s="64" t="s">
        <v>1929</v>
      </c>
      <c r="B57" s="124">
        <v>189</v>
      </c>
      <c r="C57" s="75" t="s">
        <v>2235</v>
      </c>
      <c r="D57" s="194" t="s">
        <v>2156</v>
      </c>
      <c r="E57" s="124" t="s">
        <v>597</v>
      </c>
      <c r="F57" s="75" t="s">
        <v>597</v>
      </c>
      <c r="G57" s="76" t="s">
        <v>2034</v>
      </c>
      <c r="H57" s="80">
        <v>1.587</v>
      </c>
      <c r="I57" s="81">
        <v>6885.51</v>
      </c>
      <c r="J57" s="81">
        <v>4.16</v>
      </c>
      <c r="K57" s="81">
        <v>4.16</v>
      </c>
      <c r="L57" s="82"/>
      <c r="M57" s="83"/>
      <c r="N57" s="83"/>
      <c r="O57" s="83"/>
    </row>
    <row r="58" spans="1:15" ht="15" customHeight="1">
      <c r="A58" s="64" t="s">
        <v>1930</v>
      </c>
      <c r="B58" s="124">
        <v>199</v>
      </c>
      <c r="C58" s="75" t="s">
        <v>2236</v>
      </c>
      <c r="D58" s="194" t="s">
        <v>2157</v>
      </c>
      <c r="E58" s="124" t="s">
        <v>597</v>
      </c>
      <c r="F58" s="75" t="s">
        <v>597</v>
      </c>
      <c r="G58" s="76" t="s">
        <v>2035</v>
      </c>
      <c r="H58" s="80">
        <v>0.54200000000000004</v>
      </c>
      <c r="I58" s="81">
        <v>8832.3799999999992</v>
      </c>
      <c r="J58" s="81">
        <v>7.64</v>
      </c>
      <c r="K58" s="81">
        <v>7.64</v>
      </c>
      <c r="L58" s="82"/>
      <c r="M58" s="83"/>
      <c r="N58" s="83"/>
      <c r="O58" s="83"/>
    </row>
    <row r="59" spans="1:15" ht="15" customHeight="1">
      <c r="A59" s="64" t="s">
        <v>1931</v>
      </c>
      <c r="B59" s="124">
        <v>209</v>
      </c>
      <c r="C59" s="75" t="s">
        <v>2237</v>
      </c>
      <c r="D59" s="194" t="s">
        <v>2158</v>
      </c>
      <c r="E59" s="124" t="s">
        <v>597</v>
      </c>
      <c r="F59" s="75" t="s">
        <v>597</v>
      </c>
      <c r="G59" s="76" t="s">
        <v>2036</v>
      </c>
      <c r="H59" s="80">
        <v>0.77100000000000002</v>
      </c>
      <c r="I59" s="81">
        <v>767.39</v>
      </c>
      <c r="J59" s="81">
        <v>12.53</v>
      </c>
      <c r="K59" s="81">
        <v>12.53</v>
      </c>
      <c r="L59" s="82"/>
      <c r="M59" s="83"/>
      <c r="N59" s="83"/>
      <c r="O59" s="83"/>
    </row>
    <row r="60" spans="1:15" ht="15" customHeight="1">
      <c r="A60" s="64" t="s">
        <v>1932</v>
      </c>
      <c r="B60" s="124">
        <v>219</v>
      </c>
      <c r="C60" s="75">
        <v>1600000155460</v>
      </c>
      <c r="D60" s="194" t="s">
        <v>2159</v>
      </c>
      <c r="E60" s="124" t="s">
        <v>597</v>
      </c>
      <c r="F60" s="75" t="s">
        <v>597</v>
      </c>
      <c r="G60" s="76" t="s">
        <v>2037</v>
      </c>
      <c r="H60" s="80">
        <v>7.5999999999999998E-2</v>
      </c>
      <c r="I60" s="81">
        <v>1363.06</v>
      </c>
      <c r="J60" s="81">
        <v>2.06</v>
      </c>
      <c r="K60" s="81">
        <v>2.06</v>
      </c>
      <c r="L60" s="82"/>
      <c r="M60" s="83"/>
      <c r="N60" s="83"/>
      <c r="O60" s="83"/>
    </row>
    <row r="61" spans="1:15" ht="15" customHeight="1">
      <c r="A61" s="64" t="s">
        <v>1933</v>
      </c>
      <c r="B61" s="124">
        <v>229</v>
      </c>
      <c r="C61" s="75">
        <v>1600000132392</v>
      </c>
      <c r="D61" s="194" t="s">
        <v>2160</v>
      </c>
      <c r="E61" s="124" t="s">
        <v>597</v>
      </c>
      <c r="F61" s="75" t="s">
        <v>597</v>
      </c>
      <c r="G61" s="76" t="s">
        <v>2038</v>
      </c>
      <c r="H61" s="80">
        <v>1.123</v>
      </c>
      <c r="I61" s="81">
        <v>306.95999999999998</v>
      </c>
      <c r="J61" s="81">
        <v>3.63</v>
      </c>
      <c r="K61" s="81">
        <v>3.63</v>
      </c>
      <c r="L61" s="82"/>
      <c r="M61" s="83"/>
      <c r="N61" s="83"/>
      <c r="O61" s="83"/>
    </row>
    <row r="62" spans="1:15" ht="15" customHeight="1">
      <c r="A62" s="64" t="s">
        <v>1934</v>
      </c>
      <c r="B62" s="124">
        <v>239</v>
      </c>
      <c r="C62" s="75">
        <v>1600000134850</v>
      </c>
      <c r="D62" s="194" t="s">
        <v>2161</v>
      </c>
      <c r="E62" s="124" t="s">
        <v>597</v>
      </c>
      <c r="F62" s="75" t="s">
        <v>597</v>
      </c>
      <c r="G62" s="76" t="s">
        <v>2039</v>
      </c>
      <c r="H62" s="80">
        <v>0.77200000000000002</v>
      </c>
      <c r="I62" s="81">
        <v>306.95999999999998</v>
      </c>
      <c r="J62" s="81">
        <v>7.95</v>
      </c>
      <c r="K62" s="81">
        <v>7.95</v>
      </c>
      <c r="L62" s="82"/>
      <c r="M62" s="83"/>
      <c r="N62" s="83"/>
      <c r="O62" s="83"/>
    </row>
    <row r="63" spans="1:15" ht="15" customHeight="1">
      <c r="A63" s="64" t="s">
        <v>1935</v>
      </c>
      <c r="B63" s="124">
        <v>249</v>
      </c>
      <c r="C63" s="75">
        <v>1600000137318</v>
      </c>
      <c r="D63" s="194" t="s">
        <v>2162</v>
      </c>
      <c r="E63" s="124" t="s">
        <v>597</v>
      </c>
      <c r="F63" s="75" t="s">
        <v>597</v>
      </c>
      <c r="G63" s="76" t="s">
        <v>2040</v>
      </c>
      <c r="H63" s="80">
        <v>0.38100000000000001</v>
      </c>
      <c r="I63" s="81">
        <v>306.95999999999998</v>
      </c>
      <c r="J63" s="81">
        <v>3.5</v>
      </c>
      <c r="K63" s="81">
        <v>3.5</v>
      </c>
      <c r="L63" s="82"/>
      <c r="M63" s="83"/>
      <c r="N63" s="83"/>
      <c r="O63" s="83"/>
    </row>
    <row r="64" spans="1:15" ht="15" customHeight="1">
      <c r="A64" s="64" t="s">
        <v>1936</v>
      </c>
      <c r="B64" s="124">
        <v>259</v>
      </c>
      <c r="C64" s="75">
        <v>1600000137674</v>
      </c>
      <c r="D64" s="194" t="s">
        <v>2163</v>
      </c>
      <c r="E64" s="124" t="s">
        <v>597</v>
      </c>
      <c r="F64" s="75" t="s">
        <v>597</v>
      </c>
      <c r="G64" s="76" t="s">
        <v>2041</v>
      </c>
      <c r="H64" s="80">
        <v>4.09</v>
      </c>
      <c r="I64" s="81">
        <v>153.47999999999999</v>
      </c>
      <c r="J64" s="81">
        <v>11</v>
      </c>
      <c r="K64" s="81">
        <v>11</v>
      </c>
      <c r="L64" s="82"/>
      <c r="M64" s="83"/>
      <c r="N64" s="83"/>
      <c r="O64" s="83"/>
    </row>
    <row r="65" spans="1:15" ht="15" customHeight="1">
      <c r="A65" s="64" t="s">
        <v>1937</v>
      </c>
      <c r="B65" s="124">
        <v>369</v>
      </c>
      <c r="C65" s="75">
        <v>1600000137823</v>
      </c>
      <c r="D65" s="194" t="s">
        <v>2164</v>
      </c>
      <c r="E65" s="124" t="s">
        <v>597</v>
      </c>
      <c r="F65" s="75" t="s">
        <v>597</v>
      </c>
      <c r="G65" s="76" t="s">
        <v>2042</v>
      </c>
      <c r="H65" s="80">
        <v>1.6679999999999999</v>
      </c>
      <c r="I65" s="81">
        <v>306.95999999999998</v>
      </c>
      <c r="J65" s="81">
        <v>8.3699999999999992</v>
      </c>
      <c r="K65" s="81">
        <v>8.3699999999999992</v>
      </c>
      <c r="L65" s="82"/>
      <c r="M65" s="83"/>
      <c r="N65" s="83"/>
      <c r="O65" s="83"/>
    </row>
    <row r="66" spans="1:15" ht="15" customHeight="1">
      <c r="A66" s="64" t="s">
        <v>1938</v>
      </c>
      <c r="B66" s="124">
        <v>289</v>
      </c>
      <c r="C66" s="75">
        <v>1600000138516</v>
      </c>
      <c r="D66" s="194" t="s">
        <v>2165</v>
      </c>
      <c r="E66" s="124" t="s">
        <v>597</v>
      </c>
      <c r="F66" s="75" t="s">
        <v>597</v>
      </c>
      <c r="G66" s="76" t="s">
        <v>2043</v>
      </c>
      <c r="H66" s="80">
        <v>2.121</v>
      </c>
      <c r="I66" s="81">
        <v>153.47999999999999</v>
      </c>
      <c r="J66" s="81">
        <v>3.11</v>
      </c>
      <c r="K66" s="81">
        <v>3.11</v>
      </c>
      <c r="L66" s="82"/>
      <c r="M66" s="83"/>
      <c r="N66" s="83"/>
      <c r="O66" s="83"/>
    </row>
    <row r="67" spans="1:15" ht="15" customHeight="1">
      <c r="A67" s="64" t="s">
        <v>1939</v>
      </c>
      <c r="B67" s="124">
        <v>299</v>
      </c>
      <c r="C67" s="75">
        <v>1600000134822</v>
      </c>
      <c r="D67" s="194" t="s">
        <v>2166</v>
      </c>
      <c r="E67" s="124" t="s">
        <v>597</v>
      </c>
      <c r="F67" s="75" t="s">
        <v>597</v>
      </c>
      <c r="G67" s="76" t="s">
        <v>2044</v>
      </c>
      <c r="H67" s="80">
        <v>0.56499999999999995</v>
      </c>
      <c r="I67" s="81">
        <v>8818.5</v>
      </c>
      <c r="J67" s="81">
        <v>7.23</v>
      </c>
      <c r="K67" s="81">
        <v>7.23</v>
      </c>
      <c r="L67" s="82"/>
      <c r="M67" s="83"/>
      <c r="N67" s="83"/>
      <c r="O67" s="83"/>
    </row>
    <row r="68" spans="1:15" ht="15" customHeight="1">
      <c r="A68" s="64" t="s">
        <v>1940</v>
      </c>
      <c r="B68" s="124">
        <v>309</v>
      </c>
      <c r="C68" s="75">
        <v>1600000134984</v>
      </c>
      <c r="D68" s="194" t="s">
        <v>2167</v>
      </c>
      <c r="E68" s="124" t="s">
        <v>597</v>
      </c>
      <c r="F68" s="75" t="s">
        <v>597</v>
      </c>
      <c r="G68" s="76" t="s">
        <v>2045</v>
      </c>
      <c r="H68" s="80">
        <v>0.94899999999999995</v>
      </c>
      <c r="I68" s="81">
        <v>4222.57</v>
      </c>
      <c r="J68" s="81">
        <v>5.04</v>
      </c>
      <c r="K68" s="81">
        <v>5.04</v>
      </c>
      <c r="L68" s="82"/>
      <c r="M68" s="83"/>
      <c r="N68" s="83"/>
      <c r="O68" s="83"/>
    </row>
    <row r="69" spans="1:15" ht="15" customHeight="1">
      <c r="A69" s="64" t="s">
        <v>1941</v>
      </c>
      <c r="B69" s="124">
        <v>319</v>
      </c>
      <c r="C69" s="75">
        <v>1600000133856</v>
      </c>
      <c r="D69" s="194" t="s">
        <v>2168</v>
      </c>
      <c r="E69" s="124" t="s">
        <v>597</v>
      </c>
      <c r="F69" s="75" t="s">
        <v>597</v>
      </c>
      <c r="G69" s="76" t="s">
        <v>2046</v>
      </c>
      <c r="H69" s="80">
        <v>1.627</v>
      </c>
      <c r="I69" s="81">
        <v>153.47999999999999</v>
      </c>
      <c r="J69" s="81">
        <v>3.85</v>
      </c>
      <c r="K69" s="81">
        <v>3.85</v>
      </c>
      <c r="L69" s="82"/>
      <c r="M69" s="83"/>
      <c r="N69" s="83"/>
      <c r="O69" s="83"/>
    </row>
    <row r="70" spans="1:15" ht="15" customHeight="1">
      <c r="A70" s="64" t="s">
        <v>1942</v>
      </c>
      <c r="B70" s="124">
        <v>329</v>
      </c>
      <c r="C70" s="75">
        <v>1600000138924</v>
      </c>
      <c r="D70" s="194" t="s">
        <v>2169</v>
      </c>
      <c r="E70" s="124" t="s">
        <v>597</v>
      </c>
      <c r="F70" s="75" t="s">
        <v>597</v>
      </c>
      <c r="G70" s="76" t="s">
        <v>2047</v>
      </c>
      <c r="H70" s="80">
        <v>0.97499999999999998</v>
      </c>
      <c r="I70" s="81">
        <v>306.95999999999998</v>
      </c>
      <c r="J70" s="81">
        <v>9.2100000000000009</v>
      </c>
      <c r="K70" s="81">
        <v>9.2100000000000009</v>
      </c>
      <c r="L70" s="82"/>
      <c r="M70" s="83"/>
      <c r="N70" s="83"/>
      <c r="O70" s="83"/>
    </row>
    <row r="71" spans="1:15" ht="15" customHeight="1">
      <c r="A71" s="64" t="s">
        <v>1943</v>
      </c>
      <c r="B71" s="124">
        <v>339</v>
      </c>
      <c r="C71" s="75">
        <v>1600000135064</v>
      </c>
      <c r="D71" s="194" t="s">
        <v>2170</v>
      </c>
      <c r="E71" s="124" t="s">
        <v>597</v>
      </c>
      <c r="F71" s="75" t="s">
        <v>597</v>
      </c>
      <c r="G71" s="76" t="s">
        <v>2048</v>
      </c>
      <c r="H71" s="80">
        <v>2.7639999999999998</v>
      </c>
      <c r="I71" s="81">
        <v>306.95999999999998</v>
      </c>
      <c r="J71" s="81">
        <v>6.82</v>
      </c>
      <c r="K71" s="81">
        <v>6.82</v>
      </c>
      <c r="L71" s="82"/>
      <c r="M71" s="83"/>
      <c r="N71" s="83"/>
      <c r="O71" s="83"/>
    </row>
    <row r="72" spans="1:15" ht="15" customHeight="1">
      <c r="A72" s="64" t="s">
        <v>1944</v>
      </c>
      <c r="B72" s="124">
        <v>349</v>
      </c>
      <c r="C72" s="75">
        <v>1600000132036</v>
      </c>
      <c r="D72" s="194" t="s">
        <v>2171</v>
      </c>
      <c r="E72" s="124" t="s">
        <v>597</v>
      </c>
      <c r="F72" s="75">
        <v>1640000285020</v>
      </c>
      <c r="G72" s="76" t="s">
        <v>2049</v>
      </c>
      <c r="H72" s="80">
        <v>2.7690000000000001</v>
      </c>
      <c r="I72" s="81">
        <v>8102.21</v>
      </c>
      <c r="J72" s="81">
        <v>7.63</v>
      </c>
      <c r="K72" s="81">
        <v>7.63</v>
      </c>
      <c r="L72" s="82">
        <v>0</v>
      </c>
      <c r="M72" s="83">
        <v>0</v>
      </c>
      <c r="N72" s="83">
        <v>0</v>
      </c>
      <c r="O72" s="83">
        <v>0</v>
      </c>
    </row>
    <row r="73" spans="1:15" ht="15" customHeight="1">
      <c r="A73" s="64" t="s">
        <v>1945</v>
      </c>
      <c r="B73" s="124">
        <v>359</v>
      </c>
      <c r="C73" s="75">
        <v>1600000132045</v>
      </c>
      <c r="D73" s="194" t="s">
        <v>2172</v>
      </c>
      <c r="E73" s="124" t="s">
        <v>597</v>
      </c>
      <c r="F73" s="75" t="s">
        <v>597</v>
      </c>
      <c r="G73" s="76" t="s">
        <v>2050</v>
      </c>
      <c r="H73" s="80">
        <v>0.104</v>
      </c>
      <c r="I73" s="81">
        <v>4271.8599999999997</v>
      </c>
      <c r="J73" s="81">
        <v>4.8</v>
      </c>
      <c r="K73" s="81">
        <v>4.8</v>
      </c>
      <c r="L73" s="82"/>
      <c r="M73" s="83"/>
      <c r="N73" s="83"/>
      <c r="O73" s="83"/>
    </row>
    <row r="74" spans="1:15" ht="15" customHeight="1">
      <c r="A74" s="64" t="s">
        <v>1946</v>
      </c>
      <c r="B74" s="124">
        <v>269</v>
      </c>
      <c r="C74" s="75">
        <v>1600000138311</v>
      </c>
      <c r="D74" s="194" t="s">
        <v>2173</v>
      </c>
      <c r="E74" s="124" t="s">
        <v>597</v>
      </c>
      <c r="F74" s="75" t="s">
        <v>597</v>
      </c>
      <c r="G74" s="76" t="s">
        <v>2051</v>
      </c>
      <c r="H74" s="80">
        <v>0.44800000000000001</v>
      </c>
      <c r="I74" s="81">
        <v>5815.98</v>
      </c>
      <c r="J74" s="81">
        <v>7.15</v>
      </c>
      <c r="K74" s="81">
        <v>7.15</v>
      </c>
      <c r="L74" s="82"/>
      <c r="M74" s="83"/>
      <c r="N74" s="83"/>
      <c r="O74" s="83"/>
    </row>
    <row r="75" spans="1:15" ht="15" customHeight="1">
      <c r="A75" s="64" t="s">
        <v>1947</v>
      </c>
      <c r="B75" s="124">
        <v>529</v>
      </c>
      <c r="C75" s="75" t="s">
        <v>2238</v>
      </c>
      <c r="D75" s="194" t="s">
        <v>2174</v>
      </c>
      <c r="E75" s="124" t="s">
        <v>597</v>
      </c>
      <c r="F75" s="75" t="s">
        <v>597</v>
      </c>
      <c r="G75" s="76" t="s">
        <v>2052</v>
      </c>
      <c r="H75" s="80">
        <v>2.1720000000000002</v>
      </c>
      <c r="I75" s="81">
        <v>306.95999999999998</v>
      </c>
      <c r="J75" s="81">
        <v>8.1</v>
      </c>
      <c r="K75" s="81">
        <v>8.1</v>
      </c>
      <c r="L75" s="82"/>
      <c r="M75" s="83"/>
      <c r="N75" s="83"/>
      <c r="O75" s="83"/>
    </row>
    <row r="76" spans="1:15" ht="15" customHeight="1">
      <c r="A76" s="64" t="s">
        <v>1948</v>
      </c>
      <c r="B76" s="124">
        <v>389</v>
      </c>
      <c r="C76" s="75">
        <v>1600000139087</v>
      </c>
      <c r="D76" s="194" t="s">
        <v>2175</v>
      </c>
      <c r="E76" s="124">
        <v>499</v>
      </c>
      <c r="F76" s="75">
        <v>1620000174048</v>
      </c>
      <c r="G76" s="76" t="s">
        <v>2053</v>
      </c>
      <c r="H76" s="80">
        <v>1.6020000000000001</v>
      </c>
      <c r="I76" s="81">
        <v>78.27</v>
      </c>
      <c r="J76" s="81">
        <v>8.11</v>
      </c>
      <c r="K76" s="81">
        <v>8.11</v>
      </c>
      <c r="L76" s="82">
        <v>0</v>
      </c>
      <c r="M76" s="83">
        <v>0</v>
      </c>
      <c r="N76" s="83">
        <v>0</v>
      </c>
      <c r="O76" s="83">
        <v>0</v>
      </c>
    </row>
    <row r="77" spans="1:15" ht="15" customHeight="1">
      <c r="A77" s="64" t="s">
        <v>1949</v>
      </c>
      <c r="B77" s="124">
        <v>439</v>
      </c>
      <c r="C77" s="75">
        <v>1620000418238</v>
      </c>
      <c r="D77" s="194" t="s">
        <v>2176</v>
      </c>
      <c r="E77" s="124">
        <v>479</v>
      </c>
      <c r="F77" s="75">
        <v>1620000366875</v>
      </c>
      <c r="G77" s="76" t="s">
        <v>2054</v>
      </c>
      <c r="H77" s="80">
        <v>3.2759999999999998</v>
      </c>
      <c r="I77" s="81">
        <v>0.62</v>
      </c>
      <c r="J77" s="81">
        <v>2.4300000000000002</v>
      </c>
      <c r="K77" s="81">
        <v>2.4300000000000002</v>
      </c>
      <c r="L77" s="82">
        <v>0</v>
      </c>
      <c r="M77" s="83">
        <v>0</v>
      </c>
      <c r="N77" s="83">
        <v>0</v>
      </c>
      <c r="O77" s="83">
        <v>0</v>
      </c>
    </row>
    <row r="78" spans="1:15" ht="15" customHeight="1">
      <c r="A78" s="64" t="s">
        <v>1950</v>
      </c>
      <c r="B78" s="124">
        <v>159</v>
      </c>
      <c r="C78" s="75" t="s">
        <v>2239</v>
      </c>
      <c r="D78" s="194" t="s">
        <v>2177</v>
      </c>
      <c r="E78" s="124">
        <v>489</v>
      </c>
      <c r="F78" s="75">
        <v>1620000370366</v>
      </c>
      <c r="G78" s="76" t="s">
        <v>2055</v>
      </c>
      <c r="H78" s="80">
        <v>1.641</v>
      </c>
      <c r="I78" s="81">
        <v>109.25</v>
      </c>
      <c r="J78" s="81">
        <v>3.06</v>
      </c>
      <c r="K78" s="81">
        <v>3.06</v>
      </c>
      <c r="L78" s="82">
        <v>0</v>
      </c>
      <c r="M78" s="83">
        <v>0</v>
      </c>
      <c r="N78" s="83">
        <v>0</v>
      </c>
      <c r="O78" s="83">
        <v>0</v>
      </c>
    </row>
    <row r="79" spans="1:15" ht="15" customHeight="1">
      <c r="A79" s="64" t="s">
        <v>1951</v>
      </c>
      <c r="B79" s="124">
        <v>110</v>
      </c>
      <c r="C79" s="75">
        <v>1640000199737</v>
      </c>
      <c r="D79" s="194" t="s">
        <v>2178</v>
      </c>
      <c r="E79" s="124">
        <v>120</v>
      </c>
      <c r="F79" s="75">
        <v>1640000199746</v>
      </c>
      <c r="G79" s="76" t="s">
        <v>2056</v>
      </c>
      <c r="H79" s="80">
        <v>0.94599999999999995</v>
      </c>
      <c r="I79" s="81">
        <v>14.18</v>
      </c>
      <c r="J79" s="81">
        <v>3.8</v>
      </c>
      <c r="K79" s="81">
        <v>3.8</v>
      </c>
      <c r="L79" s="82">
        <v>0</v>
      </c>
      <c r="M79" s="83">
        <v>1209.1500000000001</v>
      </c>
      <c r="N79" s="83">
        <v>0.05</v>
      </c>
      <c r="O79" s="83">
        <v>0.05</v>
      </c>
    </row>
    <row r="80" spans="1:15" ht="15" customHeight="1">
      <c r="A80" s="64" t="s">
        <v>1952</v>
      </c>
      <c r="B80" s="124">
        <v>220</v>
      </c>
      <c r="C80" s="75">
        <v>1640000264119</v>
      </c>
      <c r="D80" s="194" t="s">
        <v>2179</v>
      </c>
      <c r="E80" s="124">
        <v>230</v>
      </c>
      <c r="F80" s="75">
        <v>1640000264128</v>
      </c>
      <c r="G80" s="76" t="s">
        <v>2057</v>
      </c>
      <c r="H80" s="80">
        <v>0.41799999999999998</v>
      </c>
      <c r="I80" s="81">
        <v>17.23</v>
      </c>
      <c r="J80" s="81">
        <v>3.47</v>
      </c>
      <c r="K80" s="81">
        <v>3.47</v>
      </c>
      <c r="L80" s="82">
        <v>0</v>
      </c>
      <c r="M80" s="83">
        <v>459.57</v>
      </c>
      <c r="N80" s="83">
        <v>0.05</v>
      </c>
      <c r="O80" s="83">
        <v>0.05</v>
      </c>
    </row>
    <row r="81" spans="1:15" ht="15" customHeight="1">
      <c r="A81" s="64" t="s">
        <v>1953</v>
      </c>
      <c r="B81" s="124">
        <v>80</v>
      </c>
      <c r="C81" s="75">
        <v>1640000264146</v>
      </c>
      <c r="D81" s="194" t="s">
        <v>2180</v>
      </c>
      <c r="E81" s="124">
        <v>90</v>
      </c>
      <c r="F81" s="75">
        <v>1640000264155</v>
      </c>
      <c r="G81" s="76" t="s">
        <v>2058</v>
      </c>
      <c r="H81" s="80">
        <v>9.6000000000000002E-2</v>
      </c>
      <c r="I81" s="81">
        <v>41.22</v>
      </c>
      <c r="J81" s="81">
        <v>2.23</v>
      </c>
      <c r="K81" s="81">
        <v>2.23</v>
      </c>
      <c r="L81" s="82">
        <v>0</v>
      </c>
      <c r="M81" s="83">
        <v>779.38</v>
      </c>
      <c r="N81" s="83">
        <v>0.05</v>
      </c>
      <c r="O81" s="83">
        <v>0.05</v>
      </c>
    </row>
    <row r="82" spans="1:15" ht="15" customHeight="1">
      <c r="A82" s="64" t="s">
        <v>1954</v>
      </c>
      <c r="B82" s="124">
        <v>40</v>
      </c>
      <c r="C82" s="75">
        <v>1640000295385</v>
      </c>
      <c r="D82" s="194" t="s">
        <v>2181</v>
      </c>
      <c r="E82" s="124">
        <v>50</v>
      </c>
      <c r="F82" s="75">
        <v>1640000295394</v>
      </c>
      <c r="G82" s="76" t="s">
        <v>2059</v>
      </c>
      <c r="H82" s="80">
        <v>0.19900000000000001</v>
      </c>
      <c r="I82" s="81">
        <v>20.09</v>
      </c>
      <c r="J82" s="81">
        <v>2.74</v>
      </c>
      <c r="K82" s="81">
        <v>2.74</v>
      </c>
      <c r="L82" s="82">
        <v>0</v>
      </c>
      <c r="M82" s="83">
        <v>1537.2</v>
      </c>
      <c r="N82" s="83">
        <v>0.05</v>
      </c>
      <c r="O82" s="83">
        <v>0.05</v>
      </c>
    </row>
    <row r="83" spans="1:15" ht="15" customHeight="1">
      <c r="A83" s="64" t="s">
        <v>1955</v>
      </c>
      <c r="B83" s="124">
        <v>60</v>
      </c>
      <c r="C83" s="75">
        <v>1640000319177</v>
      </c>
      <c r="D83" s="194" t="s">
        <v>2182</v>
      </c>
      <c r="E83" s="124">
        <v>70</v>
      </c>
      <c r="F83" s="75">
        <v>1640000319159</v>
      </c>
      <c r="G83" s="76" t="s">
        <v>2060</v>
      </c>
      <c r="H83" s="80">
        <v>0.39800000000000002</v>
      </c>
      <c r="I83" s="81">
        <v>5.9</v>
      </c>
      <c r="J83" s="81">
        <v>2.41</v>
      </c>
      <c r="K83" s="81">
        <v>2.41</v>
      </c>
      <c r="L83" s="82">
        <v>0</v>
      </c>
      <c r="M83" s="83">
        <v>372.68</v>
      </c>
      <c r="N83" s="83">
        <v>0.05</v>
      </c>
      <c r="O83" s="83">
        <v>0.05</v>
      </c>
    </row>
    <row r="84" spans="1:15" ht="15" customHeight="1">
      <c r="A84" s="64" t="s">
        <v>1956</v>
      </c>
      <c r="B84" s="124">
        <v>68</v>
      </c>
      <c r="C84" s="75">
        <v>1640000319186</v>
      </c>
      <c r="D84" s="194" t="s">
        <v>2183</v>
      </c>
      <c r="E84" s="124">
        <v>78</v>
      </c>
      <c r="F84" s="75">
        <v>1640000319168</v>
      </c>
      <c r="G84" s="76" t="s">
        <v>2061</v>
      </c>
      <c r="H84" s="80">
        <v>0.39800000000000002</v>
      </c>
      <c r="I84" s="81">
        <v>5.9</v>
      </c>
      <c r="J84" s="81">
        <v>2.37</v>
      </c>
      <c r="K84" s="81">
        <v>2.37</v>
      </c>
      <c r="L84" s="82">
        <v>0</v>
      </c>
      <c r="M84" s="83">
        <v>372.68</v>
      </c>
      <c r="N84" s="83">
        <v>0.05</v>
      </c>
      <c r="O84" s="83">
        <v>0.05</v>
      </c>
    </row>
    <row r="85" spans="1:15" ht="15" customHeight="1">
      <c r="A85" s="64" t="s">
        <v>1957</v>
      </c>
      <c r="B85" s="124">
        <v>20</v>
      </c>
      <c r="C85" s="75">
        <v>1640000408836</v>
      </c>
      <c r="D85" s="194" t="s">
        <v>2184</v>
      </c>
      <c r="E85" s="124">
        <v>30</v>
      </c>
      <c r="F85" s="75">
        <v>1640000408845</v>
      </c>
      <c r="G85" s="76" t="s">
        <v>2062</v>
      </c>
      <c r="H85" s="80">
        <v>0.314</v>
      </c>
      <c r="I85" s="81">
        <v>105.36</v>
      </c>
      <c r="J85" s="81">
        <v>1.92</v>
      </c>
      <c r="K85" s="81">
        <v>1.92</v>
      </c>
      <c r="L85" s="82">
        <v>0</v>
      </c>
      <c r="M85" s="83">
        <v>12747.98</v>
      </c>
      <c r="N85" s="83">
        <v>0.05</v>
      </c>
      <c r="O85" s="83">
        <v>0.05</v>
      </c>
    </row>
    <row r="86" spans="1:15" ht="15" customHeight="1">
      <c r="A86" s="64" t="s">
        <v>1958</v>
      </c>
      <c r="B86" s="124">
        <v>10</v>
      </c>
      <c r="C86" s="75">
        <v>1640000478026</v>
      </c>
      <c r="D86" s="194" t="s">
        <v>2185</v>
      </c>
      <c r="E86" s="124">
        <v>100</v>
      </c>
      <c r="F86" s="75">
        <v>1640000478035</v>
      </c>
      <c r="G86" s="76" t="s">
        <v>2063</v>
      </c>
      <c r="H86" s="80">
        <v>0.52100000000000002</v>
      </c>
      <c r="I86" s="81">
        <v>23.28</v>
      </c>
      <c r="J86" s="81">
        <v>3.12</v>
      </c>
      <c r="K86" s="81">
        <v>3.12</v>
      </c>
      <c r="L86" s="82">
        <v>0</v>
      </c>
      <c r="M86" s="83">
        <v>6248.88</v>
      </c>
      <c r="N86" s="83">
        <v>0.05</v>
      </c>
      <c r="O86" s="83">
        <v>0.05</v>
      </c>
    </row>
    <row r="87" spans="1:15" ht="15" customHeight="1">
      <c r="A87" s="64" t="s">
        <v>1959</v>
      </c>
      <c r="B87" s="124">
        <v>88</v>
      </c>
      <c r="C87" s="75">
        <v>1640000458483</v>
      </c>
      <c r="D87" s="194" t="s">
        <v>2186</v>
      </c>
      <c r="E87" s="124">
        <v>98</v>
      </c>
      <c r="F87" s="75">
        <v>1640000458517</v>
      </c>
      <c r="G87" s="76" t="s">
        <v>2064</v>
      </c>
      <c r="H87" s="80">
        <v>0.08</v>
      </c>
      <c r="I87" s="81">
        <v>9.01</v>
      </c>
      <c r="J87" s="81">
        <v>5.03</v>
      </c>
      <c r="K87" s="81">
        <v>5.03</v>
      </c>
      <c r="L87" s="82">
        <v>0</v>
      </c>
      <c r="M87" s="83">
        <v>1351.83</v>
      </c>
      <c r="N87" s="83">
        <v>0.05</v>
      </c>
      <c r="O87" s="83">
        <v>0.05</v>
      </c>
    </row>
    <row r="88" spans="1:15" ht="15" customHeight="1">
      <c r="A88" s="64" t="s">
        <v>1960</v>
      </c>
      <c r="B88" s="124">
        <v>237</v>
      </c>
      <c r="C88" s="75">
        <v>1640000618819</v>
      </c>
      <c r="D88" s="194" t="s">
        <v>2187</v>
      </c>
      <c r="E88" s="124">
        <v>227</v>
      </c>
      <c r="F88" s="75">
        <v>1640000618828</v>
      </c>
      <c r="G88" s="76" t="s">
        <v>2065</v>
      </c>
      <c r="H88" s="80">
        <v>0.18</v>
      </c>
      <c r="I88" s="81">
        <v>55.57</v>
      </c>
      <c r="J88" s="81">
        <v>2.72</v>
      </c>
      <c r="K88" s="81">
        <v>2.72</v>
      </c>
      <c r="L88" s="82">
        <v>0</v>
      </c>
      <c r="M88" s="83">
        <v>2778.67</v>
      </c>
      <c r="N88" s="83">
        <v>0.05</v>
      </c>
      <c r="O88" s="83">
        <v>0.05</v>
      </c>
    </row>
    <row r="89" spans="1:15" ht="15" customHeight="1">
      <c r="A89" s="64" t="s">
        <v>1961</v>
      </c>
      <c r="B89" s="124">
        <v>257</v>
      </c>
      <c r="C89" s="75">
        <v>1640000553612</v>
      </c>
      <c r="D89" s="194" t="s">
        <v>2188</v>
      </c>
      <c r="E89" s="124">
        <v>247</v>
      </c>
      <c r="F89" s="75">
        <v>1640000553621</v>
      </c>
      <c r="G89" s="76" t="s">
        <v>2066</v>
      </c>
      <c r="H89" s="80">
        <v>1.9E-2</v>
      </c>
      <c r="I89" s="81">
        <v>19.170000000000002</v>
      </c>
      <c r="J89" s="81">
        <v>2.41</v>
      </c>
      <c r="K89" s="81">
        <v>2.41</v>
      </c>
      <c r="L89" s="82">
        <v>0</v>
      </c>
      <c r="M89" s="83">
        <v>3306.21</v>
      </c>
      <c r="N89" s="83">
        <v>0.05</v>
      </c>
      <c r="O89" s="83">
        <v>0.05</v>
      </c>
    </row>
    <row r="90" spans="1:15" ht="15" customHeight="1">
      <c r="A90" s="64" t="s">
        <v>1962</v>
      </c>
      <c r="B90" s="124">
        <v>277</v>
      </c>
      <c r="C90" s="75">
        <v>1640000541148</v>
      </c>
      <c r="D90" s="194" t="s">
        <v>2189</v>
      </c>
      <c r="E90" s="124">
        <v>267</v>
      </c>
      <c r="F90" s="75">
        <v>1640000541157</v>
      </c>
      <c r="G90" s="76" t="s">
        <v>2067</v>
      </c>
      <c r="H90" s="80">
        <v>0.318</v>
      </c>
      <c r="I90" s="81">
        <v>19.170000000000002</v>
      </c>
      <c r="J90" s="81">
        <v>2.72</v>
      </c>
      <c r="K90" s="81">
        <v>2.72</v>
      </c>
      <c r="L90" s="82">
        <v>0</v>
      </c>
      <c r="M90" s="83">
        <v>1916.71</v>
      </c>
      <c r="N90" s="83">
        <v>0.05</v>
      </c>
      <c r="O90" s="83">
        <v>0.05</v>
      </c>
    </row>
    <row r="91" spans="1:15" ht="15" customHeight="1">
      <c r="A91" s="64" t="s">
        <v>1963</v>
      </c>
      <c r="B91" s="124">
        <v>297</v>
      </c>
      <c r="C91" s="75">
        <v>1640000541166</v>
      </c>
      <c r="D91" s="194" t="s">
        <v>2190</v>
      </c>
      <c r="E91" s="124">
        <v>287</v>
      </c>
      <c r="F91" s="75">
        <v>1640000541175</v>
      </c>
      <c r="G91" s="76" t="s">
        <v>2068</v>
      </c>
      <c r="H91" s="80">
        <v>1.3220000000000001</v>
      </c>
      <c r="I91" s="81">
        <v>2.0299999999999998</v>
      </c>
      <c r="J91" s="81">
        <v>4.4800000000000004</v>
      </c>
      <c r="K91" s="81">
        <v>4.4800000000000004</v>
      </c>
      <c r="L91" s="82">
        <v>0</v>
      </c>
      <c r="M91" s="83">
        <v>376.55</v>
      </c>
      <c r="N91" s="83">
        <v>0.05</v>
      </c>
      <c r="O91" s="83">
        <v>0.05</v>
      </c>
    </row>
    <row r="92" spans="1:15" ht="15" customHeight="1">
      <c r="A92" s="64" t="s">
        <v>1964</v>
      </c>
      <c r="B92" s="124">
        <v>187</v>
      </c>
      <c r="C92" s="75">
        <v>1640000541732</v>
      </c>
      <c r="D92" s="194" t="s">
        <v>2191</v>
      </c>
      <c r="E92" s="124">
        <v>177</v>
      </c>
      <c r="F92" s="75">
        <v>1640000541741</v>
      </c>
      <c r="G92" s="76" t="s">
        <v>2069</v>
      </c>
      <c r="H92" s="80">
        <v>0.31</v>
      </c>
      <c r="I92" s="81">
        <v>4.32</v>
      </c>
      <c r="J92" s="81">
        <v>2.72</v>
      </c>
      <c r="K92" s="81">
        <v>2.72</v>
      </c>
      <c r="L92" s="82">
        <v>0</v>
      </c>
      <c r="M92" s="83">
        <v>374.26</v>
      </c>
      <c r="N92" s="83">
        <v>0.05</v>
      </c>
      <c r="O92" s="83">
        <v>0.05</v>
      </c>
    </row>
    <row r="93" spans="1:15" ht="15" customHeight="1">
      <c r="A93" s="64" t="s">
        <v>1965</v>
      </c>
      <c r="B93" s="124">
        <v>207</v>
      </c>
      <c r="C93" s="75">
        <v>1640000605243</v>
      </c>
      <c r="D93" s="194" t="s">
        <v>2192</v>
      </c>
      <c r="E93" s="124">
        <v>197</v>
      </c>
      <c r="F93" s="75">
        <v>1640000605252</v>
      </c>
      <c r="G93" s="76" t="s">
        <v>2070</v>
      </c>
      <c r="H93" s="80">
        <v>0.18</v>
      </c>
      <c r="I93" s="81">
        <v>9.4600000000000009</v>
      </c>
      <c r="J93" s="81">
        <v>2.79</v>
      </c>
      <c r="K93" s="81">
        <v>2.79</v>
      </c>
      <c r="L93" s="82">
        <v>0</v>
      </c>
      <c r="M93" s="83">
        <v>369.12</v>
      </c>
      <c r="N93" s="83">
        <v>0.05</v>
      </c>
      <c r="O93" s="83">
        <v>0.05</v>
      </c>
    </row>
    <row r="94" spans="1:15" ht="15" customHeight="1">
      <c r="A94" s="64" t="s">
        <v>1966</v>
      </c>
      <c r="B94" s="124" t="s">
        <v>2098</v>
      </c>
      <c r="C94" s="75" t="s">
        <v>2098</v>
      </c>
      <c r="D94" s="194" t="s">
        <v>2193</v>
      </c>
      <c r="E94" s="124" t="s">
        <v>2098</v>
      </c>
      <c r="F94" s="75" t="s">
        <v>2098</v>
      </c>
      <c r="G94" s="76" t="s">
        <v>2071</v>
      </c>
      <c r="H94" s="80">
        <v>0</v>
      </c>
      <c r="I94" s="81">
        <v>0</v>
      </c>
      <c r="J94" s="81">
        <v>1.38</v>
      </c>
      <c r="K94" s="81">
        <v>1.38</v>
      </c>
      <c r="L94" s="82">
        <v>0</v>
      </c>
      <c r="M94" s="83">
        <v>0</v>
      </c>
      <c r="N94" s="83">
        <v>0</v>
      </c>
      <c r="O94" s="83">
        <v>0</v>
      </c>
    </row>
    <row r="95" spans="1:15" ht="15" customHeight="1">
      <c r="A95" s="64" t="s">
        <v>1967</v>
      </c>
      <c r="B95" s="124" t="s">
        <v>2099</v>
      </c>
      <c r="C95" s="75" t="s">
        <v>2240</v>
      </c>
      <c r="D95" s="194" t="s">
        <v>2194</v>
      </c>
      <c r="E95" s="124" t="s">
        <v>2099</v>
      </c>
      <c r="F95" s="75" t="s">
        <v>2240</v>
      </c>
      <c r="G95" s="76" t="s">
        <v>2072</v>
      </c>
      <c r="H95" s="80">
        <v>0</v>
      </c>
      <c r="I95" s="81">
        <v>1223.27</v>
      </c>
      <c r="J95" s="81">
        <v>4.62</v>
      </c>
      <c r="K95" s="81">
        <v>4.62</v>
      </c>
      <c r="L95" s="82">
        <v>0</v>
      </c>
      <c r="M95" s="83">
        <v>0</v>
      </c>
      <c r="N95" s="83">
        <v>0</v>
      </c>
      <c r="O95" s="83">
        <v>0</v>
      </c>
    </row>
    <row r="96" spans="1:15" ht="15" customHeight="1">
      <c r="A96" s="64" t="s">
        <v>1968</v>
      </c>
      <c r="B96" s="124" t="s">
        <v>2100</v>
      </c>
      <c r="C96" s="75" t="s">
        <v>2100</v>
      </c>
      <c r="D96" s="194" t="s">
        <v>2195</v>
      </c>
      <c r="E96" s="124" t="s">
        <v>2100</v>
      </c>
      <c r="F96" s="75" t="s">
        <v>2100</v>
      </c>
      <c r="G96" s="76" t="s">
        <v>2073</v>
      </c>
      <c r="H96" s="80">
        <v>0</v>
      </c>
      <c r="I96" s="81">
        <v>1176.2</v>
      </c>
      <c r="J96" s="81">
        <v>1.47</v>
      </c>
      <c r="K96" s="81">
        <v>1.47</v>
      </c>
      <c r="L96" s="82">
        <v>0</v>
      </c>
      <c r="M96" s="83">
        <v>0</v>
      </c>
      <c r="N96" s="83">
        <v>0</v>
      </c>
      <c r="O96" s="83">
        <v>0</v>
      </c>
    </row>
    <row r="97" spans="1:15" ht="15" customHeight="1">
      <c r="A97" s="64" t="s">
        <v>1969</v>
      </c>
      <c r="B97" s="124" t="s">
        <v>2101</v>
      </c>
      <c r="C97" s="75" t="s">
        <v>2241</v>
      </c>
      <c r="D97" s="194" t="s">
        <v>2196</v>
      </c>
      <c r="E97" s="124" t="s">
        <v>2101</v>
      </c>
      <c r="F97" s="75" t="s">
        <v>2241</v>
      </c>
      <c r="G97" s="76" t="s">
        <v>2074</v>
      </c>
      <c r="H97" s="80">
        <v>0</v>
      </c>
      <c r="I97" s="81">
        <v>30.39</v>
      </c>
      <c r="J97" s="81">
        <v>1.23</v>
      </c>
      <c r="K97" s="81">
        <v>1.23</v>
      </c>
      <c r="L97" s="82">
        <v>0</v>
      </c>
      <c r="M97" s="83">
        <v>2279.46</v>
      </c>
      <c r="N97" s="83">
        <v>0.05</v>
      </c>
      <c r="O97" s="83">
        <v>0.05</v>
      </c>
    </row>
    <row r="98" spans="1:15" ht="15" customHeight="1">
      <c r="A98" s="64" t="s">
        <v>1970</v>
      </c>
      <c r="B98" s="124" t="s">
        <v>2102</v>
      </c>
      <c r="C98" s="75" t="s">
        <v>2242</v>
      </c>
      <c r="D98" s="194" t="s">
        <v>2197</v>
      </c>
      <c r="E98" s="124" t="s">
        <v>2102</v>
      </c>
      <c r="F98" s="75" t="s">
        <v>2242</v>
      </c>
      <c r="G98" s="76" t="s">
        <v>2075</v>
      </c>
      <c r="H98" s="80">
        <v>0</v>
      </c>
      <c r="I98" s="81">
        <v>24.97</v>
      </c>
      <c r="J98" s="81">
        <v>1.03</v>
      </c>
      <c r="K98" s="81">
        <v>1.03</v>
      </c>
      <c r="L98" s="82">
        <v>0</v>
      </c>
      <c r="M98" s="83">
        <v>2284.88</v>
      </c>
      <c r="N98" s="83">
        <v>0.05</v>
      </c>
      <c r="O98" s="83">
        <v>0.05</v>
      </c>
    </row>
    <row r="99" spans="1:15" ht="15" customHeight="1">
      <c r="A99" s="64" t="s">
        <v>1971</v>
      </c>
      <c r="B99" s="124" t="s">
        <v>2103</v>
      </c>
      <c r="C99" s="75" t="s">
        <v>2243</v>
      </c>
      <c r="D99" s="194" t="s">
        <v>2198</v>
      </c>
      <c r="E99" s="124" t="s">
        <v>2103</v>
      </c>
      <c r="F99" s="75" t="s">
        <v>2243</v>
      </c>
      <c r="G99" s="76" t="s">
        <v>2076</v>
      </c>
      <c r="H99" s="80">
        <v>8.0000000000000002E-3</v>
      </c>
      <c r="I99" s="81">
        <v>35.159999999999997</v>
      </c>
      <c r="J99" s="81">
        <v>1.64</v>
      </c>
      <c r="K99" s="81">
        <v>1.64</v>
      </c>
      <c r="L99" s="82">
        <v>0</v>
      </c>
      <c r="M99" s="83">
        <v>0</v>
      </c>
      <c r="N99" s="83">
        <v>0</v>
      </c>
      <c r="O99" s="83">
        <v>0</v>
      </c>
    </row>
    <row r="100" spans="1:15" ht="15" customHeight="1">
      <c r="A100" s="64" t="s">
        <v>1972</v>
      </c>
      <c r="B100" s="124" t="s">
        <v>2104</v>
      </c>
      <c r="C100" s="75" t="s">
        <v>2104</v>
      </c>
      <c r="D100" s="194" t="s">
        <v>2199</v>
      </c>
      <c r="E100" s="124" t="s">
        <v>2104</v>
      </c>
      <c r="F100" s="75" t="s">
        <v>2104</v>
      </c>
      <c r="G100" s="76" t="s">
        <v>2077</v>
      </c>
      <c r="H100" s="80">
        <v>0</v>
      </c>
      <c r="I100" s="81">
        <v>11.67</v>
      </c>
      <c r="J100" s="81">
        <v>1.28</v>
      </c>
      <c r="K100" s="81">
        <v>1.28</v>
      </c>
      <c r="L100" s="82">
        <v>0</v>
      </c>
      <c r="M100" s="83">
        <v>0</v>
      </c>
      <c r="N100" s="83">
        <v>0</v>
      </c>
      <c r="O100" s="83">
        <v>0</v>
      </c>
    </row>
    <row r="101" spans="1:15" ht="15" customHeight="1">
      <c r="A101" s="200" t="s">
        <v>2267</v>
      </c>
      <c r="B101" s="201" t="s">
        <v>2105</v>
      </c>
      <c r="C101" s="202" t="s">
        <v>2244</v>
      </c>
      <c r="D101" s="203" t="s">
        <v>2200</v>
      </c>
      <c r="E101" s="201" t="s">
        <v>597</v>
      </c>
      <c r="F101" s="202" t="s">
        <v>597</v>
      </c>
      <c r="G101" s="204" t="s">
        <v>2078</v>
      </c>
      <c r="H101" s="205">
        <v>3.6560000000000001</v>
      </c>
      <c r="I101" s="206">
        <v>1135.74</v>
      </c>
      <c r="J101" s="206">
        <v>8.6300000000000008</v>
      </c>
      <c r="K101" s="206">
        <v>8.6300000000000008</v>
      </c>
      <c r="L101" s="205"/>
      <c r="M101" s="206"/>
      <c r="N101" s="206"/>
      <c r="O101" s="206"/>
    </row>
    <row r="102" spans="1:15" ht="15" customHeight="1">
      <c r="A102" s="200" t="s">
        <v>2268</v>
      </c>
      <c r="B102" s="201" t="s">
        <v>2106</v>
      </c>
      <c r="C102" s="202" t="s">
        <v>2106</v>
      </c>
      <c r="D102" s="203" t="s">
        <v>2201</v>
      </c>
      <c r="E102" s="201" t="s">
        <v>597</v>
      </c>
      <c r="F102" s="202" t="s">
        <v>597</v>
      </c>
      <c r="G102" s="204" t="s">
        <v>2079</v>
      </c>
      <c r="H102" s="205">
        <v>0.72399999999999998</v>
      </c>
      <c r="I102" s="206">
        <v>378.58</v>
      </c>
      <c r="J102" s="206">
        <v>2.0299999999999998</v>
      </c>
      <c r="K102" s="206">
        <v>2.0299999999999998</v>
      </c>
      <c r="L102" s="205"/>
      <c r="M102" s="206"/>
      <c r="N102" s="206"/>
      <c r="O102" s="206"/>
    </row>
    <row r="103" spans="1:15" ht="15" customHeight="1">
      <c r="A103" s="200" t="s">
        <v>2269</v>
      </c>
      <c r="B103" s="201" t="s">
        <v>2107</v>
      </c>
      <c r="C103" s="202" t="s">
        <v>2107</v>
      </c>
      <c r="D103" s="203" t="s">
        <v>2202</v>
      </c>
      <c r="E103" s="201" t="s">
        <v>597</v>
      </c>
      <c r="F103" s="202" t="s">
        <v>597</v>
      </c>
      <c r="G103" s="204" t="s">
        <v>2080</v>
      </c>
      <c r="H103" s="205">
        <v>2.8000000000000001E-2</v>
      </c>
      <c r="I103" s="206">
        <v>306.95999999999998</v>
      </c>
      <c r="J103" s="206">
        <v>9.73</v>
      </c>
      <c r="K103" s="206">
        <v>9.73</v>
      </c>
      <c r="L103" s="205"/>
      <c r="M103" s="206"/>
      <c r="N103" s="206"/>
      <c r="O103" s="206"/>
    </row>
    <row r="104" spans="1:15" ht="15" customHeight="1">
      <c r="A104" s="64" t="s">
        <v>1976</v>
      </c>
      <c r="B104" s="124" t="s">
        <v>2108</v>
      </c>
      <c r="C104" s="75" t="s">
        <v>2245</v>
      </c>
      <c r="D104" s="194" t="s">
        <v>2203</v>
      </c>
      <c r="E104" s="124" t="s">
        <v>597</v>
      </c>
      <c r="F104" s="75" t="s">
        <v>597</v>
      </c>
      <c r="G104" s="76" t="s">
        <v>2081</v>
      </c>
      <c r="H104" s="80">
        <v>2.8000000000000001E-2</v>
      </c>
      <c r="I104" s="81">
        <v>655.84</v>
      </c>
      <c r="J104" s="81">
        <v>3.09</v>
      </c>
      <c r="K104" s="81">
        <v>3.09</v>
      </c>
      <c r="L104" s="82"/>
      <c r="M104" s="83"/>
      <c r="N104" s="83"/>
      <c r="O104" s="83"/>
    </row>
    <row r="105" spans="1:15" ht="15" customHeight="1">
      <c r="A105" s="64" t="s">
        <v>1977</v>
      </c>
      <c r="B105" s="124" t="s">
        <v>2108</v>
      </c>
      <c r="C105" s="75" t="s">
        <v>2246</v>
      </c>
      <c r="D105" s="194" t="s">
        <v>2204</v>
      </c>
      <c r="E105" s="124" t="s">
        <v>597</v>
      </c>
      <c r="F105" s="75" t="s">
        <v>597</v>
      </c>
      <c r="G105" s="76" t="s">
        <v>2082</v>
      </c>
      <c r="H105" s="80">
        <v>2.8000000000000001E-2</v>
      </c>
      <c r="I105" s="81">
        <v>1537.42</v>
      </c>
      <c r="J105" s="81">
        <v>2.68</v>
      </c>
      <c r="K105" s="81">
        <v>2.68</v>
      </c>
      <c r="L105" s="82"/>
      <c r="M105" s="83"/>
      <c r="N105" s="83"/>
      <c r="O105" s="83"/>
    </row>
    <row r="106" spans="1:15" ht="15" customHeight="1">
      <c r="A106" s="64" t="s">
        <v>1978</v>
      </c>
      <c r="B106" s="124">
        <v>307</v>
      </c>
      <c r="C106" s="75">
        <v>1640000565627</v>
      </c>
      <c r="D106" s="194" t="s">
        <v>2205</v>
      </c>
      <c r="E106" s="124">
        <v>317</v>
      </c>
      <c r="F106" s="75">
        <v>1640000565636</v>
      </c>
      <c r="G106" s="76" t="s">
        <v>2083</v>
      </c>
      <c r="H106" s="80">
        <v>0.107</v>
      </c>
      <c r="I106" s="81">
        <v>19.23</v>
      </c>
      <c r="J106" s="81">
        <v>2.1</v>
      </c>
      <c r="K106" s="81">
        <v>2.1</v>
      </c>
      <c r="L106" s="82">
        <v>-0.33</v>
      </c>
      <c r="M106" s="83">
        <v>1538.07</v>
      </c>
      <c r="N106" s="83">
        <v>0.05</v>
      </c>
      <c r="O106" s="83">
        <v>0.05</v>
      </c>
    </row>
    <row r="107" spans="1:15" ht="15" customHeight="1">
      <c r="A107" s="64" t="s">
        <v>1979</v>
      </c>
      <c r="B107" s="124">
        <v>327</v>
      </c>
      <c r="C107" s="75">
        <v>1640000565645</v>
      </c>
      <c r="D107" s="194" t="s">
        <v>2206</v>
      </c>
      <c r="E107" s="124">
        <v>337</v>
      </c>
      <c r="F107" s="75">
        <v>1640000565654</v>
      </c>
      <c r="G107" s="76" t="s">
        <v>2084</v>
      </c>
      <c r="H107" s="80">
        <v>0.14199999999999999</v>
      </c>
      <c r="I107" s="81">
        <v>4.67</v>
      </c>
      <c r="J107" s="81">
        <v>1.99</v>
      </c>
      <c r="K107" s="81">
        <v>1.99</v>
      </c>
      <c r="L107" s="82">
        <v>-0.20300000000000001</v>
      </c>
      <c r="M107" s="83">
        <v>373.91</v>
      </c>
      <c r="N107" s="83">
        <v>0.05</v>
      </c>
      <c r="O107" s="83">
        <v>0.05</v>
      </c>
    </row>
    <row r="108" spans="1:15" ht="15" customHeight="1">
      <c r="A108" s="64" t="s">
        <v>1980</v>
      </c>
      <c r="B108" s="124">
        <v>347</v>
      </c>
      <c r="C108" s="75">
        <v>1640000546261</v>
      </c>
      <c r="D108" s="194" t="s">
        <v>2207</v>
      </c>
      <c r="E108" s="124">
        <v>357</v>
      </c>
      <c r="F108" s="75">
        <v>1640000546270</v>
      </c>
      <c r="G108" s="76" t="s">
        <v>2085</v>
      </c>
      <c r="H108" s="80">
        <v>0</v>
      </c>
      <c r="I108" s="81">
        <v>4.67</v>
      </c>
      <c r="J108" s="81">
        <v>1.94</v>
      </c>
      <c r="K108" s="81">
        <v>1.94</v>
      </c>
      <c r="L108" s="82">
        <v>0</v>
      </c>
      <c r="M108" s="83">
        <v>373.91</v>
      </c>
      <c r="N108" s="83">
        <v>0.05</v>
      </c>
      <c r="O108" s="83">
        <v>0.05</v>
      </c>
    </row>
    <row r="109" spans="1:15" ht="15" customHeight="1">
      <c r="A109" s="64" t="s">
        <v>1981</v>
      </c>
      <c r="B109" s="124">
        <v>367</v>
      </c>
      <c r="C109" s="75">
        <v>1640000565478</v>
      </c>
      <c r="D109" s="194" t="s">
        <v>2208</v>
      </c>
      <c r="E109" s="124">
        <v>377</v>
      </c>
      <c r="F109" s="75">
        <v>1640000565487</v>
      </c>
      <c r="G109" s="76" t="s">
        <v>2086</v>
      </c>
      <c r="H109" s="80">
        <v>0</v>
      </c>
      <c r="I109" s="81">
        <v>11.47</v>
      </c>
      <c r="J109" s="81">
        <v>1.94</v>
      </c>
      <c r="K109" s="81">
        <v>1.94</v>
      </c>
      <c r="L109" s="82">
        <v>0</v>
      </c>
      <c r="M109" s="83">
        <v>367.11</v>
      </c>
      <c r="N109" s="83">
        <v>0.05</v>
      </c>
      <c r="O109" s="83">
        <v>0.05</v>
      </c>
    </row>
    <row r="110" spans="1:15" ht="15" customHeight="1">
      <c r="A110" s="64" t="s">
        <v>1982</v>
      </c>
      <c r="B110" s="124">
        <v>387</v>
      </c>
      <c r="C110" s="75">
        <v>1640000565501</v>
      </c>
      <c r="D110" s="194" t="s">
        <v>2209</v>
      </c>
      <c r="E110" s="124">
        <v>397</v>
      </c>
      <c r="F110" s="75">
        <v>1640000565510</v>
      </c>
      <c r="G110" s="76" t="s">
        <v>2087</v>
      </c>
      <c r="H110" s="80">
        <v>0</v>
      </c>
      <c r="I110" s="81">
        <v>13.05</v>
      </c>
      <c r="J110" s="81">
        <v>1.94</v>
      </c>
      <c r="K110" s="81">
        <v>1.94</v>
      </c>
      <c r="L110" s="82">
        <v>0</v>
      </c>
      <c r="M110" s="83">
        <v>365.53</v>
      </c>
      <c r="N110" s="83">
        <v>0.05</v>
      </c>
      <c r="O110" s="83">
        <v>0.05</v>
      </c>
    </row>
    <row r="111" spans="1:15" ht="15" customHeight="1">
      <c r="A111" s="64" t="s">
        <v>1983</v>
      </c>
      <c r="B111" s="124">
        <v>437</v>
      </c>
      <c r="C111" s="75">
        <v>1640000598205</v>
      </c>
      <c r="D111" s="194" t="s">
        <v>2210</v>
      </c>
      <c r="E111" s="124">
        <v>427</v>
      </c>
      <c r="F111" s="75">
        <v>1640000598214</v>
      </c>
      <c r="G111" s="76" t="s">
        <v>2088</v>
      </c>
      <c r="H111" s="80">
        <v>0.184</v>
      </c>
      <c r="I111" s="81">
        <v>139.41999999999999</v>
      </c>
      <c r="J111" s="81">
        <v>2.37</v>
      </c>
      <c r="K111" s="81">
        <v>2.37</v>
      </c>
      <c r="L111" s="82">
        <v>0</v>
      </c>
      <c r="M111" s="83">
        <v>17316.22</v>
      </c>
      <c r="N111" s="83">
        <v>0.05</v>
      </c>
      <c r="O111" s="83">
        <v>0.05</v>
      </c>
    </row>
    <row r="112" spans="1:15" ht="15" customHeight="1">
      <c r="A112" s="64" t="s">
        <v>1984</v>
      </c>
      <c r="B112" s="124">
        <v>457</v>
      </c>
      <c r="C112" s="75">
        <v>1640000580634</v>
      </c>
      <c r="D112" s="194" t="s">
        <v>2211</v>
      </c>
      <c r="E112" s="124" t="s">
        <v>597</v>
      </c>
      <c r="F112" s="75" t="s">
        <v>597</v>
      </c>
      <c r="G112" s="76" t="s">
        <v>2089</v>
      </c>
      <c r="H112" s="80">
        <v>0.158</v>
      </c>
      <c r="I112" s="81">
        <v>757.16</v>
      </c>
      <c r="J112" s="81">
        <v>2.93</v>
      </c>
      <c r="K112" s="81">
        <v>2.93</v>
      </c>
      <c r="L112" s="82">
        <v>0</v>
      </c>
      <c r="M112" s="83">
        <v>0</v>
      </c>
      <c r="N112" s="83">
        <v>0</v>
      </c>
      <c r="O112" s="83">
        <v>0</v>
      </c>
    </row>
    <row r="113" spans="1:15" ht="15" customHeight="1">
      <c r="A113" s="64" t="s">
        <v>1985</v>
      </c>
      <c r="B113" s="124">
        <v>417</v>
      </c>
      <c r="C113" s="75">
        <v>1640000625036</v>
      </c>
      <c r="D113" s="194" t="s">
        <v>2212</v>
      </c>
      <c r="E113" s="124">
        <v>407</v>
      </c>
      <c r="F113" s="75">
        <v>1640000625045</v>
      </c>
      <c r="G113" s="76" t="s">
        <v>2090</v>
      </c>
      <c r="H113" s="80">
        <v>0.314</v>
      </c>
      <c r="I113" s="81">
        <v>18.309999999999999</v>
      </c>
      <c r="J113" s="81">
        <v>3.02</v>
      </c>
      <c r="K113" s="81">
        <v>3.02</v>
      </c>
      <c r="L113" s="82">
        <v>0</v>
      </c>
      <c r="M113" s="83">
        <v>823.9</v>
      </c>
      <c r="N113" s="83">
        <v>0.05</v>
      </c>
      <c r="O113" s="83">
        <v>0.05</v>
      </c>
    </row>
    <row r="114" spans="1:15" ht="15" customHeight="1">
      <c r="A114" s="64" t="s">
        <v>1986</v>
      </c>
      <c r="B114" s="124">
        <v>467</v>
      </c>
      <c r="C114" s="75" t="s">
        <v>2109</v>
      </c>
      <c r="D114" s="194" t="s">
        <v>2213</v>
      </c>
      <c r="E114" s="124">
        <v>477</v>
      </c>
      <c r="F114" s="75" t="s">
        <v>2109</v>
      </c>
      <c r="G114" s="76" t="s">
        <v>2091</v>
      </c>
      <c r="H114" s="80">
        <v>1.667</v>
      </c>
      <c r="I114" s="81">
        <v>20.23</v>
      </c>
      <c r="J114" s="81">
        <v>2.92</v>
      </c>
      <c r="K114" s="81">
        <v>2.92</v>
      </c>
      <c r="L114" s="82">
        <v>-3.33</v>
      </c>
      <c r="M114" s="83">
        <v>603.91999999999996</v>
      </c>
      <c r="N114" s="83">
        <v>0.05</v>
      </c>
      <c r="O114" s="83">
        <v>0.05</v>
      </c>
    </row>
    <row r="115" spans="1:15" ht="15" customHeight="1">
      <c r="A115" s="64" t="s">
        <v>1987</v>
      </c>
      <c r="B115" s="124" t="s">
        <v>2276</v>
      </c>
      <c r="C115" s="75" t="s">
        <v>2109</v>
      </c>
      <c r="D115" s="194" t="s">
        <v>2214</v>
      </c>
      <c r="E115" s="124" t="s">
        <v>2279</v>
      </c>
      <c r="F115" s="75" t="s">
        <v>2109</v>
      </c>
      <c r="G115" s="76" t="s">
        <v>2092</v>
      </c>
      <c r="H115" s="80">
        <v>1.667</v>
      </c>
      <c r="I115" s="81">
        <v>27.85</v>
      </c>
      <c r="J115" s="81">
        <v>2.92</v>
      </c>
      <c r="K115" s="81">
        <v>2.92</v>
      </c>
      <c r="L115" s="82">
        <v>-3.33</v>
      </c>
      <c r="M115" s="83">
        <v>665.06</v>
      </c>
      <c r="N115" s="83">
        <v>0.05</v>
      </c>
      <c r="O115" s="83">
        <v>0.05</v>
      </c>
    </row>
    <row r="116" spans="1:15" ht="15" customHeight="1">
      <c r="A116" s="64" t="s">
        <v>1988</v>
      </c>
      <c r="B116" s="124" t="s">
        <v>2277</v>
      </c>
      <c r="C116" s="75" t="s">
        <v>2109</v>
      </c>
      <c r="D116" s="194" t="s">
        <v>2215</v>
      </c>
      <c r="E116" s="124" t="s">
        <v>597</v>
      </c>
      <c r="F116" s="75" t="s">
        <v>2109</v>
      </c>
      <c r="G116" s="76" t="s">
        <v>2093</v>
      </c>
      <c r="H116" s="80">
        <v>2.371</v>
      </c>
      <c r="I116" s="81">
        <v>10569.24</v>
      </c>
      <c r="J116" s="81">
        <v>2.02</v>
      </c>
      <c r="K116" s="81">
        <v>2.02</v>
      </c>
      <c r="L116" s="82">
        <v>0</v>
      </c>
      <c r="M116" s="83">
        <v>0</v>
      </c>
      <c r="N116" s="83">
        <v>0</v>
      </c>
      <c r="O116" s="83">
        <v>0</v>
      </c>
    </row>
    <row r="117" spans="1:15" ht="15" customHeight="1">
      <c r="A117" s="64" t="s">
        <v>1989</v>
      </c>
      <c r="B117" s="124" t="s">
        <v>2278</v>
      </c>
      <c r="C117" s="75" t="s">
        <v>2109</v>
      </c>
      <c r="D117" s="194" t="s">
        <v>2216</v>
      </c>
      <c r="E117" s="124" t="s">
        <v>597</v>
      </c>
      <c r="F117" s="75" t="s">
        <v>2109</v>
      </c>
      <c r="G117" s="76" t="s">
        <v>2094</v>
      </c>
      <c r="H117" s="80">
        <v>1.472</v>
      </c>
      <c r="I117" s="81">
        <v>8046.38</v>
      </c>
      <c r="J117" s="81">
        <v>3.24</v>
      </c>
      <c r="K117" s="81">
        <v>3.24</v>
      </c>
      <c r="L117" s="82">
        <v>0</v>
      </c>
      <c r="M117" s="83">
        <v>0</v>
      </c>
      <c r="N117" s="83">
        <v>0</v>
      </c>
      <c r="O117" s="83">
        <v>0</v>
      </c>
    </row>
    <row r="118" spans="1:15" ht="15" customHeight="1">
      <c r="A118" s="64" t="s">
        <v>1990</v>
      </c>
      <c r="B118" s="124" t="s">
        <v>2109</v>
      </c>
      <c r="C118" s="75" t="s">
        <v>2109</v>
      </c>
      <c r="D118" s="194" t="s">
        <v>2217</v>
      </c>
      <c r="E118" s="124" t="s">
        <v>2109</v>
      </c>
      <c r="F118" s="75" t="s">
        <v>2109</v>
      </c>
      <c r="G118" s="76" t="s">
        <v>2095</v>
      </c>
      <c r="H118" s="80">
        <v>0.20300000000000001</v>
      </c>
      <c r="I118" s="81">
        <v>8.89</v>
      </c>
      <c r="J118" s="81">
        <v>5.34</v>
      </c>
      <c r="K118" s="81">
        <v>5.34</v>
      </c>
      <c r="L118" s="82">
        <v>0</v>
      </c>
      <c r="M118" s="83">
        <v>369.69</v>
      </c>
      <c r="N118" s="83">
        <v>0.05</v>
      </c>
      <c r="O118" s="83">
        <v>0.05</v>
      </c>
    </row>
    <row r="119" spans="1:15" ht="15" customHeight="1">
      <c r="A119" s="64" t="s">
        <v>1991</v>
      </c>
      <c r="B119" s="124" t="s">
        <v>2109</v>
      </c>
      <c r="C119" s="75" t="s">
        <v>2109</v>
      </c>
      <c r="D119" s="194" t="s">
        <v>2218</v>
      </c>
      <c r="E119" s="124" t="s">
        <v>2109</v>
      </c>
      <c r="F119" s="75" t="s">
        <v>2109</v>
      </c>
      <c r="G119" s="76" t="s">
        <v>2096</v>
      </c>
      <c r="H119" s="80">
        <v>0</v>
      </c>
      <c r="I119" s="81">
        <v>4.67</v>
      </c>
      <c r="J119" s="81">
        <v>2.36</v>
      </c>
      <c r="K119" s="81">
        <v>2.36</v>
      </c>
      <c r="L119" s="82">
        <v>-0.126</v>
      </c>
      <c r="M119" s="83">
        <v>373.91</v>
      </c>
      <c r="N119" s="83">
        <v>0.05</v>
      </c>
      <c r="O119" s="83">
        <v>0.05</v>
      </c>
    </row>
    <row r="120" spans="1:15" ht="30" customHeight="1">
      <c r="A120" s="64" t="s">
        <v>1992</v>
      </c>
      <c r="B120" s="124" t="s">
        <v>2109</v>
      </c>
      <c r="C120" s="75" t="s">
        <v>2264</v>
      </c>
      <c r="D120" s="194" t="s">
        <v>2219</v>
      </c>
      <c r="E120" s="124" t="s">
        <v>2109</v>
      </c>
      <c r="F120" s="75" t="s">
        <v>2265</v>
      </c>
      <c r="G120" s="76" t="s">
        <v>2097</v>
      </c>
      <c r="H120" s="80">
        <v>2.2669999999999999</v>
      </c>
      <c r="I120" s="81">
        <v>274.07</v>
      </c>
      <c r="J120" s="81">
        <v>2.86</v>
      </c>
      <c r="K120" s="81">
        <v>2.86</v>
      </c>
      <c r="L120" s="82">
        <v>0</v>
      </c>
      <c r="M120" s="83">
        <v>32.89</v>
      </c>
      <c r="N120" s="83">
        <v>0.05</v>
      </c>
      <c r="O120" s="83">
        <v>0.05</v>
      </c>
    </row>
    <row r="121" spans="1:15" ht="15" customHeight="1">
      <c r="A121" s="64" t="s">
        <v>2270</v>
      </c>
      <c r="B121" s="124">
        <v>579</v>
      </c>
      <c r="C121" s="75" t="s">
        <v>2271</v>
      </c>
      <c r="D121" s="64" t="s">
        <v>2280</v>
      </c>
      <c r="E121" s="124">
        <v>589</v>
      </c>
      <c r="F121" s="75" t="s">
        <v>2272</v>
      </c>
      <c r="G121" s="76" t="s">
        <v>2281</v>
      </c>
      <c r="H121" s="80">
        <v>0.58899999999999997</v>
      </c>
      <c r="I121" s="81">
        <v>3700.32</v>
      </c>
      <c r="J121" s="81">
        <v>2.25</v>
      </c>
      <c r="K121" s="81">
        <v>2.25</v>
      </c>
      <c r="L121" s="82">
        <v>0</v>
      </c>
      <c r="M121" s="83">
        <v>2912.51</v>
      </c>
      <c r="N121" s="83">
        <v>0.05</v>
      </c>
      <c r="O121" s="83">
        <v>0.05</v>
      </c>
    </row>
    <row r="122" spans="1:15" ht="15" hidden="1" customHeight="1">
      <c r="A122" s="63"/>
      <c r="B122" s="124"/>
      <c r="C122" s="75"/>
      <c r="D122" s="64"/>
      <c r="E122" s="124"/>
      <c r="F122" s="75"/>
      <c r="G122" s="76"/>
      <c r="H122" s="80"/>
      <c r="I122" s="81"/>
      <c r="J122" s="81"/>
      <c r="K122" s="81"/>
      <c r="L122" s="82"/>
      <c r="M122" s="83"/>
      <c r="N122" s="83"/>
      <c r="O122" s="83"/>
    </row>
    <row r="123" spans="1:15" ht="15" hidden="1" customHeight="1">
      <c r="A123" s="63"/>
      <c r="B123" s="124"/>
      <c r="C123" s="75"/>
      <c r="D123" s="64"/>
      <c r="E123" s="124"/>
      <c r="F123" s="75"/>
      <c r="G123" s="76"/>
      <c r="H123" s="80"/>
      <c r="I123" s="81"/>
      <c r="J123" s="81"/>
      <c r="K123" s="81"/>
      <c r="L123" s="82"/>
      <c r="M123" s="83"/>
      <c r="N123" s="83"/>
      <c r="O123" s="83"/>
    </row>
    <row r="124" spans="1:15" ht="15" hidden="1" customHeight="1">
      <c r="A124" s="63"/>
      <c r="B124" s="124"/>
      <c r="C124" s="75"/>
      <c r="D124" s="64"/>
      <c r="E124" s="124"/>
      <c r="F124" s="75"/>
      <c r="G124" s="76"/>
      <c r="H124" s="80"/>
      <c r="I124" s="81"/>
      <c r="J124" s="81"/>
      <c r="K124" s="81"/>
      <c r="L124" s="82"/>
      <c r="M124" s="83"/>
      <c r="N124" s="83"/>
      <c r="O124" s="83"/>
    </row>
    <row r="125" spans="1:15" ht="15" hidden="1" customHeight="1">
      <c r="A125" s="63"/>
      <c r="B125" s="124"/>
      <c r="C125" s="75"/>
      <c r="D125" s="64"/>
      <c r="E125" s="124"/>
      <c r="F125" s="75"/>
      <c r="G125" s="76"/>
      <c r="H125" s="80"/>
      <c r="I125" s="81"/>
      <c r="J125" s="81"/>
      <c r="K125" s="81"/>
      <c r="L125" s="82"/>
      <c r="M125" s="83"/>
      <c r="N125" s="83"/>
      <c r="O125" s="83"/>
    </row>
    <row r="126" spans="1:15" ht="15" hidden="1" customHeight="1">
      <c r="A126" s="63"/>
      <c r="B126" s="124"/>
      <c r="C126" s="75"/>
      <c r="D126" s="64"/>
      <c r="E126" s="124"/>
      <c r="F126" s="75"/>
      <c r="G126" s="76"/>
      <c r="H126" s="80"/>
      <c r="I126" s="81"/>
      <c r="J126" s="81"/>
      <c r="K126" s="81"/>
      <c r="L126" s="82"/>
      <c r="M126" s="83"/>
      <c r="N126" s="83"/>
      <c r="O126" s="83"/>
    </row>
    <row r="127" spans="1:15" ht="15" hidden="1" customHeight="1">
      <c r="A127" s="63"/>
      <c r="B127" s="124"/>
      <c r="C127" s="75"/>
      <c r="D127" s="64"/>
      <c r="E127" s="124"/>
      <c r="F127" s="75"/>
      <c r="G127" s="76"/>
      <c r="H127" s="80"/>
      <c r="I127" s="81"/>
      <c r="J127" s="81"/>
      <c r="K127" s="81"/>
      <c r="L127" s="82"/>
      <c r="M127" s="83"/>
      <c r="N127" s="83"/>
      <c r="O127" s="83"/>
    </row>
    <row r="128" spans="1:15" ht="15" hidden="1" customHeight="1">
      <c r="A128" s="63"/>
      <c r="B128" s="124"/>
      <c r="C128" s="75"/>
      <c r="D128" s="64"/>
      <c r="E128" s="124"/>
      <c r="F128" s="75"/>
      <c r="G128" s="76"/>
      <c r="H128" s="80"/>
      <c r="I128" s="81"/>
      <c r="J128" s="81"/>
      <c r="K128" s="81"/>
      <c r="L128" s="82"/>
      <c r="M128" s="83"/>
      <c r="N128" s="83"/>
      <c r="O128" s="83"/>
    </row>
    <row r="129" spans="1:15" ht="15" hidden="1" customHeight="1">
      <c r="A129" s="63"/>
      <c r="B129" s="124"/>
      <c r="C129" s="75"/>
      <c r="D129" s="64"/>
      <c r="E129" s="124"/>
      <c r="F129" s="75"/>
      <c r="G129" s="76"/>
      <c r="H129" s="80"/>
      <c r="I129" s="81"/>
      <c r="J129" s="81"/>
      <c r="K129" s="81"/>
      <c r="L129" s="82"/>
      <c r="M129" s="83"/>
      <c r="N129" s="83"/>
      <c r="O129" s="83"/>
    </row>
    <row r="130" spans="1:15" ht="15" hidden="1" customHeight="1">
      <c r="A130" s="63"/>
      <c r="B130" s="124"/>
      <c r="C130" s="75"/>
      <c r="D130" s="64"/>
      <c r="E130" s="124"/>
      <c r="F130" s="75"/>
      <c r="G130" s="76"/>
      <c r="H130" s="80"/>
      <c r="I130" s="81"/>
      <c r="J130" s="81"/>
      <c r="K130" s="81"/>
      <c r="L130" s="82"/>
      <c r="M130" s="83"/>
      <c r="N130" s="83"/>
      <c r="O130" s="83"/>
    </row>
    <row r="131" spans="1:15" ht="15" hidden="1" customHeight="1">
      <c r="A131" s="63"/>
      <c r="B131" s="124"/>
      <c r="C131" s="75"/>
      <c r="D131" s="64"/>
      <c r="E131" s="124"/>
      <c r="F131" s="75"/>
      <c r="G131" s="76"/>
      <c r="H131" s="80"/>
      <c r="I131" s="81"/>
      <c r="J131" s="81"/>
      <c r="K131" s="81"/>
      <c r="L131" s="82"/>
      <c r="M131" s="83"/>
      <c r="N131" s="83"/>
      <c r="O131" s="83"/>
    </row>
    <row r="132" spans="1:15" ht="15" hidden="1" customHeight="1">
      <c r="A132" s="63"/>
      <c r="B132" s="124"/>
      <c r="C132" s="75"/>
      <c r="D132" s="64"/>
      <c r="E132" s="124"/>
      <c r="F132" s="75"/>
      <c r="G132" s="76"/>
      <c r="H132" s="80"/>
      <c r="I132" s="81"/>
      <c r="J132" s="81"/>
      <c r="K132" s="81"/>
      <c r="L132" s="82"/>
      <c r="M132" s="83"/>
      <c r="N132" s="83"/>
      <c r="O132" s="83"/>
    </row>
    <row r="133" spans="1:15" ht="15" hidden="1" customHeight="1">
      <c r="A133" s="63"/>
      <c r="B133" s="124"/>
      <c r="C133" s="75"/>
      <c r="D133" s="64"/>
      <c r="E133" s="124"/>
      <c r="F133" s="75"/>
      <c r="G133" s="76"/>
      <c r="H133" s="80"/>
      <c r="I133" s="81"/>
      <c r="J133" s="81"/>
      <c r="K133" s="81"/>
      <c r="L133" s="82"/>
      <c r="M133" s="83"/>
      <c r="N133" s="83"/>
      <c r="O133" s="83"/>
    </row>
    <row r="134" spans="1:15" ht="15" hidden="1" customHeight="1">
      <c r="A134" s="63"/>
      <c r="B134" s="124"/>
      <c r="C134" s="75"/>
      <c r="D134" s="64"/>
      <c r="E134" s="124"/>
      <c r="F134" s="75"/>
      <c r="G134" s="76"/>
      <c r="H134" s="80"/>
      <c r="I134" s="81"/>
      <c r="J134" s="81"/>
      <c r="K134" s="81"/>
      <c r="L134" s="82"/>
      <c r="M134" s="83"/>
      <c r="N134" s="83"/>
      <c r="O134" s="83"/>
    </row>
    <row r="135" spans="1:15" ht="15" hidden="1" customHeight="1">
      <c r="A135" s="63"/>
      <c r="B135" s="124"/>
      <c r="C135" s="75"/>
      <c r="D135" s="64"/>
      <c r="E135" s="124"/>
      <c r="F135" s="75"/>
      <c r="G135" s="76"/>
      <c r="H135" s="80"/>
      <c r="I135" s="81"/>
      <c r="J135" s="81"/>
      <c r="K135" s="81"/>
      <c r="L135" s="82"/>
      <c r="M135" s="83"/>
      <c r="N135" s="83"/>
      <c r="O135" s="83"/>
    </row>
    <row r="136" spans="1:15" ht="15" hidden="1" customHeight="1">
      <c r="A136" s="63"/>
      <c r="B136" s="124"/>
      <c r="C136" s="75"/>
      <c r="D136" s="64"/>
      <c r="E136" s="124"/>
      <c r="F136" s="75"/>
      <c r="G136" s="76"/>
      <c r="H136" s="80"/>
      <c r="I136" s="81"/>
      <c r="J136" s="81"/>
      <c r="K136" s="81"/>
      <c r="L136" s="82"/>
      <c r="M136" s="83"/>
      <c r="N136" s="83"/>
      <c r="O136" s="83"/>
    </row>
    <row r="137" spans="1:15" ht="15" hidden="1" customHeight="1">
      <c r="A137" s="63"/>
      <c r="B137" s="124"/>
      <c r="C137" s="75"/>
      <c r="D137" s="64"/>
      <c r="E137" s="124"/>
      <c r="F137" s="75"/>
      <c r="G137" s="76"/>
      <c r="H137" s="80"/>
      <c r="I137" s="81"/>
      <c r="J137" s="81"/>
      <c r="K137" s="81"/>
      <c r="L137" s="82"/>
      <c r="M137" s="83"/>
      <c r="N137" s="83"/>
      <c r="O137" s="83"/>
    </row>
    <row r="138" spans="1:15" ht="15" hidden="1" customHeight="1">
      <c r="A138" s="63"/>
      <c r="B138" s="124"/>
      <c r="C138" s="75"/>
      <c r="D138" s="64"/>
      <c r="E138" s="124"/>
      <c r="F138" s="75"/>
      <c r="G138" s="76"/>
      <c r="H138" s="80"/>
      <c r="I138" s="81"/>
      <c r="J138" s="81"/>
      <c r="K138" s="81"/>
      <c r="L138" s="82"/>
      <c r="M138" s="83"/>
      <c r="N138" s="83"/>
      <c r="O138" s="83"/>
    </row>
    <row r="139" spans="1:15" ht="15" hidden="1" customHeight="1">
      <c r="A139" s="63"/>
      <c r="B139" s="124"/>
      <c r="C139" s="75"/>
      <c r="D139" s="64"/>
      <c r="E139" s="124"/>
      <c r="F139" s="75"/>
      <c r="G139" s="76"/>
      <c r="H139" s="80"/>
      <c r="I139" s="81"/>
      <c r="J139" s="81"/>
      <c r="K139" s="81"/>
      <c r="L139" s="82"/>
      <c r="M139" s="83"/>
      <c r="N139" s="83"/>
      <c r="O139" s="83"/>
    </row>
    <row r="140" spans="1:15" ht="15" hidden="1" customHeight="1">
      <c r="A140" s="63"/>
      <c r="B140" s="124"/>
      <c r="C140" s="75"/>
      <c r="D140" s="64"/>
      <c r="E140" s="124"/>
      <c r="F140" s="75"/>
      <c r="G140" s="76"/>
      <c r="H140" s="80"/>
      <c r="I140" s="81"/>
      <c r="J140" s="81"/>
      <c r="K140" s="81"/>
      <c r="L140" s="82"/>
      <c r="M140" s="83"/>
      <c r="N140" s="83"/>
      <c r="O140" s="83"/>
    </row>
    <row r="141" spans="1:15" ht="15" hidden="1" customHeight="1">
      <c r="A141" s="63"/>
      <c r="B141" s="124"/>
      <c r="C141" s="75"/>
      <c r="D141" s="64"/>
      <c r="E141" s="124"/>
      <c r="F141" s="75"/>
      <c r="G141" s="76"/>
      <c r="H141" s="80"/>
      <c r="I141" s="81"/>
      <c r="J141" s="81"/>
      <c r="K141" s="81"/>
      <c r="L141" s="82"/>
      <c r="M141" s="83"/>
      <c r="N141" s="83"/>
      <c r="O141" s="83"/>
    </row>
    <row r="142" spans="1:15" ht="15" hidden="1" customHeight="1">
      <c r="A142" s="63"/>
      <c r="B142" s="124"/>
      <c r="C142" s="75"/>
      <c r="D142" s="64"/>
      <c r="E142" s="124"/>
      <c r="F142" s="75"/>
      <c r="G142" s="76"/>
      <c r="H142" s="80"/>
      <c r="I142" s="81"/>
      <c r="J142" s="81"/>
      <c r="K142" s="81"/>
      <c r="L142" s="82"/>
      <c r="M142" s="83"/>
      <c r="N142" s="83"/>
      <c r="O142" s="83"/>
    </row>
    <row r="143" spans="1:15" ht="15" hidden="1" customHeight="1">
      <c r="A143" s="63"/>
      <c r="B143" s="124"/>
      <c r="C143" s="75"/>
      <c r="D143" s="64"/>
      <c r="E143" s="124"/>
      <c r="F143" s="75"/>
      <c r="G143" s="76"/>
      <c r="H143" s="80"/>
      <c r="I143" s="81"/>
      <c r="J143" s="81"/>
      <c r="K143" s="81"/>
      <c r="L143" s="82"/>
      <c r="M143" s="83"/>
      <c r="N143" s="83"/>
      <c r="O143" s="83"/>
    </row>
    <row r="144" spans="1:15" ht="15" hidden="1" customHeight="1">
      <c r="A144" s="63"/>
      <c r="B144" s="124"/>
      <c r="C144" s="75"/>
      <c r="D144" s="64"/>
      <c r="E144" s="124"/>
      <c r="F144" s="75"/>
      <c r="G144" s="76"/>
      <c r="H144" s="80"/>
      <c r="I144" s="81"/>
      <c r="J144" s="81"/>
      <c r="K144" s="81"/>
      <c r="L144" s="82"/>
      <c r="M144" s="83"/>
      <c r="N144" s="83"/>
      <c r="O144" s="83"/>
    </row>
    <row r="145" spans="1:15" ht="15" hidden="1" customHeight="1">
      <c r="A145" s="63"/>
      <c r="B145" s="124"/>
      <c r="C145" s="75"/>
      <c r="D145" s="64"/>
      <c r="E145" s="124"/>
      <c r="F145" s="75"/>
      <c r="G145" s="76"/>
      <c r="H145" s="80"/>
      <c r="I145" s="81"/>
      <c r="J145" s="81"/>
      <c r="K145" s="81"/>
      <c r="L145" s="82"/>
      <c r="M145" s="83"/>
      <c r="N145" s="83"/>
      <c r="O145" s="83"/>
    </row>
    <row r="146" spans="1:15" ht="15" hidden="1" customHeight="1">
      <c r="A146" s="63"/>
      <c r="B146" s="124"/>
      <c r="C146" s="75"/>
      <c r="D146" s="64"/>
      <c r="E146" s="124"/>
      <c r="F146" s="75"/>
      <c r="G146" s="76"/>
      <c r="H146" s="80"/>
      <c r="I146" s="81"/>
      <c r="J146" s="81"/>
      <c r="K146" s="81"/>
      <c r="L146" s="82"/>
      <c r="M146" s="83"/>
      <c r="N146" s="83"/>
      <c r="O146" s="83"/>
    </row>
    <row r="147" spans="1:15" ht="15" hidden="1" customHeight="1">
      <c r="A147" s="63"/>
      <c r="B147" s="124"/>
      <c r="C147" s="75"/>
      <c r="D147" s="64"/>
      <c r="E147" s="124"/>
      <c r="F147" s="75"/>
      <c r="G147" s="76"/>
      <c r="H147" s="80"/>
      <c r="I147" s="81"/>
      <c r="J147" s="81"/>
      <c r="K147" s="81"/>
      <c r="L147" s="82"/>
      <c r="M147" s="83"/>
      <c r="N147" s="83"/>
      <c r="O147" s="83"/>
    </row>
    <row r="148" spans="1:15" ht="15" hidden="1" customHeight="1">
      <c r="A148" s="63"/>
      <c r="B148" s="124"/>
      <c r="C148" s="75"/>
      <c r="D148" s="64"/>
      <c r="E148" s="124"/>
      <c r="F148" s="75"/>
      <c r="G148" s="76"/>
      <c r="H148" s="80"/>
      <c r="I148" s="81"/>
      <c r="J148" s="81"/>
      <c r="K148" s="81"/>
      <c r="L148" s="82"/>
      <c r="M148" s="83"/>
      <c r="N148" s="83"/>
      <c r="O148" s="83"/>
    </row>
    <row r="149" spans="1:15" ht="15" hidden="1" customHeight="1">
      <c r="A149" s="63"/>
      <c r="B149" s="124"/>
      <c r="C149" s="75"/>
      <c r="D149" s="64"/>
      <c r="E149" s="124"/>
      <c r="F149" s="75"/>
      <c r="G149" s="76"/>
      <c r="H149" s="80"/>
      <c r="I149" s="81"/>
      <c r="J149" s="81"/>
      <c r="K149" s="81"/>
      <c r="L149" s="82"/>
      <c r="M149" s="83"/>
      <c r="N149" s="83"/>
      <c r="O149" s="83"/>
    </row>
    <row r="150" spans="1:15" ht="15" hidden="1" customHeight="1">
      <c r="A150" s="63"/>
      <c r="B150" s="124"/>
      <c r="C150" s="75"/>
      <c r="D150" s="64"/>
      <c r="E150" s="124"/>
      <c r="F150" s="75"/>
      <c r="G150" s="76"/>
      <c r="H150" s="80"/>
      <c r="I150" s="81"/>
      <c r="J150" s="81"/>
      <c r="K150" s="81"/>
      <c r="L150" s="82"/>
      <c r="M150" s="83"/>
      <c r="N150" s="83"/>
      <c r="O150" s="83"/>
    </row>
    <row r="151" spans="1:15" ht="15" hidden="1" customHeight="1">
      <c r="A151" s="63"/>
      <c r="B151" s="124"/>
      <c r="C151" s="75"/>
      <c r="D151" s="64"/>
      <c r="E151" s="124"/>
      <c r="F151" s="75"/>
      <c r="G151" s="76"/>
      <c r="H151" s="80"/>
      <c r="I151" s="81"/>
      <c r="J151" s="81"/>
      <c r="K151" s="81"/>
      <c r="L151" s="82"/>
      <c r="M151" s="83"/>
      <c r="N151" s="83"/>
      <c r="O151" s="83"/>
    </row>
    <row r="152" spans="1:15" ht="15" hidden="1" customHeight="1">
      <c r="A152" s="63"/>
      <c r="B152" s="124"/>
      <c r="C152" s="75"/>
      <c r="D152" s="64"/>
      <c r="E152" s="124"/>
      <c r="F152" s="75"/>
      <c r="G152" s="76"/>
      <c r="H152" s="80"/>
      <c r="I152" s="81"/>
      <c r="J152" s="81"/>
      <c r="K152" s="81"/>
      <c r="L152" s="82"/>
      <c r="M152" s="83"/>
      <c r="N152" s="83"/>
      <c r="O152" s="83"/>
    </row>
    <row r="153" spans="1:15" ht="15" hidden="1" customHeight="1">
      <c r="A153" s="63"/>
      <c r="B153" s="124"/>
      <c r="C153" s="75"/>
      <c r="D153" s="64"/>
      <c r="E153" s="124"/>
      <c r="F153" s="75"/>
      <c r="G153" s="76"/>
      <c r="H153" s="80"/>
      <c r="I153" s="81"/>
      <c r="J153" s="81"/>
      <c r="K153" s="81"/>
      <c r="L153" s="82"/>
      <c r="M153" s="83"/>
      <c r="N153" s="83"/>
      <c r="O153" s="83"/>
    </row>
    <row r="154" spans="1:15" ht="15" hidden="1" customHeight="1">
      <c r="A154" s="63"/>
      <c r="B154" s="124"/>
      <c r="C154" s="75"/>
      <c r="D154" s="64"/>
      <c r="E154" s="124"/>
      <c r="F154" s="75"/>
      <c r="G154" s="76"/>
      <c r="H154" s="80"/>
      <c r="I154" s="81"/>
      <c r="J154" s="81"/>
      <c r="K154" s="81"/>
      <c r="L154" s="82"/>
      <c r="M154" s="83"/>
      <c r="N154" s="83"/>
      <c r="O154" s="83"/>
    </row>
    <row r="155" spans="1:15" ht="15" hidden="1" customHeight="1">
      <c r="A155" s="63"/>
      <c r="B155" s="124"/>
      <c r="C155" s="75"/>
      <c r="D155" s="64"/>
      <c r="E155" s="124"/>
      <c r="F155" s="75"/>
      <c r="G155" s="76"/>
      <c r="H155" s="80"/>
      <c r="I155" s="81"/>
      <c r="J155" s="81"/>
      <c r="K155" s="81"/>
      <c r="L155" s="82"/>
      <c r="M155" s="83"/>
      <c r="N155" s="83"/>
      <c r="O155" s="83"/>
    </row>
    <row r="156" spans="1:15" ht="15" hidden="1" customHeight="1">
      <c r="A156" s="63"/>
      <c r="B156" s="124"/>
      <c r="C156" s="75"/>
      <c r="D156" s="64"/>
      <c r="E156" s="124"/>
      <c r="F156" s="75"/>
      <c r="G156" s="76"/>
      <c r="H156" s="80"/>
      <c r="I156" s="81"/>
      <c r="J156" s="81"/>
      <c r="K156" s="81"/>
      <c r="L156" s="82"/>
      <c r="M156" s="83"/>
      <c r="N156" s="83"/>
      <c r="O156" s="83"/>
    </row>
    <row r="157" spans="1:15" ht="15" hidden="1" customHeight="1">
      <c r="A157" s="63"/>
      <c r="B157" s="124"/>
      <c r="C157" s="75"/>
      <c r="D157" s="64"/>
      <c r="E157" s="124"/>
      <c r="F157" s="75"/>
      <c r="G157" s="76"/>
      <c r="H157" s="80"/>
      <c r="I157" s="81"/>
      <c r="J157" s="81"/>
      <c r="K157" s="81"/>
      <c r="L157" s="82"/>
      <c r="M157" s="83"/>
      <c r="N157" s="83"/>
      <c r="O157" s="83"/>
    </row>
    <row r="158" spans="1:15" ht="15" hidden="1" customHeight="1">
      <c r="A158" s="63"/>
      <c r="B158" s="124"/>
      <c r="C158" s="75"/>
      <c r="D158" s="64"/>
      <c r="E158" s="124"/>
      <c r="F158" s="75"/>
      <c r="G158" s="76"/>
      <c r="H158" s="80"/>
      <c r="I158" s="81"/>
      <c r="J158" s="81"/>
      <c r="K158" s="81"/>
      <c r="L158" s="82"/>
      <c r="M158" s="83"/>
      <c r="N158" s="83"/>
      <c r="O158" s="83"/>
    </row>
    <row r="159" spans="1:15" ht="15" hidden="1" customHeight="1">
      <c r="A159" s="63"/>
      <c r="B159" s="124"/>
      <c r="C159" s="75"/>
      <c r="D159" s="64"/>
      <c r="E159" s="124"/>
      <c r="F159" s="75"/>
      <c r="G159" s="76"/>
      <c r="H159" s="80"/>
      <c r="I159" s="81"/>
      <c r="J159" s="81"/>
      <c r="K159" s="81"/>
      <c r="L159" s="82"/>
      <c r="M159" s="83"/>
      <c r="N159" s="83"/>
      <c r="O159" s="83"/>
    </row>
    <row r="160" spans="1:15" ht="15" hidden="1" customHeight="1">
      <c r="A160" s="63"/>
      <c r="B160" s="124"/>
      <c r="C160" s="75"/>
      <c r="D160" s="64"/>
      <c r="E160" s="124"/>
      <c r="F160" s="75"/>
      <c r="G160" s="76"/>
      <c r="H160" s="80"/>
      <c r="I160" s="81"/>
      <c r="J160" s="81"/>
      <c r="K160" s="81"/>
      <c r="L160" s="82"/>
      <c r="M160" s="83"/>
      <c r="N160" s="83"/>
      <c r="O160" s="83"/>
    </row>
    <row r="161" spans="1:15" ht="15" hidden="1" customHeight="1">
      <c r="A161" s="63"/>
      <c r="B161" s="124"/>
      <c r="C161" s="75"/>
      <c r="D161" s="64"/>
      <c r="E161" s="124"/>
      <c r="F161" s="75"/>
      <c r="G161" s="76"/>
      <c r="H161" s="80"/>
      <c r="I161" s="81"/>
      <c r="J161" s="81"/>
      <c r="K161" s="81"/>
      <c r="L161" s="82"/>
      <c r="M161" s="83"/>
      <c r="N161" s="83"/>
      <c r="O161" s="83"/>
    </row>
    <row r="162" spans="1:15" ht="15" hidden="1" customHeight="1">
      <c r="A162" s="63"/>
      <c r="B162" s="124"/>
      <c r="C162" s="75"/>
      <c r="D162" s="64"/>
      <c r="E162" s="124"/>
      <c r="F162" s="75"/>
      <c r="G162" s="76"/>
      <c r="H162" s="80"/>
      <c r="I162" s="81"/>
      <c r="J162" s="81"/>
      <c r="K162" s="81"/>
      <c r="L162" s="82"/>
      <c r="M162" s="83"/>
      <c r="N162" s="83"/>
      <c r="O162" s="83"/>
    </row>
    <row r="163" spans="1:15" ht="15" hidden="1" customHeight="1">
      <c r="A163" s="63"/>
      <c r="B163" s="124"/>
      <c r="C163" s="75"/>
      <c r="D163" s="64"/>
      <c r="E163" s="124"/>
      <c r="F163" s="75"/>
      <c r="G163" s="76"/>
      <c r="H163" s="80"/>
      <c r="I163" s="81"/>
      <c r="J163" s="81"/>
      <c r="K163" s="81"/>
      <c r="L163" s="82"/>
      <c r="M163" s="83"/>
      <c r="N163" s="83"/>
      <c r="O163" s="83"/>
    </row>
    <row r="164" spans="1:15" ht="15" hidden="1" customHeight="1">
      <c r="A164" s="63"/>
      <c r="B164" s="124"/>
      <c r="C164" s="75"/>
      <c r="D164" s="64"/>
      <c r="E164" s="124"/>
      <c r="F164" s="75"/>
      <c r="G164" s="76"/>
      <c r="H164" s="80"/>
      <c r="I164" s="81"/>
      <c r="J164" s="81"/>
      <c r="K164" s="81"/>
      <c r="L164" s="82"/>
      <c r="M164" s="83"/>
      <c r="N164" s="83"/>
      <c r="O164" s="83"/>
    </row>
    <row r="165" spans="1:15" ht="15" hidden="1" customHeight="1">
      <c r="A165" s="63"/>
      <c r="B165" s="124"/>
      <c r="C165" s="75"/>
      <c r="D165" s="64"/>
      <c r="E165" s="124"/>
      <c r="F165" s="75"/>
      <c r="G165" s="76"/>
      <c r="H165" s="80"/>
      <c r="I165" s="81"/>
      <c r="J165" s="81"/>
      <c r="K165" s="81"/>
      <c r="L165" s="82"/>
      <c r="M165" s="83"/>
      <c r="N165" s="83"/>
      <c r="O165" s="83"/>
    </row>
    <row r="166" spans="1:15" ht="15" hidden="1" customHeight="1">
      <c r="A166" s="63"/>
      <c r="B166" s="124"/>
      <c r="C166" s="75"/>
      <c r="D166" s="64"/>
      <c r="E166" s="124"/>
      <c r="F166" s="75"/>
      <c r="G166" s="76"/>
      <c r="H166" s="80"/>
      <c r="I166" s="81"/>
      <c r="J166" s="81"/>
      <c r="K166" s="81"/>
      <c r="L166" s="82"/>
      <c r="M166" s="83"/>
      <c r="N166" s="83"/>
      <c r="O166" s="83"/>
    </row>
    <row r="167" spans="1:15" ht="15" hidden="1" customHeight="1">
      <c r="A167" s="63"/>
      <c r="B167" s="124"/>
      <c r="C167" s="75"/>
      <c r="D167" s="64"/>
      <c r="E167" s="124"/>
      <c r="F167" s="75"/>
      <c r="G167" s="76"/>
      <c r="H167" s="80"/>
      <c r="I167" s="81"/>
      <c r="J167" s="81"/>
      <c r="K167" s="81"/>
      <c r="L167" s="82"/>
      <c r="M167" s="83"/>
      <c r="N167" s="83"/>
      <c r="O167" s="83"/>
    </row>
    <row r="168" spans="1:15" ht="15" hidden="1" customHeight="1">
      <c r="A168" s="63"/>
      <c r="B168" s="124"/>
      <c r="C168" s="75"/>
      <c r="D168" s="64"/>
      <c r="E168" s="124"/>
      <c r="F168" s="75"/>
      <c r="G168" s="76"/>
      <c r="H168" s="80"/>
      <c r="I168" s="81"/>
      <c r="J168" s="81"/>
      <c r="K168" s="81"/>
      <c r="L168" s="82"/>
      <c r="M168" s="83"/>
      <c r="N168" s="83"/>
      <c r="O168" s="83"/>
    </row>
    <row r="169" spans="1:15" ht="15" hidden="1" customHeight="1">
      <c r="A169" s="63"/>
      <c r="B169" s="124"/>
      <c r="C169" s="75"/>
      <c r="D169" s="64"/>
      <c r="E169" s="124"/>
      <c r="F169" s="75"/>
      <c r="G169" s="76"/>
      <c r="H169" s="80"/>
      <c r="I169" s="81"/>
      <c r="J169" s="81"/>
      <c r="K169" s="81"/>
      <c r="L169" s="82"/>
      <c r="M169" s="83"/>
      <c r="N169" s="83"/>
      <c r="O169" s="83"/>
    </row>
    <row r="170" spans="1:15" ht="15" hidden="1" customHeight="1">
      <c r="A170" s="63"/>
      <c r="B170" s="124"/>
      <c r="C170" s="75"/>
      <c r="D170" s="64"/>
      <c r="E170" s="124"/>
      <c r="F170" s="75"/>
      <c r="G170" s="76"/>
      <c r="H170" s="80"/>
      <c r="I170" s="81"/>
      <c r="J170" s="81"/>
      <c r="K170" s="81"/>
      <c r="L170" s="82"/>
      <c r="M170" s="83"/>
      <c r="N170" s="83"/>
      <c r="O170" s="83"/>
    </row>
    <row r="171" spans="1:15" ht="15" hidden="1" customHeight="1">
      <c r="A171" s="63"/>
      <c r="B171" s="124"/>
      <c r="C171" s="75"/>
      <c r="D171" s="64"/>
      <c r="E171" s="124"/>
      <c r="F171" s="75"/>
      <c r="G171" s="76"/>
      <c r="H171" s="80"/>
      <c r="I171" s="81"/>
      <c r="J171" s="81"/>
      <c r="K171" s="81"/>
      <c r="L171" s="82"/>
      <c r="M171" s="83"/>
      <c r="N171" s="83"/>
      <c r="O171" s="83"/>
    </row>
    <row r="172" spans="1:15" ht="15" hidden="1" customHeight="1">
      <c r="A172" s="63"/>
      <c r="B172" s="124"/>
      <c r="C172" s="75"/>
      <c r="D172" s="64"/>
      <c r="E172" s="124"/>
      <c r="F172" s="75"/>
      <c r="G172" s="76"/>
      <c r="H172" s="80"/>
      <c r="I172" s="81"/>
      <c r="J172" s="81"/>
      <c r="K172" s="81"/>
      <c r="L172" s="82"/>
      <c r="M172" s="83"/>
      <c r="N172" s="83"/>
      <c r="O172" s="83"/>
    </row>
    <row r="173" spans="1:15" ht="15" hidden="1" customHeight="1">
      <c r="A173" s="63"/>
      <c r="B173" s="124"/>
      <c r="C173" s="75"/>
      <c r="D173" s="64"/>
      <c r="E173" s="124"/>
      <c r="F173" s="75"/>
      <c r="G173" s="76"/>
      <c r="H173" s="80"/>
      <c r="I173" s="81"/>
      <c r="J173" s="81"/>
      <c r="K173" s="81"/>
      <c r="L173" s="82"/>
      <c r="M173" s="83"/>
      <c r="N173" s="83"/>
      <c r="O173" s="83"/>
    </row>
    <row r="174" spans="1:15" ht="15" hidden="1" customHeight="1">
      <c r="A174" s="63"/>
      <c r="B174" s="124"/>
      <c r="C174" s="75"/>
      <c r="D174" s="64"/>
      <c r="E174" s="124"/>
      <c r="F174" s="75"/>
      <c r="G174" s="76"/>
      <c r="H174" s="80"/>
      <c r="I174" s="81"/>
      <c r="J174" s="81"/>
      <c r="K174" s="81"/>
      <c r="L174" s="82"/>
      <c r="M174" s="83"/>
      <c r="N174" s="83"/>
      <c r="O174" s="83"/>
    </row>
    <row r="175" spans="1:15" ht="15" hidden="1" customHeight="1">
      <c r="A175" s="63"/>
      <c r="B175" s="124"/>
      <c r="C175" s="75"/>
      <c r="D175" s="64"/>
      <c r="E175" s="124"/>
      <c r="F175" s="75"/>
      <c r="G175" s="76"/>
      <c r="H175" s="80"/>
      <c r="I175" s="81"/>
      <c r="J175" s="81"/>
      <c r="K175" s="81"/>
      <c r="L175" s="82"/>
      <c r="M175" s="83"/>
      <c r="N175" s="83"/>
      <c r="O175" s="83"/>
    </row>
    <row r="176" spans="1:15" ht="15" hidden="1" customHeight="1">
      <c r="A176" s="63"/>
      <c r="B176" s="124"/>
      <c r="C176" s="75"/>
      <c r="D176" s="64"/>
      <c r="E176" s="124"/>
      <c r="F176" s="75"/>
      <c r="G176" s="76"/>
      <c r="H176" s="80"/>
      <c r="I176" s="81"/>
      <c r="J176" s="81"/>
      <c r="K176" s="81"/>
      <c r="L176" s="82"/>
      <c r="M176" s="83"/>
      <c r="N176" s="83"/>
      <c r="O176" s="83"/>
    </row>
    <row r="177" spans="1:15" ht="15" hidden="1" customHeight="1">
      <c r="A177" s="63"/>
      <c r="B177" s="124"/>
      <c r="C177" s="75"/>
      <c r="D177" s="64"/>
      <c r="E177" s="124"/>
      <c r="F177" s="75"/>
      <c r="G177" s="76"/>
      <c r="H177" s="80"/>
      <c r="I177" s="81"/>
      <c r="J177" s="81"/>
      <c r="K177" s="81"/>
      <c r="L177" s="82"/>
      <c r="M177" s="83"/>
      <c r="N177" s="83"/>
      <c r="O177" s="83"/>
    </row>
    <row r="178" spans="1:15" ht="15" hidden="1" customHeight="1">
      <c r="A178" s="63"/>
      <c r="B178" s="124"/>
      <c r="C178" s="75"/>
      <c r="D178" s="64"/>
      <c r="E178" s="124"/>
      <c r="F178" s="75"/>
      <c r="G178" s="76"/>
      <c r="H178" s="80"/>
      <c r="I178" s="81"/>
      <c r="J178" s="81"/>
      <c r="K178" s="81"/>
      <c r="L178" s="82"/>
      <c r="M178" s="83"/>
      <c r="N178" s="83"/>
      <c r="O178" s="83"/>
    </row>
    <row r="179" spans="1:15" ht="15" hidden="1" customHeight="1">
      <c r="A179" s="63"/>
      <c r="B179" s="124"/>
      <c r="C179" s="75"/>
      <c r="D179" s="64"/>
      <c r="E179" s="124"/>
      <c r="F179" s="75"/>
      <c r="G179" s="76"/>
      <c r="H179" s="80"/>
      <c r="I179" s="81"/>
      <c r="J179" s="81"/>
      <c r="K179" s="81"/>
      <c r="L179" s="82"/>
      <c r="M179" s="83"/>
      <c r="N179" s="83"/>
      <c r="O179" s="83"/>
    </row>
    <row r="180" spans="1:15" ht="15" hidden="1" customHeight="1">
      <c r="A180" s="63"/>
      <c r="B180" s="124"/>
      <c r="C180" s="75"/>
      <c r="D180" s="64"/>
      <c r="E180" s="124"/>
      <c r="F180" s="75"/>
      <c r="G180" s="76"/>
      <c r="H180" s="80"/>
      <c r="I180" s="81"/>
      <c r="J180" s="81"/>
      <c r="K180" s="81"/>
      <c r="L180" s="82"/>
      <c r="M180" s="83"/>
      <c r="N180" s="83"/>
      <c r="O180" s="83"/>
    </row>
    <row r="181" spans="1:15" ht="15" hidden="1" customHeight="1">
      <c r="A181" s="63"/>
      <c r="B181" s="124"/>
      <c r="C181" s="75"/>
      <c r="D181" s="64"/>
      <c r="E181" s="124"/>
      <c r="F181" s="75"/>
      <c r="G181" s="76"/>
      <c r="H181" s="80"/>
      <c r="I181" s="81"/>
      <c r="J181" s="81"/>
      <c r="K181" s="81"/>
      <c r="L181" s="82"/>
      <c r="M181" s="83"/>
      <c r="N181" s="83"/>
      <c r="O181" s="83"/>
    </row>
    <row r="182" spans="1:15" ht="15" hidden="1" customHeight="1">
      <c r="A182" s="63"/>
      <c r="B182" s="124"/>
      <c r="C182" s="75"/>
      <c r="D182" s="64"/>
      <c r="E182" s="124"/>
      <c r="F182" s="75"/>
      <c r="G182" s="76"/>
      <c r="H182" s="80"/>
      <c r="I182" s="81"/>
      <c r="J182" s="81"/>
      <c r="K182" s="81"/>
      <c r="L182" s="82"/>
      <c r="M182" s="83"/>
      <c r="N182" s="83"/>
      <c r="O182" s="83"/>
    </row>
    <row r="183" spans="1:15" ht="15" hidden="1" customHeight="1">
      <c r="A183" s="63"/>
      <c r="B183" s="124"/>
      <c r="C183" s="75"/>
      <c r="D183" s="64"/>
      <c r="E183" s="124"/>
      <c r="F183" s="75"/>
      <c r="G183" s="76"/>
      <c r="H183" s="80"/>
      <c r="I183" s="81"/>
      <c r="J183" s="81"/>
      <c r="K183" s="81"/>
      <c r="L183" s="82"/>
      <c r="M183" s="83"/>
      <c r="N183" s="83"/>
      <c r="O183" s="83"/>
    </row>
    <row r="184" spans="1:15" ht="15" hidden="1" customHeight="1">
      <c r="A184" s="63"/>
      <c r="B184" s="124"/>
      <c r="C184" s="75"/>
      <c r="D184" s="64"/>
      <c r="E184" s="124"/>
      <c r="F184" s="75"/>
      <c r="G184" s="76"/>
      <c r="H184" s="80"/>
      <c r="I184" s="81"/>
      <c r="J184" s="81"/>
      <c r="K184" s="81"/>
      <c r="L184" s="82"/>
      <c r="M184" s="83"/>
      <c r="N184" s="83"/>
      <c r="O184" s="83"/>
    </row>
    <row r="185" spans="1:15" ht="15" hidden="1" customHeight="1">
      <c r="A185" s="63"/>
      <c r="B185" s="124"/>
      <c r="C185" s="75"/>
      <c r="D185" s="64"/>
      <c r="E185" s="124"/>
      <c r="F185" s="75"/>
      <c r="G185" s="76"/>
      <c r="H185" s="80"/>
      <c r="I185" s="81"/>
      <c r="J185" s="81"/>
      <c r="K185" s="81"/>
      <c r="L185" s="82"/>
      <c r="M185" s="83"/>
      <c r="N185" s="83"/>
      <c r="O185" s="83"/>
    </row>
    <row r="186" spans="1:15" ht="15" hidden="1" customHeight="1">
      <c r="A186" s="63"/>
      <c r="B186" s="124"/>
      <c r="C186" s="75"/>
      <c r="D186" s="64"/>
      <c r="E186" s="124"/>
      <c r="F186" s="75"/>
      <c r="G186" s="76"/>
      <c r="H186" s="80"/>
      <c r="I186" s="81"/>
      <c r="J186" s="81"/>
      <c r="K186" s="81"/>
      <c r="L186" s="82"/>
      <c r="M186" s="83"/>
      <c r="N186" s="83"/>
      <c r="O186" s="83"/>
    </row>
    <row r="187" spans="1:15" ht="15" hidden="1" customHeight="1">
      <c r="A187" s="63"/>
      <c r="B187" s="124"/>
      <c r="C187" s="75"/>
      <c r="D187" s="64"/>
      <c r="E187" s="124"/>
      <c r="F187" s="75"/>
      <c r="G187" s="76"/>
      <c r="H187" s="80"/>
      <c r="I187" s="81"/>
      <c r="J187" s="81"/>
      <c r="K187" s="81"/>
      <c r="L187" s="82"/>
      <c r="M187" s="83"/>
      <c r="N187" s="83"/>
      <c r="O187" s="83"/>
    </row>
    <row r="188" spans="1:15" ht="15" hidden="1" customHeight="1">
      <c r="A188" s="63"/>
      <c r="B188" s="124"/>
      <c r="C188" s="75"/>
      <c r="D188" s="64"/>
      <c r="E188" s="124"/>
      <c r="F188" s="75"/>
      <c r="G188" s="76"/>
      <c r="H188" s="80"/>
      <c r="I188" s="81"/>
      <c r="J188" s="81"/>
      <c r="K188" s="81"/>
      <c r="L188" s="82"/>
      <c r="M188" s="83"/>
      <c r="N188" s="83"/>
      <c r="O188" s="83"/>
    </row>
    <row r="189" spans="1:15" ht="15" hidden="1" customHeight="1">
      <c r="A189" s="63"/>
      <c r="B189" s="124"/>
      <c r="C189" s="75"/>
      <c r="D189" s="64"/>
      <c r="E189" s="124"/>
      <c r="F189" s="75"/>
      <c r="G189" s="76"/>
      <c r="H189" s="80"/>
      <c r="I189" s="81"/>
      <c r="J189" s="81"/>
      <c r="K189" s="81"/>
      <c r="L189" s="82"/>
      <c r="M189" s="83"/>
      <c r="N189" s="83"/>
      <c r="O189" s="83"/>
    </row>
    <row r="190" spans="1:15" ht="15" hidden="1" customHeight="1">
      <c r="A190" s="63"/>
      <c r="B190" s="124"/>
      <c r="C190" s="75"/>
      <c r="D190" s="64"/>
      <c r="E190" s="124"/>
      <c r="F190" s="75"/>
      <c r="G190" s="76"/>
      <c r="H190" s="80"/>
      <c r="I190" s="81"/>
      <c r="J190" s="81"/>
      <c r="K190" s="81"/>
      <c r="L190" s="82"/>
      <c r="M190" s="83"/>
      <c r="N190" s="83"/>
      <c r="O190" s="83"/>
    </row>
    <row r="191" spans="1:15" ht="15" hidden="1" customHeight="1">
      <c r="A191" s="63"/>
      <c r="B191" s="124"/>
      <c r="C191" s="75"/>
      <c r="D191" s="64"/>
      <c r="E191" s="124"/>
      <c r="F191" s="75"/>
      <c r="G191" s="76"/>
      <c r="H191" s="80"/>
      <c r="I191" s="81"/>
      <c r="J191" s="81"/>
      <c r="K191" s="81"/>
      <c r="L191" s="82"/>
      <c r="M191" s="83"/>
      <c r="N191" s="83"/>
      <c r="O191" s="83"/>
    </row>
    <row r="192" spans="1:15" ht="15" hidden="1" customHeight="1">
      <c r="A192" s="63"/>
      <c r="B192" s="124"/>
      <c r="C192" s="75"/>
      <c r="D192" s="64"/>
      <c r="E192" s="124"/>
      <c r="F192" s="75"/>
      <c r="G192" s="76"/>
      <c r="H192" s="80"/>
      <c r="I192" s="81"/>
      <c r="J192" s="81"/>
      <c r="K192" s="81"/>
      <c r="L192" s="82"/>
      <c r="M192" s="83"/>
      <c r="N192" s="83"/>
      <c r="O192" s="83"/>
    </row>
    <row r="193" spans="1:15" ht="15" hidden="1" customHeight="1">
      <c r="A193" s="63"/>
      <c r="B193" s="124"/>
      <c r="C193" s="75"/>
      <c r="D193" s="64"/>
      <c r="E193" s="124"/>
      <c r="F193" s="75"/>
      <c r="G193" s="76"/>
      <c r="H193" s="80"/>
      <c r="I193" s="81"/>
      <c r="J193" s="81"/>
      <c r="K193" s="81"/>
      <c r="L193" s="82"/>
      <c r="M193" s="83"/>
      <c r="N193" s="83"/>
      <c r="O193" s="83"/>
    </row>
    <row r="194" spans="1:15" ht="15" hidden="1" customHeight="1">
      <c r="A194" s="63"/>
      <c r="B194" s="124"/>
      <c r="C194" s="75"/>
      <c r="D194" s="64"/>
      <c r="E194" s="124"/>
      <c r="F194" s="75"/>
      <c r="G194" s="76"/>
      <c r="H194" s="80"/>
      <c r="I194" s="81"/>
      <c r="J194" s="81"/>
      <c r="K194" s="81"/>
      <c r="L194" s="82"/>
      <c r="M194" s="83"/>
      <c r="N194" s="83"/>
      <c r="O194" s="83"/>
    </row>
    <row r="195" spans="1:15" ht="15" hidden="1" customHeight="1">
      <c r="A195" s="63"/>
      <c r="B195" s="124"/>
      <c r="C195" s="75"/>
      <c r="D195" s="64"/>
      <c r="E195" s="124"/>
      <c r="F195" s="75"/>
      <c r="G195" s="76"/>
      <c r="H195" s="80"/>
      <c r="I195" s="81"/>
      <c r="J195" s="81"/>
      <c r="K195" s="81"/>
      <c r="L195" s="82"/>
      <c r="M195" s="83"/>
      <c r="N195" s="83"/>
      <c r="O195" s="83"/>
    </row>
    <row r="196" spans="1:15" ht="15" hidden="1" customHeight="1">
      <c r="A196" s="63"/>
      <c r="B196" s="124"/>
      <c r="C196" s="75"/>
      <c r="D196" s="64"/>
      <c r="E196" s="124"/>
      <c r="F196" s="75"/>
      <c r="G196" s="76"/>
      <c r="H196" s="80"/>
      <c r="I196" s="81"/>
      <c r="J196" s="81"/>
      <c r="K196" s="81"/>
      <c r="L196" s="82"/>
      <c r="M196" s="83"/>
      <c r="N196" s="83"/>
      <c r="O196" s="83"/>
    </row>
    <row r="197" spans="1:15" ht="15" hidden="1" customHeight="1">
      <c r="A197" s="63"/>
      <c r="B197" s="124"/>
      <c r="C197" s="75"/>
      <c r="D197" s="64"/>
      <c r="E197" s="124"/>
      <c r="F197" s="75"/>
      <c r="G197" s="76"/>
      <c r="H197" s="80"/>
      <c r="I197" s="81"/>
      <c r="J197" s="81"/>
      <c r="K197" s="81"/>
      <c r="L197" s="82"/>
      <c r="M197" s="83"/>
      <c r="N197" s="83"/>
      <c r="O197" s="83"/>
    </row>
    <row r="198" spans="1:15" ht="15" hidden="1" customHeight="1">
      <c r="A198" s="63"/>
      <c r="B198" s="124"/>
      <c r="C198" s="75"/>
      <c r="D198" s="64"/>
      <c r="E198" s="124"/>
      <c r="F198" s="75"/>
      <c r="G198" s="76"/>
      <c r="H198" s="80"/>
      <c r="I198" s="81"/>
      <c r="J198" s="81"/>
      <c r="K198" s="81"/>
      <c r="L198" s="82"/>
      <c r="M198" s="83"/>
      <c r="N198" s="83"/>
      <c r="O198" s="83"/>
    </row>
    <row r="199" spans="1:15" ht="15" hidden="1" customHeight="1">
      <c r="A199" s="63"/>
      <c r="B199" s="124"/>
      <c r="C199" s="75"/>
      <c r="D199" s="64"/>
      <c r="E199" s="124"/>
      <c r="F199" s="75"/>
      <c r="G199" s="76"/>
      <c r="H199" s="80"/>
      <c r="I199" s="81"/>
      <c r="J199" s="81"/>
      <c r="K199" s="81"/>
      <c r="L199" s="82"/>
      <c r="M199" s="83"/>
      <c r="N199" s="83"/>
      <c r="O199" s="83"/>
    </row>
    <row r="200" spans="1:15" ht="15" hidden="1" customHeight="1">
      <c r="A200" s="63"/>
      <c r="B200" s="124"/>
      <c r="C200" s="75"/>
      <c r="D200" s="64"/>
      <c r="E200" s="124"/>
      <c r="F200" s="75"/>
      <c r="G200" s="76"/>
      <c r="H200" s="80"/>
      <c r="I200" s="81"/>
      <c r="J200" s="81"/>
      <c r="K200" s="81"/>
      <c r="L200" s="82"/>
      <c r="M200" s="83"/>
      <c r="N200" s="83"/>
      <c r="O200" s="83"/>
    </row>
    <row r="201" spans="1:15" ht="15" hidden="1" customHeight="1">
      <c r="A201" s="63"/>
      <c r="B201" s="124"/>
      <c r="C201" s="75"/>
      <c r="D201" s="64"/>
      <c r="E201" s="124"/>
      <c r="F201" s="75"/>
      <c r="G201" s="76"/>
      <c r="H201" s="80"/>
      <c r="I201" s="81"/>
      <c r="J201" s="81"/>
      <c r="K201" s="81"/>
      <c r="L201" s="82"/>
      <c r="M201" s="83"/>
      <c r="N201" s="83"/>
      <c r="O201" s="83"/>
    </row>
    <row r="202" spans="1:15" ht="15" hidden="1" customHeight="1">
      <c r="A202" s="63"/>
      <c r="B202" s="124"/>
      <c r="C202" s="75"/>
      <c r="D202" s="64"/>
      <c r="E202" s="124"/>
      <c r="F202" s="75"/>
      <c r="G202" s="76"/>
      <c r="H202" s="80"/>
      <c r="I202" s="81"/>
      <c r="J202" s="81"/>
      <c r="K202" s="81"/>
      <c r="L202" s="82"/>
      <c r="M202" s="83"/>
      <c r="N202" s="83"/>
      <c r="O202" s="83"/>
    </row>
    <row r="203" spans="1:15" ht="15" hidden="1" customHeight="1">
      <c r="A203" s="63"/>
      <c r="B203" s="124"/>
      <c r="C203" s="75"/>
      <c r="D203" s="64"/>
      <c r="E203" s="124"/>
      <c r="F203" s="75"/>
      <c r="G203" s="76"/>
      <c r="H203" s="80"/>
      <c r="I203" s="81"/>
      <c r="J203" s="81"/>
      <c r="K203" s="81"/>
      <c r="L203" s="82"/>
      <c r="M203" s="83"/>
      <c r="N203" s="83"/>
      <c r="O203" s="83"/>
    </row>
    <row r="204" spans="1:15" ht="15" hidden="1" customHeight="1">
      <c r="A204" s="63"/>
      <c r="B204" s="124"/>
      <c r="C204" s="75"/>
      <c r="D204" s="64"/>
      <c r="E204" s="124"/>
      <c r="F204" s="75"/>
      <c r="G204" s="76"/>
      <c r="H204" s="80"/>
      <c r="I204" s="81"/>
      <c r="J204" s="81"/>
      <c r="K204" s="81"/>
      <c r="L204" s="82"/>
      <c r="M204" s="83"/>
      <c r="N204" s="83"/>
      <c r="O204" s="83"/>
    </row>
    <row r="205" spans="1:15" ht="15" hidden="1" customHeight="1">
      <c r="A205" s="63"/>
      <c r="B205" s="124"/>
      <c r="C205" s="75"/>
      <c r="D205" s="64"/>
      <c r="E205" s="124"/>
      <c r="F205" s="75"/>
      <c r="G205" s="76"/>
      <c r="H205" s="80"/>
      <c r="I205" s="81"/>
      <c r="J205" s="81"/>
      <c r="K205" s="81"/>
      <c r="L205" s="82"/>
      <c r="M205" s="83"/>
      <c r="N205" s="83"/>
      <c r="O205" s="83"/>
    </row>
    <row r="206" spans="1:15" ht="15" hidden="1" customHeight="1">
      <c r="A206" s="63"/>
      <c r="B206" s="124"/>
      <c r="C206" s="75"/>
      <c r="D206" s="64"/>
      <c r="E206" s="124"/>
      <c r="F206" s="75"/>
      <c r="G206" s="76"/>
      <c r="H206" s="80"/>
      <c r="I206" s="81"/>
      <c r="J206" s="81"/>
      <c r="K206" s="81"/>
      <c r="L206" s="82"/>
      <c r="M206" s="83"/>
      <c r="N206" s="83"/>
      <c r="O206" s="83"/>
    </row>
    <row r="207" spans="1:15" ht="15" hidden="1" customHeight="1">
      <c r="A207" s="63"/>
      <c r="B207" s="124"/>
      <c r="C207" s="75"/>
      <c r="D207" s="64"/>
      <c r="E207" s="124"/>
      <c r="F207" s="75"/>
      <c r="G207" s="76"/>
      <c r="H207" s="80"/>
      <c r="I207" s="81"/>
      <c r="J207" s="81"/>
      <c r="K207" s="81"/>
      <c r="L207" s="82"/>
      <c r="M207" s="83"/>
      <c r="N207" s="83"/>
      <c r="O207" s="83"/>
    </row>
    <row r="208" spans="1:15" ht="15" hidden="1" customHeight="1">
      <c r="A208" s="63"/>
      <c r="B208" s="124"/>
      <c r="C208" s="75"/>
      <c r="D208" s="64"/>
      <c r="E208" s="124"/>
      <c r="F208" s="75"/>
      <c r="G208" s="76"/>
      <c r="H208" s="80"/>
      <c r="I208" s="81"/>
      <c r="J208" s="81"/>
      <c r="K208" s="81"/>
      <c r="L208" s="82"/>
      <c r="M208" s="83"/>
      <c r="N208" s="83"/>
      <c r="O208" s="83"/>
    </row>
    <row r="209" spans="1:15" ht="15" hidden="1" customHeight="1">
      <c r="A209" s="63"/>
      <c r="B209" s="124"/>
      <c r="C209" s="75"/>
      <c r="D209" s="64"/>
      <c r="E209" s="124"/>
      <c r="F209" s="75"/>
      <c r="G209" s="76"/>
      <c r="H209" s="80"/>
      <c r="I209" s="81"/>
      <c r="J209" s="81"/>
      <c r="K209" s="81"/>
      <c r="L209" s="82"/>
      <c r="M209" s="83"/>
      <c r="N209" s="83"/>
      <c r="O209" s="83"/>
    </row>
    <row r="210" spans="1:15" ht="15" hidden="1" customHeight="1">
      <c r="A210" s="63"/>
      <c r="B210" s="124"/>
      <c r="C210" s="75"/>
      <c r="D210" s="64"/>
      <c r="E210" s="124"/>
      <c r="F210" s="75"/>
      <c r="G210" s="76"/>
      <c r="H210" s="80"/>
      <c r="I210" s="81"/>
      <c r="J210" s="81"/>
      <c r="K210" s="81"/>
      <c r="L210" s="82"/>
      <c r="M210" s="83"/>
      <c r="N210" s="83"/>
      <c r="O210" s="83"/>
    </row>
    <row r="211" spans="1:15" ht="15" hidden="1" customHeight="1">
      <c r="A211" s="63"/>
      <c r="B211" s="124"/>
      <c r="C211" s="75"/>
      <c r="D211" s="64"/>
      <c r="E211" s="124"/>
      <c r="F211" s="75"/>
      <c r="G211" s="76"/>
      <c r="H211" s="80"/>
      <c r="I211" s="81"/>
      <c r="J211" s="81"/>
      <c r="K211" s="81"/>
      <c r="L211" s="82"/>
      <c r="M211" s="83"/>
      <c r="N211" s="83"/>
      <c r="O211" s="83"/>
    </row>
    <row r="212" spans="1:15" ht="15" hidden="1" customHeight="1">
      <c r="A212" s="63"/>
      <c r="B212" s="124"/>
      <c r="C212" s="75"/>
      <c r="D212" s="64"/>
      <c r="E212" s="124"/>
      <c r="F212" s="75"/>
      <c r="G212" s="76"/>
      <c r="H212" s="80"/>
      <c r="I212" s="81"/>
      <c r="J212" s="81"/>
      <c r="K212" s="81"/>
      <c r="L212" s="82"/>
      <c r="M212" s="83"/>
      <c r="N212" s="83"/>
      <c r="O212" s="83"/>
    </row>
    <row r="213" spans="1:15" ht="15" hidden="1" customHeight="1">
      <c r="A213" s="63"/>
      <c r="B213" s="124"/>
      <c r="C213" s="75"/>
      <c r="D213" s="64"/>
      <c r="E213" s="124"/>
      <c r="F213" s="75"/>
      <c r="G213" s="76"/>
      <c r="H213" s="80"/>
      <c r="I213" s="81"/>
      <c r="J213" s="81"/>
      <c r="K213" s="81"/>
      <c r="L213" s="82"/>
      <c r="M213" s="83"/>
      <c r="N213" s="83"/>
      <c r="O213" s="83"/>
    </row>
    <row r="214" spans="1:15" ht="15" hidden="1" customHeight="1">
      <c r="A214" s="63"/>
      <c r="B214" s="124"/>
      <c r="C214" s="75"/>
      <c r="D214" s="64"/>
      <c r="E214" s="124"/>
      <c r="F214" s="75"/>
      <c r="G214" s="76"/>
      <c r="H214" s="80"/>
      <c r="I214" s="81"/>
      <c r="J214" s="81"/>
      <c r="K214" s="81"/>
      <c r="L214" s="82"/>
      <c r="M214" s="83"/>
      <c r="N214" s="83"/>
      <c r="O214" s="83"/>
    </row>
    <row r="215" spans="1:15" ht="15" hidden="1" customHeight="1">
      <c r="A215" s="63"/>
      <c r="B215" s="124"/>
      <c r="C215" s="75"/>
      <c r="D215" s="64"/>
      <c r="E215" s="124"/>
      <c r="F215" s="75"/>
      <c r="G215" s="76"/>
      <c r="H215" s="80"/>
      <c r="I215" s="81"/>
      <c r="J215" s="81"/>
      <c r="K215" s="81"/>
      <c r="L215" s="82"/>
      <c r="M215" s="83"/>
      <c r="N215" s="83"/>
      <c r="O215" s="83"/>
    </row>
    <row r="216" spans="1:15" ht="15" hidden="1" customHeight="1">
      <c r="A216" s="63"/>
      <c r="B216" s="124"/>
      <c r="C216" s="75"/>
      <c r="D216" s="64"/>
      <c r="E216" s="124"/>
      <c r="F216" s="75"/>
      <c r="G216" s="76"/>
      <c r="H216" s="80"/>
      <c r="I216" s="81"/>
      <c r="J216" s="81"/>
      <c r="K216" s="81"/>
      <c r="L216" s="82"/>
      <c r="M216" s="83"/>
      <c r="N216" s="83"/>
      <c r="O216" s="83"/>
    </row>
    <row r="217" spans="1:15" ht="15" hidden="1" customHeight="1">
      <c r="A217" s="63"/>
      <c r="B217" s="124"/>
      <c r="C217" s="75"/>
      <c r="D217" s="64"/>
      <c r="E217" s="124"/>
      <c r="F217" s="75"/>
      <c r="G217" s="76"/>
      <c r="H217" s="80"/>
      <c r="I217" s="81"/>
      <c r="J217" s="81"/>
      <c r="K217" s="81"/>
      <c r="L217" s="82"/>
      <c r="M217" s="83"/>
      <c r="N217" s="83"/>
      <c r="O217" s="83"/>
    </row>
    <row r="218" spans="1:15" ht="15" hidden="1" customHeight="1">
      <c r="A218" s="63"/>
      <c r="B218" s="124"/>
      <c r="C218" s="75"/>
      <c r="D218" s="64"/>
      <c r="E218" s="124"/>
      <c r="F218" s="75"/>
      <c r="G218" s="76"/>
      <c r="H218" s="80"/>
      <c r="I218" s="81"/>
      <c r="J218" s="81"/>
      <c r="K218" s="81"/>
      <c r="L218" s="82"/>
      <c r="M218" s="83"/>
      <c r="N218" s="83"/>
      <c r="O218" s="83"/>
    </row>
    <row r="219" spans="1:15" ht="15" hidden="1" customHeight="1">
      <c r="A219" s="63"/>
      <c r="B219" s="124"/>
      <c r="C219" s="75"/>
      <c r="D219" s="64"/>
      <c r="E219" s="124"/>
      <c r="F219" s="75"/>
      <c r="G219" s="76"/>
      <c r="H219" s="80"/>
      <c r="I219" s="81"/>
      <c r="J219" s="81"/>
      <c r="K219" s="81"/>
      <c r="L219" s="82"/>
      <c r="M219" s="83"/>
      <c r="N219" s="83"/>
      <c r="O219" s="83"/>
    </row>
    <row r="220" spans="1:15" ht="15" hidden="1" customHeight="1">
      <c r="A220" s="63"/>
      <c r="B220" s="124"/>
      <c r="C220" s="75"/>
      <c r="D220" s="64"/>
      <c r="E220" s="124"/>
      <c r="F220" s="75"/>
      <c r="G220" s="76"/>
      <c r="H220" s="80"/>
      <c r="I220" s="81"/>
      <c r="J220" s="81"/>
      <c r="K220" s="81"/>
      <c r="L220" s="82"/>
      <c r="M220" s="83"/>
      <c r="N220" s="83"/>
      <c r="O220" s="83"/>
    </row>
    <row r="221" spans="1:15" ht="15" hidden="1" customHeight="1">
      <c r="A221" s="63"/>
      <c r="B221" s="124"/>
      <c r="C221" s="75"/>
      <c r="D221" s="64"/>
      <c r="E221" s="124"/>
      <c r="F221" s="75"/>
      <c r="G221" s="76"/>
      <c r="H221" s="80"/>
      <c r="I221" s="81"/>
      <c r="J221" s="81"/>
      <c r="K221" s="81"/>
      <c r="L221" s="82"/>
      <c r="M221" s="83"/>
      <c r="N221" s="83"/>
      <c r="O221" s="83"/>
    </row>
    <row r="222" spans="1:15" ht="15" hidden="1" customHeight="1">
      <c r="A222" s="63"/>
      <c r="B222" s="124"/>
      <c r="C222" s="75"/>
      <c r="D222" s="64"/>
      <c r="E222" s="124"/>
      <c r="F222" s="75"/>
      <c r="G222" s="76"/>
      <c r="H222" s="80"/>
      <c r="I222" s="81"/>
      <c r="J222" s="81"/>
      <c r="K222" s="81"/>
      <c r="L222" s="82"/>
      <c r="M222" s="83"/>
      <c r="N222" s="83"/>
      <c r="O222" s="83"/>
    </row>
    <row r="223" spans="1:15" ht="15" hidden="1" customHeight="1">
      <c r="A223" s="63"/>
      <c r="B223" s="124"/>
      <c r="C223" s="75"/>
      <c r="D223" s="64"/>
      <c r="E223" s="124"/>
      <c r="F223" s="75"/>
      <c r="G223" s="76"/>
      <c r="H223" s="80"/>
      <c r="I223" s="81"/>
      <c r="J223" s="81"/>
      <c r="K223" s="81"/>
      <c r="L223" s="82"/>
      <c r="M223" s="83"/>
      <c r="N223" s="83"/>
      <c r="O223" s="83"/>
    </row>
    <row r="224" spans="1:15" ht="15" hidden="1" customHeight="1">
      <c r="A224" s="63"/>
      <c r="B224" s="124"/>
      <c r="C224" s="75"/>
      <c r="D224" s="64"/>
      <c r="E224" s="124"/>
      <c r="F224" s="75"/>
      <c r="G224" s="76"/>
      <c r="H224" s="80"/>
      <c r="I224" s="81"/>
      <c r="J224" s="81"/>
      <c r="K224" s="81"/>
      <c r="L224" s="82"/>
      <c r="M224" s="83"/>
      <c r="N224" s="83"/>
      <c r="O224" s="83"/>
    </row>
    <row r="225" spans="1:15" ht="15" hidden="1" customHeight="1">
      <c r="A225" s="63"/>
      <c r="B225" s="124"/>
      <c r="C225" s="75"/>
      <c r="D225" s="64"/>
      <c r="E225" s="124"/>
      <c r="F225" s="75"/>
      <c r="G225" s="76"/>
      <c r="H225" s="80"/>
      <c r="I225" s="81"/>
      <c r="J225" s="81"/>
      <c r="K225" s="81"/>
      <c r="L225" s="82"/>
      <c r="M225" s="83"/>
      <c r="N225" s="83"/>
      <c r="O225" s="83"/>
    </row>
    <row r="226" spans="1:15" ht="15" hidden="1" customHeight="1">
      <c r="A226" s="63"/>
      <c r="B226" s="124"/>
      <c r="C226" s="75"/>
      <c r="D226" s="64"/>
      <c r="E226" s="124"/>
      <c r="F226" s="75"/>
      <c r="G226" s="76"/>
      <c r="H226" s="80"/>
      <c r="I226" s="81"/>
      <c r="J226" s="81"/>
      <c r="K226" s="81"/>
      <c r="L226" s="82"/>
      <c r="M226" s="83"/>
      <c r="N226" s="83"/>
      <c r="O226" s="83"/>
    </row>
    <row r="227" spans="1:15" ht="15" hidden="1" customHeight="1">
      <c r="A227" s="63"/>
      <c r="B227" s="124"/>
      <c r="C227" s="75"/>
      <c r="D227" s="64"/>
      <c r="E227" s="124"/>
      <c r="F227" s="75"/>
      <c r="G227" s="76"/>
      <c r="H227" s="80"/>
      <c r="I227" s="81"/>
      <c r="J227" s="81"/>
      <c r="K227" s="81"/>
      <c r="L227" s="82"/>
      <c r="M227" s="83"/>
      <c r="N227" s="83"/>
      <c r="O227" s="83"/>
    </row>
    <row r="228" spans="1:15" ht="15" hidden="1" customHeight="1">
      <c r="A228" s="63"/>
      <c r="B228" s="124"/>
      <c r="C228" s="75"/>
      <c r="D228" s="64"/>
      <c r="E228" s="124"/>
      <c r="F228" s="75"/>
      <c r="G228" s="76"/>
      <c r="H228" s="80"/>
      <c r="I228" s="81"/>
      <c r="J228" s="81"/>
      <c r="K228" s="81"/>
      <c r="L228" s="82"/>
      <c r="M228" s="83"/>
      <c r="N228" s="83"/>
      <c r="O228" s="83"/>
    </row>
    <row r="229" spans="1:15" ht="15" hidden="1" customHeight="1">
      <c r="A229" s="63"/>
      <c r="B229" s="124"/>
      <c r="C229" s="75"/>
      <c r="D229" s="64"/>
      <c r="E229" s="124"/>
      <c r="F229" s="75"/>
      <c r="G229" s="76"/>
      <c r="H229" s="80"/>
      <c r="I229" s="81"/>
      <c r="J229" s="81"/>
      <c r="K229" s="81"/>
      <c r="L229" s="82"/>
      <c r="M229" s="83"/>
      <c r="N229" s="83"/>
      <c r="O229" s="83"/>
    </row>
    <row r="230" spans="1:15" ht="15" hidden="1" customHeight="1">
      <c r="A230" s="63"/>
      <c r="B230" s="124"/>
      <c r="C230" s="75"/>
      <c r="D230" s="64"/>
      <c r="E230" s="124"/>
      <c r="F230" s="75"/>
      <c r="G230" s="76"/>
      <c r="H230" s="80"/>
      <c r="I230" s="81"/>
      <c r="J230" s="81"/>
      <c r="K230" s="81"/>
      <c r="L230" s="82"/>
      <c r="M230" s="83"/>
      <c r="N230" s="83"/>
      <c r="O230" s="83"/>
    </row>
    <row r="231" spans="1:15" ht="15" hidden="1" customHeight="1">
      <c r="A231" s="63"/>
      <c r="B231" s="124"/>
      <c r="C231" s="75"/>
      <c r="D231" s="64"/>
      <c r="E231" s="124"/>
      <c r="F231" s="75"/>
      <c r="G231" s="76"/>
      <c r="H231" s="80"/>
      <c r="I231" s="81"/>
      <c r="J231" s="81"/>
      <c r="K231" s="81"/>
      <c r="L231" s="82"/>
      <c r="M231" s="83"/>
      <c r="N231" s="83"/>
      <c r="O231" s="83"/>
    </row>
    <row r="232" spans="1:15" ht="15" hidden="1" customHeight="1">
      <c r="A232" s="63"/>
      <c r="B232" s="124"/>
      <c r="C232" s="75"/>
      <c r="D232" s="64"/>
      <c r="E232" s="124"/>
      <c r="F232" s="75"/>
      <c r="G232" s="76"/>
      <c r="H232" s="80"/>
      <c r="I232" s="81"/>
      <c r="J232" s="81"/>
      <c r="K232" s="81"/>
      <c r="L232" s="82"/>
      <c r="M232" s="83"/>
      <c r="N232" s="83"/>
      <c r="O232" s="83"/>
    </row>
    <row r="233" spans="1:15" ht="15" hidden="1" customHeight="1">
      <c r="A233" s="63"/>
      <c r="B233" s="124"/>
      <c r="C233" s="75"/>
      <c r="D233" s="64"/>
      <c r="E233" s="124"/>
      <c r="F233" s="75"/>
      <c r="G233" s="76"/>
      <c r="H233" s="80"/>
      <c r="I233" s="81"/>
      <c r="J233" s="81"/>
      <c r="K233" s="81"/>
      <c r="L233" s="82"/>
      <c r="M233" s="83"/>
      <c r="N233" s="83"/>
      <c r="O233" s="83"/>
    </row>
    <row r="234" spans="1:15" ht="15" hidden="1" customHeight="1">
      <c r="A234" s="63"/>
      <c r="B234" s="124"/>
      <c r="C234" s="75"/>
      <c r="D234" s="64"/>
      <c r="E234" s="124"/>
      <c r="F234" s="75"/>
      <c r="G234" s="76"/>
      <c r="H234" s="80"/>
      <c r="I234" s="81"/>
      <c r="J234" s="81"/>
      <c r="K234" s="81"/>
      <c r="L234" s="82"/>
      <c r="M234" s="83"/>
      <c r="N234" s="83"/>
      <c r="O234" s="83"/>
    </row>
    <row r="235" spans="1:15" ht="15" hidden="1" customHeight="1">
      <c r="A235" s="63"/>
      <c r="B235" s="124"/>
      <c r="C235" s="75"/>
      <c r="D235" s="64"/>
      <c r="E235" s="124"/>
      <c r="F235" s="75"/>
      <c r="G235" s="76"/>
      <c r="H235" s="80"/>
      <c r="I235" s="81"/>
      <c r="J235" s="81"/>
      <c r="K235" s="81"/>
      <c r="L235" s="82"/>
      <c r="M235" s="83"/>
      <c r="N235" s="83"/>
      <c r="O235" s="83"/>
    </row>
    <row r="236" spans="1:15" ht="15" hidden="1" customHeight="1">
      <c r="A236" s="63"/>
      <c r="B236" s="124"/>
      <c r="C236" s="75"/>
      <c r="D236" s="64"/>
      <c r="E236" s="124"/>
      <c r="F236" s="75"/>
      <c r="G236" s="76"/>
      <c r="H236" s="80"/>
      <c r="I236" s="81"/>
      <c r="J236" s="81"/>
      <c r="K236" s="81"/>
      <c r="L236" s="82"/>
      <c r="M236" s="83"/>
      <c r="N236" s="83"/>
      <c r="O236" s="83"/>
    </row>
    <row r="237" spans="1:15" ht="15" hidden="1" customHeight="1">
      <c r="A237" s="63"/>
      <c r="B237" s="124"/>
      <c r="C237" s="75"/>
      <c r="D237" s="64"/>
      <c r="E237" s="124"/>
      <c r="F237" s="75"/>
      <c r="G237" s="76"/>
      <c r="H237" s="80"/>
      <c r="I237" s="81"/>
      <c r="J237" s="81"/>
      <c r="K237" s="81"/>
      <c r="L237" s="82"/>
      <c r="M237" s="83"/>
      <c r="N237" s="83"/>
      <c r="O237" s="83"/>
    </row>
    <row r="238" spans="1:15" ht="15" hidden="1" customHeight="1">
      <c r="A238" s="63"/>
      <c r="B238" s="124"/>
      <c r="C238" s="75"/>
      <c r="D238" s="64"/>
      <c r="E238" s="124"/>
      <c r="F238" s="75"/>
      <c r="G238" s="76"/>
      <c r="H238" s="80"/>
      <c r="I238" s="81"/>
      <c r="J238" s="81"/>
      <c r="K238" s="81"/>
      <c r="L238" s="82"/>
      <c r="M238" s="83"/>
      <c r="N238" s="83"/>
      <c r="O238" s="83"/>
    </row>
    <row r="239" spans="1:15" ht="15" hidden="1" customHeight="1">
      <c r="A239" s="63"/>
      <c r="B239" s="124"/>
      <c r="C239" s="75"/>
      <c r="D239" s="64"/>
      <c r="E239" s="124"/>
      <c r="F239" s="75"/>
      <c r="G239" s="76"/>
      <c r="H239" s="80"/>
      <c r="I239" s="81"/>
      <c r="J239" s="81"/>
      <c r="K239" s="81"/>
      <c r="L239" s="82"/>
      <c r="M239" s="83"/>
      <c r="N239" s="83"/>
      <c r="O239" s="83"/>
    </row>
    <row r="240" spans="1:15" ht="15" hidden="1" customHeight="1">
      <c r="A240" s="63"/>
      <c r="B240" s="124"/>
      <c r="C240" s="75"/>
      <c r="D240" s="64"/>
      <c r="E240" s="124"/>
      <c r="F240" s="75"/>
      <c r="G240" s="76"/>
      <c r="H240" s="80"/>
      <c r="I240" s="81"/>
      <c r="J240" s="81"/>
      <c r="K240" s="81"/>
      <c r="L240" s="82"/>
      <c r="M240" s="83"/>
      <c r="N240" s="83"/>
      <c r="O240" s="83"/>
    </row>
    <row r="241" spans="1:15" ht="15" hidden="1" customHeight="1">
      <c r="A241" s="63"/>
      <c r="B241" s="124"/>
      <c r="C241" s="75"/>
      <c r="D241" s="64"/>
      <c r="E241" s="124"/>
      <c r="F241" s="75"/>
      <c r="G241" s="76"/>
      <c r="H241" s="80"/>
      <c r="I241" s="81"/>
      <c r="J241" s="81"/>
      <c r="K241" s="81"/>
      <c r="L241" s="82"/>
      <c r="M241" s="83"/>
      <c r="N241" s="83"/>
      <c r="O241" s="83"/>
    </row>
    <row r="242" spans="1:15" ht="15" hidden="1" customHeight="1">
      <c r="A242" s="63"/>
      <c r="B242" s="124"/>
      <c r="C242" s="75"/>
      <c r="D242" s="64"/>
      <c r="E242" s="124"/>
      <c r="F242" s="75"/>
      <c r="G242" s="76"/>
      <c r="H242" s="80"/>
      <c r="I242" s="81"/>
      <c r="J242" s="81"/>
      <c r="K242" s="81"/>
      <c r="L242" s="82"/>
      <c r="M242" s="83"/>
      <c r="N242" s="83"/>
      <c r="O242" s="83"/>
    </row>
    <row r="243" spans="1:15" ht="15" hidden="1" customHeight="1">
      <c r="A243" s="63"/>
      <c r="B243" s="124"/>
      <c r="C243" s="75"/>
      <c r="D243" s="64"/>
      <c r="E243" s="124"/>
      <c r="F243" s="75"/>
      <c r="G243" s="76"/>
      <c r="H243" s="80"/>
      <c r="I243" s="81"/>
      <c r="J243" s="81"/>
      <c r="K243" s="81"/>
      <c r="L243" s="82"/>
      <c r="M243" s="83"/>
      <c r="N243" s="83"/>
      <c r="O243" s="83"/>
    </row>
    <row r="244" spans="1:15" ht="15" hidden="1" customHeight="1">
      <c r="A244" s="63"/>
      <c r="B244" s="124"/>
      <c r="C244" s="75"/>
      <c r="D244" s="64"/>
      <c r="E244" s="124"/>
      <c r="F244" s="75"/>
      <c r="G244" s="76"/>
      <c r="H244" s="80"/>
      <c r="I244" s="81"/>
      <c r="J244" s="81"/>
      <c r="K244" s="81"/>
      <c r="L244" s="82"/>
      <c r="M244" s="83"/>
      <c r="N244" s="83"/>
      <c r="O244" s="83"/>
    </row>
    <row r="245" spans="1:15" ht="15" hidden="1" customHeight="1">
      <c r="A245" s="63"/>
      <c r="B245" s="124"/>
      <c r="C245" s="75"/>
      <c r="D245" s="64"/>
      <c r="E245" s="124"/>
      <c r="F245" s="75"/>
      <c r="G245" s="76"/>
      <c r="H245" s="80"/>
      <c r="I245" s="81"/>
      <c r="J245" s="81"/>
      <c r="K245" s="81"/>
      <c r="L245" s="82"/>
      <c r="M245" s="83"/>
      <c r="N245" s="83"/>
      <c r="O245" s="83"/>
    </row>
    <row r="246" spans="1:15" ht="15" hidden="1" customHeight="1">
      <c r="A246" s="63"/>
      <c r="B246" s="124"/>
      <c r="C246" s="75"/>
      <c r="D246" s="64"/>
      <c r="E246" s="124"/>
      <c r="F246" s="75"/>
      <c r="G246" s="76"/>
      <c r="H246" s="80"/>
      <c r="I246" s="81"/>
      <c r="J246" s="81"/>
      <c r="K246" s="81"/>
      <c r="L246" s="82"/>
      <c r="M246" s="83"/>
      <c r="N246" s="83"/>
      <c r="O246" s="83"/>
    </row>
    <row r="247" spans="1:15" ht="15" hidden="1" customHeight="1">
      <c r="A247" s="63"/>
      <c r="B247" s="124"/>
      <c r="C247" s="75"/>
      <c r="D247" s="64"/>
      <c r="E247" s="124"/>
      <c r="F247" s="75"/>
      <c r="G247" s="76"/>
      <c r="H247" s="80"/>
      <c r="I247" s="81"/>
      <c r="J247" s="81"/>
      <c r="K247" s="81"/>
      <c r="L247" s="82"/>
      <c r="M247" s="83"/>
      <c r="N247" s="83"/>
      <c r="O247" s="83"/>
    </row>
    <row r="248" spans="1:15" ht="15" hidden="1" customHeight="1">
      <c r="A248" s="63"/>
      <c r="B248" s="124"/>
      <c r="C248" s="75"/>
      <c r="D248" s="64"/>
      <c r="E248" s="124"/>
      <c r="F248" s="75"/>
      <c r="G248" s="76"/>
      <c r="H248" s="80"/>
      <c r="I248" s="81"/>
      <c r="J248" s="81"/>
      <c r="K248" s="81"/>
      <c r="L248" s="82"/>
      <c r="M248" s="83"/>
      <c r="N248" s="83"/>
      <c r="O248" s="83"/>
    </row>
    <row r="249" spans="1:15" ht="15" hidden="1" customHeight="1">
      <c r="A249" s="63"/>
      <c r="B249" s="124"/>
      <c r="C249" s="75"/>
      <c r="D249" s="64"/>
      <c r="E249" s="124"/>
      <c r="F249" s="75"/>
      <c r="G249" s="76"/>
      <c r="H249" s="80"/>
      <c r="I249" s="81"/>
      <c r="J249" s="81"/>
      <c r="K249" s="81"/>
      <c r="L249" s="82"/>
      <c r="M249" s="83"/>
      <c r="N249" s="83"/>
      <c r="O249" s="83"/>
    </row>
    <row r="250" spans="1:15" ht="15" hidden="1" customHeight="1">
      <c r="A250" s="63"/>
      <c r="B250" s="124"/>
      <c r="C250" s="75"/>
      <c r="D250" s="64"/>
      <c r="E250" s="124"/>
      <c r="F250" s="75"/>
      <c r="G250" s="76"/>
      <c r="H250" s="80"/>
      <c r="I250" s="81"/>
      <c r="J250" s="81"/>
      <c r="K250" s="81"/>
      <c r="L250" s="82"/>
      <c r="M250" s="83"/>
      <c r="N250" s="83"/>
      <c r="O250" s="83"/>
    </row>
    <row r="251" spans="1:15" ht="15" hidden="1" customHeight="1">
      <c r="A251" s="63"/>
      <c r="B251" s="124"/>
      <c r="C251" s="75"/>
      <c r="D251" s="64"/>
      <c r="E251" s="124"/>
      <c r="F251" s="75"/>
      <c r="G251" s="76"/>
      <c r="H251" s="80"/>
      <c r="I251" s="81"/>
      <c r="J251" s="81"/>
      <c r="K251" s="81"/>
      <c r="L251" s="82"/>
      <c r="M251" s="83"/>
      <c r="N251" s="83"/>
      <c r="O251" s="83"/>
    </row>
    <row r="252" spans="1:15" ht="15" hidden="1" customHeight="1">
      <c r="A252" s="63"/>
      <c r="B252" s="124"/>
      <c r="C252" s="75"/>
      <c r="D252" s="64"/>
      <c r="E252" s="124"/>
      <c r="F252" s="75"/>
      <c r="G252" s="76"/>
      <c r="H252" s="80"/>
      <c r="I252" s="81"/>
      <c r="J252" s="81"/>
      <c r="K252" s="81"/>
      <c r="L252" s="82"/>
      <c r="M252" s="83"/>
      <c r="N252" s="83"/>
      <c r="O252" s="83"/>
    </row>
    <row r="253" spans="1:15" ht="15" hidden="1" customHeight="1">
      <c r="A253" s="63"/>
      <c r="B253" s="124"/>
      <c r="C253" s="75"/>
      <c r="D253" s="64"/>
      <c r="E253" s="124"/>
      <c r="F253" s="75"/>
      <c r="G253" s="76"/>
      <c r="H253" s="80"/>
      <c r="I253" s="81"/>
      <c r="J253" s="81"/>
      <c r="K253" s="81"/>
      <c r="L253" s="82"/>
      <c r="M253" s="83"/>
      <c r="N253" s="83"/>
      <c r="O253" s="83"/>
    </row>
    <row r="254" spans="1:15" ht="15" hidden="1" customHeight="1">
      <c r="A254" s="63"/>
      <c r="B254" s="124"/>
      <c r="C254" s="75"/>
      <c r="D254" s="64"/>
      <c r="E254" s="124"/>
      <c r="F254" s="75"/>
      <c r="G254" s="76"/>
      <c r="H254" s="80"/>
      <c r="I254" s="81"/>
      <c r="J254" s="81"/>
      <c r="K254" s="81"/>
      <c r="L254" s="82"/>
      <c r="M254" s="83"/>
      <c r="N254" s="83"/>
      <c r="O254" s="83"/>
    </row>
    <row r="255" spans="1:15" ht="15" hidden="1" customHeight="1">
      <c r="A255" s="63"/>
      <c r="B255" s="124"/>
      <c r="C255" s="75"/>
      <c r="D255" s="64"/>
      <c r="E255" s="124"/>
      <c r="F255" s="75"/>
      <c r="G255" s="76"/>
      <c r="H255" s="80"/>
      <c r="I255" s="81"/>
      <c r="J255" s="81"/>
      <c r="K255" s="81"/>
      <c r="L255" s="82"/>
      <c r="M255" s="83"/>
      <c r="N255" s="83"/>
      <c r="O255" s="83"/>
    </row>
    <row r="256" spans="1:15" ht="15" hidden="1" customHeight="1">
      <c r="A256" s="63"/>
      <c r="B256" s="124"/>
      <c r="C256" s="75"/>
      <c r="D256" s="64"/>
      <c r="E256" s="124"/>
      <c r="F256" s="75"/>
      <c r="G256" s="76"/>
      <c r="H256" s="80"/>
      <c r="I256" s="81"/>
      <c r="J256" s="81"/>
      <c r="K256" s="81"/>
      <c r="L256" s="82"/>
      <c r="M256" s="83"/>
      <c r="N256" s="83"/>
      <c r="O256" s="83"/>
    </row>
    <row r="257" spans="1:15" ht="15" hidden="1" customHeight="1">
      <c r="A257" s="63"/>
      <c r="B257" s="124"/>
      <c r="C257" s="75"/>
      <c r="D257" s="64"/>
      <c r="E257" s="124"/>
      <c r="F257" s="75"/>
      <c r="G257" s="76"/>
      <c r="H257" s="80"/>
      <c r="I257" s="81"/>
      <c r="J257" s="81"/>
      <c r="K257" s="81"/>
      <c r="L257" s="82"/>
      <c r="M257" s="83"/>
      <c r="N257" s="83"/>
      <c r="O257" s="83"/>
    </row>
    <row r="258" spans="1:15" ht="15" hidden="1" customHeight="1">
      <c r="A258" s="63"/>
      <c r="B258" s="124"/>
      <c r="C258" s="75"/>
      <c r="D258" s="64"/>
      <c r="E258" s="124"/>
      <c r="F258" s="75"/>
      <c r="G258" s="76"/>
      <c r="H258" s="80"/>
      <c r="I258" s="81"/>
      <c r="J258" s="81"/>
      <c r="K258" s="81"/>
      <c r="L258" s="82"/>
      <c r="M258" s="83"/>
      <c r="N258" s="83"/>
      <c r="O258" s="83"/>
    </row>
    <row r="259" spans="1:15" ht="15" hidden="1" customHeight="1">
      <c r="A259" s="63"/>
      <c r="B259" s="124"/>
      <c r="C259" s="75"/>
      <c r="D259" s="64"/>
      <c r="E259" s="124"/>
      <c r="F259" s="75"/>
      <c r="G259" s="76"/>
      <c r="H259" s="80"/>
      <c r="I259" s="81"/>
      <c r="J259" s="81"/>
      <c r="K259" s="81"/>
      <c r="L259" s="82"/>
      <c r="M259" s="83"/>
      <c r="N259" s="83"/>
      <c r="O259" s="83"/>
    </row>
    <row r="260" spans="1:15" ht="15" hidden="1" customHeight="1">
      <c r="A260" s="63"/>
      <c r="B260" s="124"/>
      <c r="C260" s="75"/>
      <c r="D260" s="64"/>
      <c r="E260" s="124"/>
      <c r="F260" s="75"/>
      <c r="G260" s="76"/>
      <c r="H260" s="80"/>
      <c r="I260" s="81"/>
      <c r="J260" s="81"/>
      <c r="K260" s="81"/>
      <c r="L260" s="82"/>
      <c r="M260" s="83"/>
      <c r="N260" s="83"/>
      <c r="O260" s="83"/>
    </row>
    <row r="261" spans="1:15" ht="27.75" customHeight="1">
      <c r="A261" s="69" t="s">
        <v>2275</v>
      </c>
    </row>
  </sheetData>
  <mergeCells count="12">
    <mergeCell ref="A4:F4"/>
    <mergeCell ref="D5:F5"/>
    <mergeCell ref="F1:O1"/>
    <mergeCell ref="A2:O2"/>
    <mergeCell ref="C1:D1"/>
    <mergeCell ref="D7:F7"/>
    <mergeCell ref="D8:F8"/>
    <mergeCell ref="A5:C5"/>
    <mergeCell ref="A6:C6"/>
    <mergeCell ref="A7:C7"/>
    <mergeCell ref="A8:C8"/>
    <mergeCell ref="D6:F6"/>
  </mergeCells>
  <hyperlinks>
    <hyperlink ref="A1" location="Overview!A1" display="Back to Overview"/>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sheetPr codeName="Sheet5">
    <pageSetUpPr fitToPage="1"/>
  </sheetPr>
  <dimension ref="A1:N255"/>
  <sheetViews>
    <sheetView zoomScale="90" zoomScaleNormal="90" zoomScaleSheetLayoutView="100" workbookViewId="0">
      <selection sqref="A1:H1"/>
    </sheetView>
  </sheetViews>
  <sheetFormatPr defaultRowHeight="12.75"/>
  <cols>
    <col min="1" max="1" width="14.7109375" style="69" customWidth="1"/>
    <col min="2" max="2" width="8.7109375" style="69" customWidth="1"/>
    <col min="3" max="3" width="15.7109375" style="77" bestFit="1" customWidth="1"/>
    <col min="4" max="4" width="50.7109375" style="77" customWidth="1"/>
    <col min="5" max="5" width="14.7109375" style="78" customWidth="1"/>
    <col min="6" max="7" width="14.7109375" style="79" customWidth="1"/>
    <col min="8" max="8" width="14.7109375" style="69" customWidth="1"/>
    <col min="9" max="9" width="15.5703125" style="69" customWidth="1"/>
    <col min="10" max="13" width="9.140625" style="69"/>
    <col min="14" max="14" width="9.42578125" style="69" bestFit="1" customWidth="1"/>
    <col min="15" max="16384" width="9.140625" style="69"/>
  </cols>
  <sheetData>
    <row r="1" spans="1:14" ht="66.75" customHeight="1">
      <c r="A1" s="250" t="s">
        <v>546</v>
      </c>
      <c r="B1" s="250"/>
      <c r="C1" s="250"/>
      <c r="D1" s="250"/>
      <c r="E1" s="250"/>
      <c r="F1" s="250"/>
      <c r="G1" s="250"/>
      <c r="H1" s="250"/>
    </row>
    <row r="2" spans="1:14" s="70" customFormat="1" ht="25.5" customHeight="1">
      <c r="A2" s="252" t="str">
        <f>Overview!B4&amp; " - Effective from "&amp;Overview!D4&amp;" - "&amp;Overview!E4&amp;" EDCM import charges"</f>
        <v>Electricity North West Limited - Effective from 1 April 2018 - Final EDCM import charges</v>
      </c>
      <c r="B2" s="253"/>
      <c r="C2" s="253"/>
      <c r="D2" s="253"/>
      <c r="E2" s="253"/>
      <c r="F2" s="253"/>
      <c r="G2" s="253"/>
      <c r="H2" s="254"/>
    </row>
    <row r="3" spans="1:14" s="108" customFormat="1" ht="18">
      <c r="A3" s="115"/>
      <c r="B3" s="115"/>
      <c r="C3" s="115"/>
      <c r="D3" s="116"/>
      <c r="E3" s="117"/>
      <c r="F3" s="117"/>
      <c r="G3" s="118"/>
      <c r="H3" s="118"/>
      <c r="I3" s="105"/>
      <c r="J3" s="105"/>
      <c r="K3" s="105"/>
      <c r="L3" s="105"/>
      <c r="M3" s="105"/>
      <c r="N3" s="105"/>
    </row>
    <row r="4" spans="1:14" ht="60.75" customHeight="1">
      <c r="A4" s="71" t="s">
        <v>516</v>
      </c>
      <c r="B4" s="72" t="s">
        <v>489</v>
      </c>
      <c r="C4" s="71" t="s">
        <v>490</v>
      </c>
      <c r="D4" s="73" t="s">
        <v>200</v>
      </c>
      <c r="E4" s="168" t="str">
        <f>'Annex 2 EHV charges'!H10</f>
        <v>Import
Super Red
unit charge
(p/kWh)</v>
      </c>
      <c r="F4" s="168" t="str">
        <f>'Annex 2 EHV charges'!I10</f>
        <v>Import
fixed charge
(p/day)</v>
      </c>
      <c r="G4" s="168" t="str">
        <f>'Annex 2 EHV charges'!J10</f>
        <v>Import
capacity charge
(p/kVA/day)</v>
      </c>
      <c r="H4" s="168" t="str">
        <f>'Annex 2 EHV charges'!K10</f>
        <v>Import
exceeded capacity charge
(p/kVA/day)</v>
      </c>
    </row>
    <row r="5" spans="1:14" ht="12.75" customHeight="1">
      <c r="A5" s="125" t="str">
        <f t="array" ref="A5">IFERROR(INDEX('Annex 2 EHV charges'!$A$11:$A$260, MATCH(0, IF(ISBLANK('Annex 2 EHV charges'!$A$11:$A$260),1, COUNTIF(A$4:$A4, 'Annex 2 EHV charges'!$A$11:$A$260)), 0)),"")</f>
        <v>Tariff 1</v>
      </c>
      <c r="B5" s="125">
        <f>IF($A5="","",VLOOKUP($A5,'Annex 2 EHV charges'!$A:$O,2,0))</f>
        <v>610</v>
      </c>
      <c r="C5" s="126">
        <f>IF($A5="","",VLOOKUP($A5,'Annex 2 EHV charges'!$A:$O,3,0))</f>
        <v>1600000132063</v>
      </c>
      <c r="D5" s="125" t="str">
        <f>IF($A5="","",VLOOKUP($A5,'Annex 2 EHV charges'!$A:$O,7,0))</f>
        <v>Site 1</v>
      </c>
      <c r="E5" s="130" t="str">
        <f>IFERROR(IF(VLOOKUP($A5,'Annex 2 EHV charges'!$A:$O,8,FALSE)=0,"",VLOOKUP($A5,'Annex 2 EHV charges'!$A:$O,8,FALSE)),"")</f>
        <v/>
      </c>
      <c r="F5" s="131">
        <f>IFERROR(IF(VLOOKUP($A5,'Annex 2 EHV charges'!$A:$O,9,FALSE)=0,"",VLOOKUP($A5,'Annex 2 EHV charges'!$A:$O,9,FALSE)),"")</f>
        <v>14066.76</v>
      </c>
      <c r="G5" s="132">
        <f>IFERROR(IF(VLOOKUP($A5,'Annex 2 EHV charges'!$A:$O,10,FALSE)=0,"",VLOOKUP($A5,'Annex 2 EHV charges'!$A:$O,10,FALSE)),"")</f>
        <v>3.97</v>
      </c>
      <c r="H5" s="132">
        <f>IFERROR(IF(VLOOKUP($A5,'Annex 2 EHV charges'!$A:$O,11,FALSE)=0,"",VLOOKUP($A5,'Annex 2 EHV charges'!$A:$O,11,FALSE)),"")</f>
        <v>3.97</v>
      </c>
    </row>
    <row r="6" spans="1:14" ht="12.75" customHeight="1">
      <c r="A6" s="125" t="str">
        <f t="array" ref="A6">IFERROR(INDEX('Annex 2 EHV charges'!$A$11:$A$260, MATCH(0, IF(ISBLANK('Annex 2 EHV charges'!$A$11:$A$260),1, COUNTIF(A$4:$A5, 'Annex 2 EHV charges'!$A$11:$A$260)), 0)),"")</f>
        <v>Tariff 2</v>
      </c>
      <c r="B6" s="125">
        <f>IF($A6="","",VLOOKUP($A6,'Annex 2 EHV charges'!$A:$O,2,0))</f>
        <v>500</v>
      </c>
      <c r="C6" s="126">
        <f>IF($A6="","",VLOOKUP($A6,'Annex 2 EHV charges'!$A:$O,3,0))</f>
        <v>1620000772484</v>
      </c>
      <c r="D6" s="125" t="str">
        <f>IF($A6="","",VLOOKUP($A6,'Annex 2 EHV charges'!$A:$O,7,0))</f>
        <v>Site 2</v>
      </c>
      <c r="E6" s="130">
        <f>IFERROR(IF(VLOOKUP($A6,'Annex 2 EHV charges'!$A:$O,8,FALSE)=0,"",VLOOKUP($A6,'Annex 2 EHV charges'!$A:$O,8,FALSE)),"")</f>
        <v>0.152</v>
      </c>
      <c r="F6" s="131">
        <f>IFERROR(IF(VLOOKUP($A6,'Annex 2 EHV charges'!$A:$O,9,FALSE)=0,"",VLOOKUP($A6,'Annex 2 EHV charges'!$A:$O,9,FALSE)),"")</f>
        <v>797.22</v>
      </c>
      <c r="G6" s="132">
        <f>IFERROR(IF(VLOOKUP($A6,'Annex 2 EHV charges'!$A:$O,10,FALSE)=0,"",VLOOKUP($A6,'Annex 2 EHV charges'!$A:$O,10,FALSE)),"")</f>
        <v>5.9</v>
      </c>
      <c r="H6" s="132">
        <f>IFERROR(IF(VLOOKUP($A6,'Annex 2 EHV charges'!$A:$O,11,FALSE)=0,"",VLOOKUP($A6,'Annex 2 EHV charges'!$A:$O,11,FALSE)),"")</f>
        <v>5.9</v>
      </c>
    </row>
    <row r="7" spans="1:14" ht="12.75" customHeight="1">
      <c r="A7" s="125" t="str">
        <f t="array" ref="A7">IFERROR(INDEX('Annex 2 EHV charges'!$A$11:$A$260, MATCH(0, IF(ISBLANK('Annex 2 EHV charges'!$A$11:$A$260),1, COUNTIF(A$4:$A6, 'Annex 2 EHV charges'!$A$11:$A$260)), 0)),"")</f>
        <v>Tariff 3</v>
      </c>
      <c r="B7" s="125">
        <f>IF($A7="","",VLOOKUP($A7,'Annex 2 EHV charges'!$A:$O,2,0))</f>
        <v>650</v>
      </c>
      <c r="C7" s="126">
        <f>IF($A7="","",VLOOKUP($A7,'Annex 2 EHV charges'!$A:$O,3,0))</f>
        <v>1600000139069</v>
      </c>
      <c r="D7" s="125" t="str">
        <f>IF($A7="","",VLOOKUP($A7,'Annex 2 EHV charges'!$A:$O,7,0))</f>
        <v>Site 3</v>
      </c>
      <c r="E7" s="130">
        <f>IFERROR(IF(VLOOKUP($A7,'Annex 2 EHV charges'!$A:$O,8,FALSE)=0,"",VLOOKUP($A7,'Annex 2 EHV charges'!$A:$O,8,FALSE)),"")</f>
        <v>0.11799999999999999</v>
      </c>
      <c r="F7" s="131">
        <f>IFERROR(IF(VLOOKUP($A7,'Annex 2 EHV charges'!$A:$O,9,FALSE)=0,"",VLOOKUP($A7,'Annex 2 EHV charges'!$A:$O,9,FALSE)),"")</f>
        <v>757.16</v>
      </c>
      <c r="G7" s="132">
        <f>IFERROR(IF(VLOOKUP($A7,'Annex 2 EHV charges'!$A:$O,10,FALSE)=0,"",VLOOKUP($A7,'Annex 2 EHV charges'!$A:$O,10,FALSE)),"")</f>
        <v>3.05</v>
      </c>
      <c r="H7" s="132">
        <f>IFERROR(IF(VLOOKUP($A7,'Annex 2 EHV charges'!$A:$O,11,FALSE)=0,"",VLOOKUP($A7,'Annex 2 EHV charges'!$A:$O,11,FALSE)),"")</f>
        <v>3.05</v>
      </c>
    </row>
    <row r="8" spans="1:14" ht="12.75" customHeight="1">
      <c r="A8" s="125" t="str">
        <f t="array" ref="A8">IFERROR(INDEX('Annex 2 EHV charges'!$A$11:$A$260, MATCH(0, IF(ISBLANK('Annex 2 EHV charges'!$A$11:$A$260),1, COUNTIF(A$4:$A7, 'Annex 2 EHV charges'!$A$11:$A$260)), 0)),"")</f>
        <v>Tariff 4</v>
      </c>
      <c r="B8" s="125">
        <f>IF($A8="","",VLOOKUP($A8,'Annex 2 EHV charges'!$A:$O,2,0))</f>
        <v>660</v>
      </c>
      <c r="C8" s="126">
        <f>IF($A8="","",VLOOKUP($A8,'Annex 2 EHV charges'!$A:$O,3,0))</f>
        <v>1600000138836</v>
      </c>
      <c r="D8" s="125" t="str">
        <f>IF($A8="","",VLOOKUP($A8,'Annex 2 EHV charges'!$A:$O,7,0))</f>
        <v>Site 4</v>
      </c>
      <c r="E8" s="130">
        <f>IFERROR(IF(VLOOKUP($A8,'Annex 2 EHV charges'!$A:$O,8,FALSE)=0,"",VLOOKUP($A8,'Annex 2 EHV charges'!$A:$O,8,FALSE)),"")</f>
        <v>0.313</v>
      </c>
      <c r="F8" s="131">
        <f>IFERROR(IF(VLOOKUP($A8,'Annex 2 EHV charges'!$A:$O,9,FALSE)=0,"",VLOOKUP($A8,'Annex 2 EHV charges'!$A:$O,9,FALSE)),"")</f>
        <v>2654.28</v>
      </c>
      <c r="G8" s="132">
        <f>IFERROR(IF(VLOOKUP($A8,'Annex 2 EHV charges'!$A:$O,10,FALSE)=0,"",VLOOKUP($A8,'Annex 2 EHV charges'!$A:$O,10,FALSE)),"")</f>
        <v>2.42</v>
      </c>
      <c r="H8" s="132">
        <f>IFERROR(IF(VLOOKUP($A8,'Annex 2 EHV charges'!$A:$O,11,FALSE)=0,"",VLOOKUP($A8,'Annex 2 EHV charges'!$A:$O,11,FALSE)),"")</f>
        <v>2.42</v>
      </c>
    </row>
    <row r="9" spans="1:14" ht="12.75" customHeight="1">
      <c r="A9" s="125" t="str">
        <f t="array" ref="A9">IFERROR(INDEX('Annex 2 EHV charges'!$A$11:$A$260, MATCH(0, IF(ISBLANK('Annex 2 EHV charges'!$A$11:$A$260),1, COUNTIF(A$4:$A8, 'Annex 2 EHV charges'!$A$11:$A$260)), 0)),"")</f>
        <v>Tariff 5</v>
      </c>
      <c r="B9" s="125">
        <f>IF($A9="","",VLOOKUP($A9,'Annex 2 EHV charges'!$A:$O,2,0))</f>
        <v>640</v>
      </c>
      <c r="C9" s="126">
        <f>IF($A9="","",VLOOKUP($A9,'Annex 2 EHV charges'!$A:$O,3,0))</f>
        <v>1600000138766</v>
      </c>
      <c r="D9" s="125" t="str">
        <f>IF($A9="","",VLOOKUP($A9,'Annex 2 EHV charges'!$A:$O,7,0))</f>
        <v>Site 5</v>
      </c>
      <c r="E9" s="130">
        <f>IFERROR(IF(VLOOKUP($A9,'Annex 2 EHV charges'!$A:$O,8,FALSE)=0,"",VLOOKUP($A9,'Annex 2 EHV charges'!$A:$O,8,FALSE)),"")</f>
        <v>1.1779999999999999</v>
      </c>
      <c r="F9" s="131">
        <f>IFERROR(IF(VLOOKUP($A9,'Annex 2 EHV charges'!$A:$O,9,FALSE)=0,"",VLOOKUP($A9,'Annex 2 EHV charges'!$A:$O,9,FALSE)),"")</f>
        <v>2226.19</v>
      </c>
      <c r="G9" s="132">
        <f>IFERROR(IF(VLOOKUP($A9,'Annex 2 EHV charges'!$A:$O,10,FALSE)=0,"",VLOOKUP($A9,'Annex 2 EHV charges'!$A:$O,10,FALSE)),"")</f>
        <v>12.11</v>
      </c>
      <c r="H9" s="132">
        <f>IFERROR(IF(VLOOKUP($A9,'Annex 2 EHV charges'!$A:$O,11,FALSE)=0,"",VLOOKUP($A9,'Annex 2 EHV charges'!$A:$O,11,FALSE)),"")</f>
        <v>12.11</v>
      </c>
    </row>
    <row r="10" spans="1:14" ht="12.75" customHeight="1">
      <c r="A10" s="125" t="str">
        <f t="array" ref="A10">IFERROR(INDEX('Annex 2 EHV charges'!$A$11:$A$260, MATCH(0, IF(ISBLANK('Annex 2 EHV charges'!$A$11:$A$260),1, COUNTIF(A$4:$A9, 'Annex 2 EHV charges'!$A$11:$A$260)), 0)),"")</f>
        <v>Tariff 6</v>
      </c>
      <c r="B10" s="125">
        <f>IF($A10="","",VLOOKUP($A10,'Annex 2 EHV charges'!$A:$O,2,0))</f>
        <v>700</v>
      </c>
      <c r="C10" s="126">
        <f>IF($A10="","",VLOOKUP($A10,'Annex 2 EHV charges'!$A:$O,3,0))</f>
        <v>1600000138845</v>
      </c>
      <c r="D10" s="125" t="str">
        <f>IF($A10="","",VLOOKUP($A10,'Annex 2 EHV charges'!$A:$O,7,0))</f>
        <v>Site 6</v>
      </c>
      <c r="E10" s="130">
        <f>IFERROR(IF(VLOOKUP($A10,'Annex 2 EHV charges'!$A:$O,8,FALSE)=0,"",VLOOKUP($A10,'Annex 2 EHV charges'!$A:$O,8,FALSE)),"")</f>
        <v>0.434</v>
      </c>
      <c r="F10" s="131">
        <f>IFERROR(IF(VLOOKUP($A10,'Annex 2 EHV charges'!$A:$O,9,FALSE)=0,"",VLOOKUP($A10,'Annex 2 EHV charges'!$A:$O,9,FALSE)),"")</f>
        <v>3674.39</v>
      </c>
      <c r="G10" s="132">
        <f>IFERROR(IF(VLOOKUP($A10,'Annex 2 EHV charges'!$A:$O,10,FALSE)=0,"",VLOOKUP($A10,'Annex 2 EHV charges'!$A:$O,10,FALSE)),"")</f>
        <v>2.33</v>
      </c>
      <c r="H10" s="132">
        <f>IFERROR(IF(VLOOKUP($A10,'Annex 2 EHV charges'!$A:$O,11,FALSE)=0,"",VLOOKUP($A10,'Annex 2 EHV charges'!$A:$O,11,FALSE)),"")</f>
        <v>2.33</v>
      </c>
    </row>
    <row r="11" spans="1:14" ht="12.75" customHeight="1">
      <c r="A11" s="125" t="str">
        <f t="array" ref="A11">IFERROR(INDEX('Annex 2 EHV charges'!$A$11:$A$260, MATCH(0, IF(ISBLANK('Annex 2 EHV charges'!$A$11:$A$260),1, COUNTIF(A$4:$A10, 'Annex 2 EHV charges'!$A$11:$A$260)), 0)),"")</f>
        <v>Tariff 7</v>
      </c>
      <c r="B11" s="125">
        <f>IF($A11="","",VLOOKUP($A11,'Annex 2 EHV charges'!$A:$O,2,0))</f>
        <v>900</v>
      </c>
      <c r="C11" s="126" t="str">
        <f>IF($A11="","",VLOOKUP($A11,'Annex 2 EHV charges'!$A:$O,3,0))</f>
        <v>1620000595805                                                                                                                                                                                                                                                                                                                                                                   1620000595780</v>
      </c>
      <c r="D11" s="125" t="str">
        <f>IF($A11="","",VLOOKUP($A11,'Annex 2 EHV charges'!$A:$O,7,0))</f>
        <v>Site 7</v>
      </c>
      <c r="E11" s="130">
        <f>IFERROR(IF(VLOOKUP($A11,'Annex 2 EHV charges'!$A:$O,8,FALSE)=0,"",VLOOKUP($A11,'Annex 2 EHV charges'!$A:$O,8,FALSE)),"")</f>
        <v>1.4990000000000001</v>
      </c>
      <c r="F11" s="131">
        <f>IFERROR(IF(VLOOKUP($A11,'Annex 2 EHV charges'!$A:$O,9,FALSE)=0,"",VLOOKUP($A11,'Annex 2 EHV charges'!$A:$O,9,FALSE)),"")</f>
        <v>757.16</v>
      </c>
      <c r="G11" s="132">
        <f>IFERROR(IF(VLOOKUP($A11,'Annex 2 EHV charges'!$A:$O,10,FALSE)=0,"",VLOOKUP($A11,'Annex 2 EHV charges'!$A:$O,10,FALSE)),"")</f>
        <v>6.79</v>
      </c>
      <c r="H11" s="132">
        <f>IFERROR(IF(VLOOKUP($A11,'Annex 2 EHV charges'!$A:$O,11,FALSE)=0,"",VLOOKUP($A11,'Annex 2 EHV charges'!$A:$O,11,FALSE)),"")</f>
        <v>6.79</v>
      </c>
    </row>
    <row r="12" spans="1:14" ht="12.75" customHeight="1">
      <c r="A12" s="125" t="str">
        <f t="array" ref="A12">IFERROR(INDEX('Annex 2 EHV charges'!$A$11:$A$260, MATCH(0, IF(ISBLANK('Annex 2 EHV charges'!$A$11:$A$260),1, COUNTIF(A$4:$A11, 'Annex 2 EHV charges'!$A$11:$A$260)), 0)),"")</f>
        <v>Tariff 8</v>
      </c>
      <c r="B12" s="125">
        <f>IF($A12="","",VLOOKUP($A12,'Annex 2 EHV charges'!$A:$O,2,0))</f>
        <v>670</v>
      </c>
      <c r="C12" s="126" t="str">
        <f>IF($A12="","",VLOOKUP($A12,'Annex 2 EHV charges'!$A:$O,3,0))</f>
        <v>1600000176743
1600000176734</v>
      </c>
      <c r="D12" s="125" t="str">
        <f>IF($A12="","",VLOOKUP($A12,'Annex 2 EHV charges'!$A:$O,7,0))</f>
        <v>Site 8</v>
      </c>
      <c r="E12" s="130">
        <f>IFERROR(IF(VLOOKUP($A12,'Annex 2 EHV charges'!$A:$O,8,FALSE)=0,"",VLOOKUP($A12,'Annex 2 EHV charges'!$A:$O,8,FALSE)),"")</f>
        <v>0.17799999999999999</v>
      </c>
      <c r="F12" s="131">
        <f>IFERROR(IF(VLOOKUP($A12,'Annex 2 EHV charges'!$A:$O,9,FALSE)=0,"",VLOOKUP($A12,'Annex 2 EHV charges'!$A:$O,9,FALSE)),"")</f>
        <v>1485.37</v>
      </c>
      <c r="G12" s="132">
        <f>IFERROR(IF(VLOOKUP($A12,'Annex 2 EHV charges'!$A:$O,10,FALSE)=0,"",VLOOKUP($A12,'Annex 2 EHV charges'!$A:$O,10,FALSE)),"")</f>
        <v>9.07</v>
      </c>
      <c r="H12" s="132">
        <f>IFERROR(IF(VLOOKUP($A12,'Annex 2 EHV charges'!$A:$O,11,FALSE)=0,"",VLOOKUP($A12,'Annex 2 EHV charges'!$A:$O,11,FALSE)),"")</f>
        <v>9.07</v>
      </c>
    </row>
    <row r="13" spans="1:14" ht="12.75" customHeight="1">
      <c r="A13" s="125" t="str">
        <f t="array" ref="A13">IFERROR(INDEX('Annex 2 EHV charges'!$A$11:$A$260, MATCH(0, IF(ISBLANK('Annex 2 EHV charges'!$A$11:$A$260),1, COUNTIF(A$4:$A12, 'Annex 2 EHV charges'!$A$11:$A$260)), 0)),"")</f>
        <v>Tariff 9</v>
      </c>
      <c r="B13" s="125">
        <f>IF($A13="","",VLOOKUP($A13,'Annex 2 EHV charges'!$A:$O,2,0))</f>
        <v>320</v>
      </c>
      <c r="C13" s="126" t="str">
        <f>IF($A13="","",VLOOKUP($A13,'Annex 2 EHV charges'!$A:$O,3,0))</f>
        <v>1630000239738
1630000239747</v>
      </c>
      <c r="D13" s="125" t="str">
        <f>IF($A13="","",VLOOKUP($A13,'Annex 2 EHV charges'!$A:$O,7,0))</f>
        <v>Site 9</v>
      </c>
      <c r="E13" s="130" t="str">
        <f>IFERROR(IF(VLOOKUP($A13,'Annex 2 EHV charges'!$A:$O,8,FALSE)=0,"",VLOOKUP($A13,'Annex 2 EHV charges'!$A:$O,8,FALSE)),"")</f>
        <v/>
      </c>
      <c r="F13" s="131">
        <f>IFERROR(IF(VLOOKUP($A13,'Annex 2 EHV charges'!$A:$O,9,FALSE)=0,"",VLOOKUP($A13,'Annex 2 EHV charges'!$A:$O,9,FALSE)),"")</f>
        <v>21520.55</v>
      </c>
      <c r="G13" s="132">
        <f>IFERROR(IF(VLOOKUP($A13,'Annex 2 EHV charges'!$A:$O,10,FALSE)=0,"",VLOOKUP($A13,'Annex 2 EHV charges'!$A:$O,10,FALSE)),"")</f>
        <v>2.34</v>
      </c>
      <c r="H13" s="132">
        <f>IFERROR(IF(VLOOKUP($A13,'Annex 2 EHV charges'!$A:$O,11,FALSE)=0,"",VLOOKUP($A13,'Annex 2 EHV charges'!$A:$O,11,FALSE)),"")</f>
        <v>2.34</v>
      </c>
    </row>
    <row r="14" spans="1:14" ht="12.75" customHeight="1">
      <c r="A14" s="125" t="str">
        <f t="array" ref="A14">IFERROR(INDEX('Annex 2 EHV charges'!$A$11:$A$260, MATCH(0, IF(ISBLANK('Annex 2 EHV charges'!$A$11:$A$260),1, COUNTIF(A$4:$A13, 'Annex 2 EHV charges'!$A$11:$A$260)), 0)),"")</f>
        <v>Tariff 10</v>
      </c>
      <c r="B14" s="125">
        <f>IF($A14="","",VLOOKUP($A14,'Annex 2 EHV charges'!$A:$O,2,0))</f>
        <v>850</v>
      </c>
      <c r="C14" s="126">
        <f>IF($A14="","",VLOOKUP($A14,'Annex 2 EHV charges'!$A:$O,3,0))</f>
        <v>1620000847420</v>
      </c>
      <c r="D14" s="125" t="str">
        <f>IF($A14="","",VLOOKUP($A14,'Annex 2 EHV charges'!$A:$O,7,0))</f>
        <v>Site 10</v>
      </c>
      <c r="E14" s="130">
        <f>IFERROR(IF(VLOOKUP($A14,'Annex 2 EHV charges'!$A:$O,8,FALSE)=0,"",VLOOKUP($A14,'Annex 2 EHV charges'!$A:$O,8,FALSE)),"")</f>
        <v>0.48199999999999998</v>
      </c>
      <c r="F14" s="131">
        <f>IFERROR(IF(VLOOKUP($A14,'Annex 2 EHV charges'!$A:$O,9,FALSE)=0,"",VLOOKUP($A14,'Annex 2 EHV charges'!$A:$O,9,FALSE)),"")</f>
        <v>757.16</v>
      </c>
      <c r="G14" s="132">
        <f>IFERROR(IF(VLOOKUP($A14,'Annex 2 EHV charges'!$A:$O,10,FALSE)=0,"",VLOOKUP($A14,'Annex 2 EHV charges'!$A:$O,10,FALSE)),"")</f>
        <v>8.7100000000000009</v>
      </c>
      <c r="H14" s="132">
        <f>IFERROR(IF(VLOOKUP($A14,'Annex 2 EHV charges'!$A:$O,11,FALSE)=0,"",VLOOKUP($A14,'Annex 2 EHV charges'!$A:$O,11,FALSE)),"")</f>
        <v>8.7100000000000009</v>
      </c>
    </row>
    <row r="15" spans="1:14" ht="12.75" customHeight="1">
      <c r="A15" s="125" t="str">
        <f t="array" ref="A15">IFERROR(INDEX('Annex 2 EHV charges'!$A$11:$A$260, MATCH(0, IF(ISBLANK('Annex 2 EHV charges'!$A$11:$A$260),1, COUNTIF(A$4:$A14, 'Annex 2 EHV charges'!$A$11:$A$260)), 0)),"")</f>
        <v>Tariff 11</v>
      </c>
      <c r="B15" s="125">
        <f>IF($A15="","",VLOOKUP($A15,'Annex 2 EHV charges'!$A:$O,2,0))</f>
        <v>450</v>
      </c>
      <c r="C15" s="126" t="str">
        <f>IF($A15="","",VLOOKUP($A15,'Annex 2 EHV charges'!$A:$O,3,0))</f>
        <v>1620001195216
1620001198068</v>
      </c>
      <c r="D15" s="125" t="str">
        <f>IF($A15="","",VLOOKUP($A15,'Annex 2 EHV charges'!$A:$O,7,0))</f>
        <v>Site 11</v>
      </c>
      <c r="E15" s="130">
        <f>IFERROR(IF(VLOOKUP($A15,'Annex 2 EHV charges'!$A:$O,8,FALSE)=0,"",VLOOKUP($A15,'Annex 2 EHV charges'!$A:$O,8,FALSE)),"")</f>
        <v>4.0650000000000004</v>
      </c>
      <c r="F15" s="131">
        <f>IFERROR(IF(VLOOKUP($A15,'Annex 2 EHV charges'!$A:$O,9,FALSE)=0,"",VLOOKUP($A15,'Annex 2 EHV charges'!$A:$O,9,FALSE)),"")</f>
        <v>6523.05</v>
      </c>
      <c r="G15" s="132">
        <f>IFERROR(IF(VLOOKUP($A15,'Annex 2 EHV charges'!$A:$O,10,FALSE)=0,"",VLOOKUP($A15,'Annex 2 EHV charges'!$A:$O,10,FALSE)),"")</f>
        <v>7.83</v>
      </c>
      <c r="H15" s="132">
        <f>IFERROR(IF(VLOOKUP($A15,'Annex 2 EHV charges'!$A:$O,11,FALSE)=0,"",VLOOKUP($A15,'Annex 2 EHV charges'!$A:$O,11,FALSE)),"")</f>
        <v>7.83</v>
      </c>
    </row>
    <row r="16" spans="1:14" ht="12.75" customHeight="1">
      <c r="A16" s="125" t="str">
        <f t="array" ref="A16">IFERROR(INDEX('Annex 2 EHV charges'!$A$11:$A$260, MATCH(0, IF(ISBLANK('Annex 2 EHV charges'!$A$11:$A$260),1, COUNTIF(A$4:$A15, 'Annex 2 EHV charges'!$A$11:$A$260)), 0)),"")</f>
        <v>Tariff 12</v>
      </c>
      <c r="B16" s="125">
        <f>IF($A16="","",VLOOKUP($A16,'Annex 2 EHV charges'!$A:$O,2,0))</f>
        <v>460</v>
      </c>
      <c r="C16" s="126" t="str">
        <f>IF($A16="","",VLOOKUP($A16,'Annex 2 EHV charges'!$A:$O,3,0))</f>
        <v>1620001102921
1620001102912</v>
      </c>
      <c r="D16" s="125" t="str">
        <f>IF($A16="","",VLOOKUP($A16,'Annex 2 EHV charges'!$A:$O,7,0))</f>
        <v>Site 12</v>
      </c>
      <c r="E16" s="130" t="str">
        <f>IFERROR(IF(VLOOKUP($A16,'Annex 2 EHV charges'!$A:$O,8,FALSE)=0,"",VLOOKUP($A16,'Annex 2 EHV charges'!$A:$O,8,FALSE)),"")</f>
        <v/>
      </c>
      <c r="F16" s="131">
        <f>IFERROR(IF(VLOOKUP($A16,'Annex 2 EHV charges'!$A:$O,9,FALSE)=0,"",VLOOKUP($A16,'Annex 2 EHV charges'!$A:$O,9,FALSE)),"")</f>
        <v>637.53</v>
      </c>
      <c r="G16" s="132">
        <f>IFERROR(IF(VLOOKUP($A16,'Annex 2 EHV charges'!$A:$O,10,FALSE)=0,"",VLOOKUP($A16,'Annex 2 EHV charges'!$A:$O,10,FALSE)),"")</f>
        <v>1.03</v>
      </c>
      <c r="H16" s="132">
        <f>IFERROR(IF(VLOOKUP($A16,'Annex 2 EHV charges'!$A:$O,11,FALSE)=0,"",VLOOKUP($A16,'Annex 2 EHV charges'!$A:$O,11,FALSE)),"")</f>
        <v>1.03</v>
      </c>
    </row>
    <row r="17" spans="1:8" ht="12.75" customHeight="1">
      <c r="A17" s="125" t="str">
        <f t="array" ref="A17">IFERROR(INDEX('Annex 2 EHV charges'!$A$11:$A$260, MATCH(0, IF(ISBLANK('Annex 2 EHV charges'!$A$11:$A$260),1, COUNTIF(A$4:$A16, 'Annex 2 EHV charges'!$A$11:$A$260)), 0)),"")</f>
        <v>Tariff 13</v>
      </c>
      <c r="B17" s="125">
        <f>IF($A17="","",VLOOKUP($A17,'Annex 2 EHV charges'!$A:$O,2,0))</f>
        <v>680</v>
      </c>
      <c r="C17" s="126">
        <f>IF($A17="","",VLOOKUP($A17,'Annex 2 EHV charges'!$A:$O,3,0))</f>
        <v>1600000135019</v>
      </c>
      <c r="D17" s="125" t="str">
        <f>IF($A17="","",VLOOKUP($A17,'Annex 2 EHV charges'!$A:$O,7,0))</f>
        <v>Site 13</v>
      </c>
      <c r="E17" s="130">
        <f>IFERROR(IF(VLOOKUP($A17,'Annex 2 EHV charges'!$A:$O,8,FALSE)=0,"",VLOOKUP($A17,'Annex 2 EHV charges'!$A:$O,8,FALSE)),"")</f>
        <v>0.03</v>
      </c>
      <c r="F17" s="131">
        <f>IFERROR(IF(VLOOKUP($A17,'Annex 2 EHV charges'!$A:$O,9,FALSE)=0,"",VLOOKUP($A17,'Annex 2 EHV charges'!$A:$O,9,FALSE)),"")</f>
        <v>191.77</v>
      </c>
      <c r="G17" s="132">
        <f>IFERROR(IF(VLOOKUP($A17,'Annex 2 EHV charges'!$A:$O,10,FALSE)=0,"",VLOOKUP($A17,'Annex 2 EHV charges'!$A:$O,10,FALSE)),"")</f>
        <v>2.15</v>
      </c>
      <c r="H17" s="132">
        <f>IFERROR(IF(VLOOKUP($A17,'Annex 2 EHV charges'!$A:$O,11,FALSE)=0,"",VLOOKUP($A17,'Annex 2 EHV charges'!$A:$O,11,FALSE)),"")</f>
        <v>2.15</v>
      </c>
    </row>
    <row r="18" spans="1:8" ht="12.75" customHeight="1">
      <c r="A18" s="125" t="str">
        <f t="array" ref="A18">IFERROR(INDEX('Annex 2 EHV charges'!$A$11:$A$260, MATCH(0, IF(ISBLANK('Annex 2 EHV charges'!$A$11:$A$260),1, COUNTIF(A$4:$A17, 'Annex 2 EHV charges'!$A$11:$A$260)), 0)),"")</f>
        <v>Tariff 14</v>
      </c>
      <c r="B18" s="125">
        <f>IF($A18="","",VLOOKUP($A18,'Annex 2 EHV charges'!$A:$O,2,0))</f>
        <v>520</v>
      </c>
      <c r="C18" s="126">
        <f>IF($A18="","",VLOOKUP($A18,'Annex 2 EHV charges'!$A:$O,3,0))</f>
        <v>1620000398404</v>
      </c>
      <c r="D18" s="125" t="str">
        <f>IF($A18="","",VLOOKUP($A18,'Annex 2 EHV charges'!$A:$O,7,0))</f>
        <v>Site 14</v>
      </c>
      <c r="E18" s="130">
        <f>IFERROR(IF(VLOOKUP($A18,'Annex 2 EHV charges'!$A:$O,8,FALSE)=0,"",VLOOKUP($A18,'Annex 2 EHV charges'!$A:$O,8,FALSE)),"")</f>
        <v>0.56699999999999995</v>
      </c>
      <c r="F18" s="131">
        <f>IFERROR(IF(VLOOKUP($A18,'Annex 2 EHV charges'!$A:$O,9,FALSE)=0,"",VLOOKUP($A18,'Annex 2 EHV charges'!$A:$O,9,FALSE)),"")</f>
        <v>1538.56</v>
      </c>
      <c r="G18" s="132">
        <f>IFERROR(IF(VLOOKUP($A18,'Annex 2 EHV charges'!$A:$O,10,FALSE)=0,"",VLOOKUP($A18,'Annex 2 EHV charges'!$A:$O,10,FALSE)),"")</f>
        <v>3.36</v>
      </c>
      <c r="H18" s="132">
        <f>IFERROR(IF(VLOOKUP($A18,'Annex 2 EHV charges'!$A:$O,11,FALSE)=0,"",VLOOKUP($A18,'Annex 2 EHV charges'!$A:$O,11,FALSE)),"")</f>
        <v>3.36</v>
      </c>
    </row>
    <row r="19" spans="1:8" ht="12.75" customHeight="1">
      <c r="A19" s="125" t="str">
        <f t="array" ref="A19">IFERROR(INDEX('Annex 2 EHV charges'!$A$11:$A$260, MATCH(0, IF(ISBLANK('Annex 2 EHV charges'!$A$11:$A$260),1, COUNTIF(A$4:$A18, 'Annex 2 EHV charges'!$A$11:$A$260)), 0)),"")</f>
        <v>Tariff 15</v>
      </c>
      <c r="B19" s="125">
        <f>IF($A19="","",VLOOKUP($A19,'Annex 2 EHV charges'!$A:$O,2,0))</f>
        <v>510</v>
      </c>
      <c r="C19" s="126" t="str">
        <f>IF($A19="","",VLOOKUP($A19,'Annex 2 EHV charges'!$A:$O,3,0))</f>
        <v>1620000398399
1620000145890</v>
      </c>
      <c r="D19" s="125" t="str">
        <f>IF($A19="","",VLOOKUP($A19,'Annex 2 EHV charges'!$A:$O,7,0))</f>
        <v>Site 15</v>
      </c>
      <c r="E19" s="130" t="str">
        <f>IFERROR(IF(VLOOKUP($A19,'Annex 2 EHV charges'!$A:$O,8,FALSE)=0,"",VLOOKUP($A19,'Annex 2 EHV charges'!$A:$O,8,FALSE)),"")</f>
        <v/>
      </c>
      <c r="F19" s="131">
        <f>IFERROR(IF(VLOOKUP($A19,'Annex 2 EHV charges'!$A:$O,9,FALSE)=0,"",VLOOKUP($A19,'Annex 2 EHV charges'!$A:$O,9,FALSE)),"")</f>
        <v>2834.19</v>
      </c>
      <c r="G19" s="132">
        <f>IFERROR(IF(VLOOKUP($A19,'Annex 2 EHV charges'!$A:$O,10,FALSE)=0,"",VLOOKUP($A19,'Annex 2 EHV charges'!$A:$O,10,FALSE)),"")</f>
        <v>3.53</v>
      </c>
      <c r="H19" s="132">
        <f>IFERROR(IF(VLOOKUP($A19,'Annex 2 EHV charges'!$A:$O,11,FALSE)=0,"",VLOOKUP($A19,'Annex 2 EHV charges'!$A:$O,11,FALSE)),"")</f>
        <v>3.53</v>
      </c>
    </row>
    <row r="20" spans="1:8" ht="12.75" customHeight="1">
      <c r="A20" s="125" t="str">
        <f t="array" ref="A20">IFERROR(INDEX('Annex 2 EHV charges'!$A$11:$A$260, MATCH(0, IF(ISBLANK('Annex 2 EHV charges'!$A$11:$A$260),1, COUNTIF(A$4:$A19, 'Annex 2 EHV charges'!$A$11:$A$260)), 0)),"")</f>
        <v>Tariff 16</v>
      </c>
      <c r="B20" s="125">
        <f>IF($A20="","",VLOOKUP($A20,'Annex 2 EHV charges'!$A:$O,2,0))</f>
        <v>530</v>
      </c>
      <c r="C20" s="126" t="str">
        <f>IF($A20="","",VLOOKUP($A20,'Annex 2 EHV charges'!$A:$O,3,0))</f>
        <v>1620000398440
1620000398461</v>
      </c>
      <c r="D20" s="125" t="str">
        <f>IF($A20="","",VLOOKUP($A20,'Annex 2 EHV charges'!$A:$O,7,0))</f>
        <v>Site 16</v>
      </c>
      <c r="E20" s="130" t="str">
        <f>IFERROR(IF(VLOOKUP($A20,'Annex 2 EHV charges'!$A:$O,8,FALSE)=0,"",VLOOKUP($A20,'Annex 2 EHV charges'!$A:$O,8,FALSE)),"")</f>
        <v/>
      </c>
      <c r="F20" s="131">
        <f>IFERROR(IF(VLOOKUP($A20,'Annex 2 EHV charges'!$A:$O,9,FALSE)=0,"",VLOOKUP($A20,'Annex 2 EHV charges'!$A:$O,9,FALSE)),"")</f>
        <v>6831.69</v>
      </c>
      <c r="G20" s="132">
        <f>IFERROR(IF(VLOOKUP($A20,'Annex 2 EHV charges'!$A:$O,10,FALSE)=0,"",VLOOKUP($A20,'Annex 2 EHV charges'!$A:$O,10,FALSE)),"")</f>
        <v>4.75</v>
      </c>
      <c r="H20" s="132">
        <f>IFERROR(IF(VLOOKUP($A20,'Annex 2 EHV charges'!$A:$O,11,FALSE)=0,"",VLOOKUP($A20,'Annex 2 EHV charges'!$A:$O,11,FALSE)),"")</f>
        <v>4.75</v>
      </c>
    </row>
    <row r="21" spans="1:8" ht="12.75" customHeight="1">
      <c r="A21" s="125" t="str">
        <f t="array" ref="A21">IFERROR(INDEX('Annex 2 EHV charges'!$A$11:$A$260, MATCH(0, IF(ISBLANK('Annex 2 EHV charges'!$A$11:$A$260),1, COUNTIF(A$4:$A20, 'Annex 2 EHV charges'!$A$11:$A$260)), 0)),"")</f>
        <v>Tariff 17</v>
      </c>
      <c r="B21" s="125">
        <f>IF($A21="","",VLOOKUP($A21,'Annex 2 EHV charges'!$A:$O,2,0))</f>
        <v>540</v>
      </c>
      <c r="C21" s="126" t="str">
        <f>IF($A21="","",VLOOKUP($A21,'Annex 2 EHV charges'!$A:$O,3,0))</f>
        <v>1620000398413
1620000273477</v>
      </c>
      <c r="D21" s="125" t="str">
        <f>IF($A21="","",VLOOKUP($A21,'Annex 2 EHV charges'!$A:$O,7,0))</f>
        <v>Site 17</v>
      </c>
      <c r="E21" s="130">
        <f>IFERROR(IF(VLOOKUP($A21,'Annex 2 EHV charges'!$A:$O,8,FALSE)=0,"",VLOOKUP($A21,'Annex 2 EHV charges'!$A:$O,8,FALSE)),"")</f>
        <v>1</v>
      </c>
      <c r="F21" s="131">
        <f>IFERROR(IF(VLOOKUP($A21,'Annex 2 EHV charges'!$A:$O,9,FALSE)=0,"",VLOOKUP($A21,'Annex 2 EHV charges'!$A:$O,9,FALSE)),"")</f>
        <v>2871.98</v>
      </c>
      <c r="G21" s="132">
        <f>IFERROR(IF(VLOOKUP($A21,'Annex 2 EHV charges'!$A:$O,10,FALSE)=0,"",VLOOKUP($A21,'Annex 2 EHV charges'!$A:$O,10,FALSE)),"")</f>
        <v>2.95</v>
      </c>
      <c r="H21" s="132">
        <f>IFERROR(IF(VLOOKUP($A21,'Annex 2 EHV charges'!$A:$O,11,FALSE)=0,"",VLOOKUP($A21,'Annex 2 EHV charges'!$A:$O,11,FALSE)),"")</f>
        <v>2.95</v>
      </c>
    </row>
    <row r="22" spans="1:8" ht="12.75" customHeight="1">
      <c r="A22" s="125" t="str">
        <f t="array" ref="A22">IFERROR(INDEX('Annex 2 EHV charges'!$A$11:$A$260, MATCH(0, IF(ISBLANK('Annex 2 EHV charges'!$A$11:$A$260),1, COUNTIF(A$4:$A21, 'Annex 2 EHV charges'!$A$11:$A$260)), 0)),"")</f>
        <v>Tariff 18</v>
      </c>
      <c r="B22" s="125">
        <f>IF($A22="","",VLOOKUP($A22,'Annex 2 EHV charges'!$A:$O,2,0))</f>
        <v>550</v>
      </c>
      <c r="C22" s="126" t="str">
        <f>IF($A22="","",VLOOKUP($A22,'Annex 2 EHV charges'!$A:$O,3,0))</f>
        <v>1620000398422
1620000145915</v>
      </c>
      <c r="D22" s="125" t="str">
        <f>IF($A22="","",VLOOKUP($A22,'Annex 2 EHV charges'!$A:$O,7,0))</f>
        <v>Site 18</v>
      </c>
      <c r="E22" s="130">
        <f>IFERROR(IF(VLOOKUP($A22,'Annex 2 EHV charges'!$A:$O,8,FALSE)=0,"",VLOOKUP($A22,'Annex 2 EHV charges'!$A:$O,8,FALSE)),"")</f>
        <v>0.16400000000000001</v>
      </c>
      <c r="F22" s="131">
        <f>IFERROR(IF(VLOOKUP($A22,'Annex 2 EHV charges'!$A:$O,9,FALSE)=0,"",VLOOKUP($A22,'Annex 2 EHV charges'!$A:$O,9,FALSE)),"")</f>
        <v>3159.18</v>
      </c>
      <c r="G22" s="132">
        <f>IFERROR(IF(VLOOKUP($A22,'Annex 2 EHV charges'!$A:$O,10,FALSE)=0,"",VLOOKUP($A22,'Annex 2 EHV charges'!$A:$O,10,FALSE)),"")</f>
        <v>5.04</v>
      </c>
      <c r="H22" s="132">
        <f>IFERROR(IF(VLOOKUP($A22,'Annex 2 EHV charges'!$A:$O,11,FALSE)=0,"",VLOOKUP($A22,'Annex 2 EHV charges'!$A:$O,11,FALSE)),"")</f>
        <v>5.04</v>
      </c>
    </row>
    <row r="23" spans="1:8" ht="12.75" customHeight="1">
      <c r="A23" s="125" t="str">
        <f t="array" ref="A23">IFERROR(INDEX('Annex 2 EHV charges'!$A$11:$A$260, MATCH(0, IF(ISBLANK('Annex 2 EHV charges'!$A$11:$A$260),1, COUNTIF(A$4:$A22, 'Annex 2 EHV charges'!$A$11:$A$260)), 0)),"")</f>
        <v>Tariff 19</v>
      </c>
      <c r="B23" s="125">
        <f>IF($A23="","",VLOOKUP($A23,'Annex 2 EHV charges'!$A:$O,2,0))</f>
        <v>810</v>
      </c>
      <c r="C23" s="126">
        <f>IF($A23="","",VLOOKUP($A23,'Annex 2 EHV charges'!$A:$O,3,0))</f>
        <v>1620000622316</v>
      </c>
      <c r="D23" s="125" t="str">
        <f>IF($A23="","",VLOOKUP($A23,'Annex 2 EHV charges'!$A:$O,7,0))</f>
        <v>Site 19</v>
      </c>
      <c r="E23" s="130">
        <f>IFERROR(IF(VLOOKUP($A23,'Annex 2 EHV charges'!$A:$O,8,FALSE)=0,"",VLOOKUP($A23,'Annex 2 EHV charges'!$A:$O,8,FALSE)),"")</f>
        <v>0.22600000000000001</v>
      </c>
      <c r="F23" s="131">
        <f>IFERROR(IF(VLOOKUP($A23,'Annex 2 EHV charges'!$A:$O,9,FALSE)=0,"",VLOOKUP($A23,'Annex 2 EHV charges'!$A:$O,9,FALSE)),"")</f>
        <v>1435.99</v>
      </c>
      <c r="G23" s="132">
        <f>IFERROR(IF(VLOOKUP($A23,'Annex 2 EHV charges'!$A:$O,10,FALSE)=0,"",VLOOKUP($A23,'Annex 2 EHV charges'!$A:$O,10,FALSE)),"")</f>
        <v>6.86</v>
      </c>
      <c r="H23" s="132">
        <f>IFERROR(IF(VLOOKUP($A23,'Annex 2 EHV charges'!$A:$O,11,FALSE)=0,"",VLOOKUP($A23,'Annex 2 EHV charges'!$A:$O,11,FALSE)),"")</f>
        <v>6.86</v>
      </c>
    </row>
    <row r="24" spans="1:8" ht="12.75" customHeight="1">
      <c r="A24" s="125" t="str">
        <f t="array" ref="A24">IFERROR(INDEX('Annex 2 EHV charges'!$A$11:$A$260, MATCH(0, IF(ISBLANK('Annex 2 EHV charges'!$A$11:$A$260),1, COUNTIF(A$4:$A23, 'Annex 2 EHV charges'!$A$11:$A$260)), 0)),"")</f>
        <v>Tariff 20</v>
      </c>
      <c r="B24" s="125">
        <f>IF($A24="","",VLOOKUP($A24,'Annex 2 EHV charges'!$A:$O,2,0))</f>
        <v>830</v>
      </c>
      <c r="C24" s="126">
        <f>IF($A24="","",VLOOKUP($A24,'Annex 2 EHV charges'!$A:$O,3,0))</f>
        <v>1620000828143</v>
      </c>
      <c r="D24" s="125" t="str">
        <f>IF($A24="","",VLOOKUP($A24,'Annex 2 EHV charges'!$A:$O,7,0))</f>
        <v>Site 20</v>
      </c>
      <c r="E24" s="130" t="str">
        <f>IFERROR(IF(VLOOKUP($A24,'Annex 2 EHV charges'!$A:$O,8,FALSE)=0,"",VLOOKUP($A24,'Annex 2 EHV charges'!$A:$O,8,FALSE)),"")</f>
        <v/>
      </c>
      <c r="F24" s="131">
        <f>IFERROR(IF(VLOOKUP($A24,'Annex 2 EHV charges'!$A:$O,9,FALSE)=0,"",VLOOKUP($A24,'Annex 2 EHV charges'!$A:$O,9,FALSE)),"")</f>
        <v>15.5</v>
      </c>
      <c r="G24" s="132">
        <f>IFERROR(IF(VLOOKUP($A24,'Annex 2 EHV charges'!$A:$O,10,FALSE)=0,"",VLOOKUP($A24,'Annex 2 EHV charges'!$A:$O,10,FALSE)),"")</f>
        <v>2.73</v>
      </c>
      <c r="H24" s="132">
        <f>IFERROR(IF(VLOOKUP($A24,'Annex 2 EHV charges'!$A:$O,11,FALSE)=0,"",VLOOKUP($A24,'Annex 2 EHV charges'!$A:$O,11,FALSE)),"")</f>
        <v>2.73</v>
      </c>
    </row>
    <row r="25" spans="1:8" ht="12.75" customHeight="1">
      <c r="A25" s="125" t="str">
        <f t="array" ref="A25">IFERROR(INDEX('Annex 2 EHV charges'!$A$11:$A$260, MATCH(0, IF(ISBLANK('Annex 2 EHV charges'!$A$11:$A$260),1, COUNTIF(A$4:$A24, 'Annex 2 EHV charges'!$A$11:$A$260)), 0)),"")</f>
        <v>Tariff 21</v>
      </c>
      <c r="B25" s="125">
        <f>IF($A25="","",VLOOKUP($A25,'Annex 2 EHV charges'!$A:$O,2,0))</f>
        <v>960</v>
      </c>
      <c r="C25" s="126">
        <f>IF($A25="","",VLOOKUP($A25,'Annex 2 EHV charges'!$A:$O,3,0))</f>
        <v>1620000388390</v>
      </c>
      <c r="D25" s="125" t="str">
        <f>IF($A25="","",VLOOKUP($A25,'Annex 2 EHV charges'!$A:$O,7,0))</f>
        <v>Site 21</v>
      </c>
      <c r="E25" s="130">
        <f>IFERROR(IF(VLOOKUP($A25,'Annex 2 EHV charges'!$A:$O,8,FALSE)=0,"",VLOOKUP($A25,'Annex 2 EHV charges'!$A:$O,8,FALSE)),"")</f>
        <v>1.4999999999999999E-2</v>
      </c>
      <c r="F25" s="131">
        <f>IFERROR(IF(VLOOKUP($A25,'Annex 2 EHV charges'!$A:$O,9,FALSE)=0,"",VLOOKUP($A25,'Annex 2 EHV charges'!$A:$O,9,FALSE)),"")</f>
        <v>312.60000000000002</v>
      </c>
      <c r="G25" s="132">
        <f>IFERROR(IF(VLOOKUP($A25,'Annex 2 EHV charges'!$A:$O,10,FALSE)=0,"",VLOOKUP($A25,'Annex 2 EHV charges'!$A:$O,10,FALSE)),"")</f>
        <v>1.32</v>
      </c>
      <c r="H25" s="132">
        <f>IFERROR(IF(VLOOKUP($A25,'Annex 2 EHV charges'!$A:$O,11,FALSE)=0,"",VLOOKUP($A25,'Annex 2 EHV charges'!$A:$O,11,FALSE)),"")</f>
        <v>1.32</v>
      </c>
    </row>
    <row r="26" spans="1:8" ht="12.75" customHeight="1">
      <c r="A26" s="125" t="str">
        <f t="array" ref="A26">IFERROR(INDEX('Annex 2 EHV charges'!$A$11:$A$260, MATCH(0, IF(ISBLANK('Annex 2 EHV charges'!$A$11:$A$260),1, COUNTIF(A$4:$A25, 'Annex 2 EHV charges'!$A$11:$A$260)), 0)),"")</f>
        <v>Tariff 22</v>
      </c>
      <c r="B26" s="125">
        <f>IF($A26="","",VLOOKUP($A26,'Annex 2 EHV charges'!$A:$O,2,0))</f>
        <v>370</v>
      </c>
      <c r="C26" s="126">
        <f>IF($A26="","",VLOOKUP($A26,'Annex 2 EHV charges'!$A:$O,3,0))</f>
        <v>1630000165174</v>
      </c>
      <c r="D26" s="125" t="str">
        <f>IF($A26="","",VLOOKUP($A26,'Annex 2 EHV charges'!$A:$O,7,0))</f>
        <v>Site 22</v>
      </c>
      <c r="E26" s="130">
        <f>IFERROR(IF(VLOOKUP($A26,'Annex 2 EHV charges'!$A:$O,8,FALSE)=0,"",VLOOKUP($A26,'Annex 2 EHV charges'!$A:$O,8,FALSE)),"")</f>
        <v>0.10299999999999999</v>
      </c>
      <c r="F26" s="131">
        <f>IFERROR(IF(VLOOKUP($A26,'Annex 2 EHV charges'!$A:$O,9,FALSE)=0,"",VLOOKUP($A26,'Annex 2 EHV charges'!$A:$O,9,FALSE)),"")</f>
        <v>2.16</v>
      </c>
      <c r="G26" s="132">
        <f>IFERROR(IF(VLOOKUP($A26,'Annex 2 EHV charges'!$A:$O,10,FALSE)=0,"",VLOOKUP($A26,'Annex 2 EHV charges'!$A:$O,10,FALSE)),"")</f>
        <v>3.48</v>
      </c>
      <c r="H26" s="132">
        <f>IFERROR(IF(VLOOKUP($A26,'Annex 2 EHV charges'!$A:$O,11,FALSE)=0,"",VLOOKUP($A26,'Annex 2 EHV charges'!$A:$O,11,FALSE)),"")</f>
        <v>3.48</v>
      </c>
    </row>
    <row r="27" spans="1:8" ht="12.75" customHeight="1">
      <c r="A27" s="125" t="str">
        <f t="array" ref="A27">IFERROR(INDEX('Annex 2 EHV charges'!$A$11:$A$260, MATCH(0, IF(ISBLANK('Annex 2 EHV charges'!$A$11:$A$260),1, COUNTIF(A$4:$A26, 'Annex 2 EHV charges'!$A$11:$A$260)), 0)),"")</f>
        <v>Tariff 23</v>
      </c>
      <c r="B27" s="125">
        <f>IF($A27="","",VLOOKUP($A27,'Annex 2 EHV charges'!$A:$O,2,0))</f>
        <v>410</v>
      </c>
      <c r="C27" s="126">
        <f>IF($A27="","",VLOOKUP($A27,'Annex 2 EHV charges'!$A:$O,3,0))</f>
        <v>1620001681340</v>
      </c>
      <c r="D27" s="125" t="str">
        <f>IF($A27="","",VLOOKUP($A27,'Annex 2 EHV charges'!$A:$O,7,0))</f>
        <v>Site 23</v>
      </c>
      <c r="E27" s="130">
        <f>IFERROR(IF(VLOOKUP($A27,'Annex 2 EHV charges'!$A:$O,8,FALSE)=0,"",VLOOKUP($A27,'Annex 2 EHV charges'!$A:$O,8,FALSE)),"")</f>
        <v>0.29099999999999998</v>
      </c>
      <c r="F27" s="131">
        <f>IFERROR(IF(VLOOKUP($A27,'Annex 2 EHV charges'!$A:$O,9,FALSE)=0,"",VLOOKUP($A27,'Annex 2 EHV charges'!$A:$O,9,FALSE)),"")</f>
        <v>2.85</v>
      </c>
      <c r="G27" s="132">
        <f>IFERROR(IF(VLOOKUP($A27,'Annex 2 EHV charges'!$A:$O,10,FALSE)=0,"",VLOOKUP($A27,'Annex 2 EHV charges'!$A:$O,10,FALSE)),"")</f>
        <v>2.4500000000000002</v>
      </c>
      <c r="H27" s="132">
        <f>IFERROR(IF(VLOOKUP($A27,'Annex 2 EHV charges'!$A:$O,11,FALSE)=0,"",VLOOKUP($A27,'Annex 2 EHV charges'!$A:$O,11,FALSE)),"")</f>
        <v>2.4500000000000002</v>
      </c>
    </row>
    <row r="28" spans="1:8" ht="12.75" customHeight="1">
      <c r="A28" s="125" t="str">
        <f t="array" ref="A28">IFERROR(INDEX('Annex 2 EHV charges'!$A$11:$A$260, MATCH(0, IF(ISBLANK('Annex 2 EHV charges'!$A$11:$A$260),1, COUNTIF(A$4:$A27, 'Annex 2 EHV charges'!$A$11:$A$260)), 0)),"")</f>
        <v>Tariff 24</v>
      </c>
      <c r="B28" s="125">
        <f>IF($A28="","",VLOOKUP($A28,'Annex 2 EHV charges'!$A:$O,2,0))</f>
        <v>430</v>
      </c>
      <c r="C28" s="126">
        <f>IF($A28="","",VLOOKUP($A28,'Annex 2 EHV charges'!$A:$O,3,0))</f>
        <v>1620001638558</v>
      </c>
      <c r="D28" s="125" t="str">
        <f>IF($A28="","",VLOOKUP($A28,'Annex 2 EHV charges'!$A:$O,7,0))</f>
        <v>Site 24</v>
      </c>
      <c r="E28" s="130">
        <f>IFERROR(IF(VLOOKUP($A28,'Annex 2 EHV charges'!$A:$O,8,FALSE)=0,"",VLOOKUP($A28,'Annex 2 EHV charges'!$A:$O,8,FALSE)),"")</f>
        <v>6.9000000000000006E-2</v>
      </c>
      <c r="F28" s="131">
        <f>IFERROR(IF(VLOOKUP($A28,'Annex 2 EHV charges'!$A:$O,9,FALSE)=0,"",VLOOKUP($A28,'Annex 2 EHV charges'!$A:$O,9,FALSE)),"")</f>
        <v>1.73</v>
      </c>
      <c r="G28" s="132">
        <f>IFERROR(IF(VLOOKUP($A28,'Annex 2 EHV charges'!$A:$O,10,FALSE)=0,"",VLOOKUP($A28,'Annex 2 EHV charges'!$A:$O,10,FALSE)),"")</f>
        <v>2.69</v>
      </c>
      <c r="H28" s="132">
        <f>IFERROR(IF(VLOOKUP($A28,'Annex 2 EHV charges'!$A:$O,11,FALSE)=0,"",VLOOKUP($A28,'Annex 2 EHV charges'!$A:$O,11,FALSE)),"")</f>
        <v>2.69</v>
      </c>
    </row>
    <row r="29" spans="1:8" ht="12.75" customHeight="1">
      <c r="A29" s="125" t="str">
        <f t="array" ref="A29">IFERROR(INDEX('Annex 2 EHV charges'!$A$11:$A$260, MATCH(0, IF(ISBLANK('Annex 2 EHV charges'!$A$11:$A$260),1, COUNTIF(A$4:$A28, 'Annex 2 EHV charges'!$A$11:$A$260)), 0)),"")</f>
        <v>Tariff 25</v>
      </c>
      <c r="B29" s="125">
        <f>IF($A29="","",VLOOKUP($A29,'Annex 2 EHV charges'!$A:$O,2,0))</f>
        <v>340</v>
      </c>
      <c r="C29" s="126">
        <f>IF($A29="","",VLOOKUP($A29,'Annex 2 EHV charges'!$A:$O,3,0))</f>
        <v>1630000215620</v>
      </c>
      <c r="D29" s="125" t="str">
        <f>IF($A29="","",VLOOKUP($A29,'Annex 2 EHV charges'!$A:$O,7,0))</f>
        <v>Site 25</v>
      </c>
      <c r="E29" s="130">
        <f>IFERROR(IF(VLOOKUP($A29,'Annex 2 EHV charges'!$A:$O,8,FALSE)=0,"",VLOOKUP($A29,'Annex 2 EHV charges'!$A:$O,8,FALSE)),"")</f>
        <v>0.1</v>
      </c>
      <c r="F29" s="131">
        <f>IFERROR(IF(VLOOKUP($A29,'Annex 2 EHV charges'!$A:$O,9,FALSE)=0,"",VLOOKUP($A29,'Annex 2 EHV charges'!$A:$O,9,FALSE)),"")</f>
        <v>10.34</v>
      </c>
      <c r="G29" s="132">
        <f>IFERROR(IF(VLOOKUP($A29,'Annex 2 EHV charges'!$A:$O,10,FALSE)=0,"",VLOOKUP($A29,'Annex 2 EHV charges'!$A:$O,10,FALSE)),"")</f>
        <v>2.79</v>
      </c>
      <c r="H29" s="132">
        <f>IFERROR(IF(VLOOKUP($A29,'Annex 2 EHV charges'!$A:$O,11,FALSE)=0,"",VLOOKUP($A29,'Annex 2 EHV charges'!$A:$O,11,FALSE)),"")</f>
        <v>2.79</v>
      </c>
    </row>
    <row r="30" spans="1:8" ht="12.75" customHeight="1">
      <c r="A30" s="125" t="str">
        <f t="array" ref="A30">IFERROR(INDEX('Annex 2 EHV charges'!$A$11:$A$260, MATCH(0, IF(ISBLANK('Annex 2 EHV charges'!$A$11:$A$260),1, COUNTIF(A$4:$A29, 'Annex 2 EHV charges'!$A$11:$A$260)), 0)),"")</f>
        <v>Tariff 26</v>
      </c>
      <c r="B30" s="125">
        <f>IF($A30="","",VLOOKUP($A30,'Annex 2 EHV charges'!$A:$O,2,0))</f>
        <v>480</v>
      </c>
      <c r="C30" s="126">
        <f>IF($A30="","",VLOOKUP($A30,'Annex 2 EHV charges'!$A:$O,3,0))</f>
        <v>1620000703611</v>
      </c>
      <c r="D30" s="125" t="str">
        <f>IF($A30="","",VLOOKUP($A30,'Annex 2 EHV charges'!$A:$O,7,0))</f>
        <v>Site 26</v>
      </c>
      <c r="E30" s="130">
        <f>IFERROR(IF(VLOOKUP($A30,'Annex 2 EHV charges'!$A:$O,8,FALSE)=0,"",VLOOKUP($A30,'Annex 2 EHV charges'!$A:$O,8,FALSE)),"")</f>
        <v>0.82799999999999996</v>
      </c>
      <c r="F30" s="131">
        <f>IFERROR(IF(VLOOKUP($A30,'Annex 2 EHV charges'!$A:$O,9,FALSE)=0,"",VLOOKUP($A30,'Annex 2 EHV charges'!$A:$O,9,FALSE)),"")</f>
        <v>1.92</v>
      </c>
      <c r="G30" s="132">
        <f>IFERROR(IF(VLOOKUP($A30,'Annex 2 EHV charges'!$A:$O,10,FALSE)=0,"",VLOOKUP($A30,'Annex 2 EHV charges'!$A:$O,10,FALSE)),"")</f>
        <v>4.05</v>
      </c>
      <c r="H30" s="132">
        <f>IFERROR(IF(VLOOKUP($A30,'Annex 2 EHV charges'!$A:$O,11,FALSE)=0,"",VLOOKUP($A30,'Annex 2 EHV charges'!$A:$O,11,FALSE)),"")</f>
        <v>4.05</v>
      </c>
    </row>
    <row r="31" spans="1:8" ht="12.75" customHeight="1">
      <c r="A31" s="125" t="str">
        <f t="array" ref="A31">IFERROR(INDEX('Annex 2 EHV charges'!$A$11:$A$260, MATCH(0, IF(ISBLANK('Annex 2 EHV charges'!$A$11:$A$260),1, COUNTIF(A$4:$A30, 'Annex 2 EHV charges'!$A$11:$A$260)), 0)),"")</f>
        <v>Tariff 27</v>
      </c>
      <c r="B31" s="125">
        <f>IF($A31="","",VLOOKUP($A31,'Annex 2 EHV charges'!$A:$O,2,0))</f>
        <v>600</v>
      </c>
      <c r="C31" s="126">
        <f>IF($A31="","",VLOOKUP($A31,'Annex 2 EHV charges'!$A:$O,3,0))</f>
        <v>1620000297228</v>
      </c>
      <c r="D31" s="125" t="str">
        <f>IF($A31="","",VLOOKUP($A31,'Annex 2 EHV charges'!$A:$O,7,0))</f>
        <v>Site 27</v>
      </c>
      <c r="E31" s="130">
        <f>IFERROR(IF(VLOOKUP($A31,'Annex 2 EHV charges'!$A:$O,8,FALSE)=0,"",VLOOKUP($A31,'Annex 2 EHV charges'!$A:$O,8,FALSE)),"")</f>
        <v>5.7000000000000002E-2</v>
      </c>
      <c r="F31" s="131">
        <f>IFERROR(IF(VLOOKUP($A31,'Annex 2 EHV charges'!$A:$O,9,FALSE)=0,"",VLOOKUP($A31,'Annex 2 EHV charges'!$A:$O,9,FALSE)),"")</f>
        <v>19.010000000000002</v>
      </c>
      <c r="G31" s="132">
        <f>IFERROR(IF(VLOOKUP($A31,'Annex 2 EHV charges'!$A:$O,10,FALSE)=0,"",VLOOKUP($A31,'Annex 2 EHV charges'!$A:$O,10,FALSE)),"")</f>
        <v>1.78</v>
      </c>
      <c r="H31" s="132">
        <f>IFERROR(IF(VLOOKUP($A31,'Annex 2 EHV charges'!$A:$O,11,FALSE)=0,"",VLOOKUP($A31,'Annex 2 EHV charges'!$A:$O,11,FALSE)),"")</f>
        <v>1.78</v>
      </c>
    </row>
    <row r="32" spans="1:8" ht="12.75" customHeight="1">
      <c r="A32" s="125" t="str">
        <f t="array" ref="A32">IFERROR(INDEX('Annex 2 EHV charges'!$A$11:$A$260, MATCH(0, IF(ISBLANK('Annex 2 EHV charges'!$A$11:$A$260),1, COUNTIF(A$4:$A31, 'Annex 2 EHV charges'!$A$11:$A$260)), 0)),"")</f>
        <v>Tariff 28</v>
      </c>
      <c r="B32" s="125">
        <f>IF($A32="","",VLOOKUP($A32,'Annex 2 EHV charges'!$A:$O,2,0))</f>
        <v>980</v>
      </c>
      <c r="C32" s="126">
        <f>IF($A32="","",VLOOKUP($A32,'Annex 2 EHV charges'!$A:$O,3,0))</f>
        <v>1620000390840</v>
      </c>
      <c r="D32" s="125" t="str">
        <f>IF($A32="","",VLOOKUP($A32,'Annex 2 EHV charges'!$A:$O,7,0))</f>
        <v>Site 28</v>
      </c>
      <c r="E32" s="130" t="str">
        <f>IFERROR(IF(VLOOKUP($A32,'Annex 2 EHV charges'!$A:$O,8,FALSE)=0,"",VLOOKUP($A32,'Annex 2 EHV charges'!$A:$O,8,FALSE)),"")</f>
        <v/>
      </c>
      <c r="F32" s="131">
        <f>IFERROR(IF(VLOOKUP($A32,'Annex 2 EHV charges'!$A:$O,9,FALSE)=0,"",VLOOKUP($A32,'Annex 2 EHV charges'!$A:$O,9,FALSE)),"")</f>
        <v>1.58</v>
      </c>
      <c r="G32" s="132">
        <f>IFERROR(IF(VLOOKUP($A32,'Annex 2 EHV charges'!$A:$O,10,FALSE)=0,"",VLOOKUP($A32,'Annex 2 EHV charges'!$A:$O,10,FALSE)),"")</f>
        <v>2.4900000000000002</v>
      </c>
      <c r="H32" s="132">
        <f>IFERROR(IF(VLOOKUP($A32,'Annex 2 EHV charges'!$A:$O,11,FALSE)=0,"",VLOOKUP($A32,'Annex 2 EHV charges'!$A:$O,11,FALSE)),"")</f>
        <v>2.4900000000000002</v>
      </c>
    </row>
    <row r="33" spans="1:8" ht="12.75" customHeight="1">
      <c r="A33" s="125" t="str">
        <f t="array" ref="A33">IFERROR(INDEX('Annex 2 EHV charges'!$A$11:$A$260, MATCH(0, IF(ISBLANK('Annex 2 EHV charges'!$A$11:$A$260),1, COUNTIF(A$4:$A32, 'Annex 2 EHV charges'!$A$11:$A$260)), 0)),"")</f>
        <v>Tariff 29</v>
      </c>
      <c r="B33" s="125">
        <f>IF($A33="","",VLOOKUP($A33,'Annex 2 EHV charges'!$A:$O,2,0))</f>
        <v>280</v>
      </c>
      <c r="C33" s="126">
        <f>IF($A33="","",VLOOKUP($A33,'Annex 2 EHV charges'!$A:$O,3,0))</f>
        <v>1630000474610</v>
      </c>
      <c r="D33" s="125" t="str">
        <f>IF($A33="","",VLOOKUP($A33,'Annex 2 EHV charges'!$A:$O,7,0))</f>
        <v>Site 29</v>
      </c>
      <c r="E33" s="130" t="str">
        <f>IFERROR(IF(VLOOKUP($A33,'Annex 2 EHV charges'!$A:$O,8,FALSE)=0,"",VLOOKUP($A33,'Annex 2 EHV charges'!$A:$O,8,FALSE)),"")</f>
        <v/>
      </c>
      <c r="F33" s="131">
        <f>IFERROR(IF(VLOOKUP($A33,'Annex 2 EHV charges'!$A:$O,9,FALSE)=0,"",VLOOKUP($A33,'Annex 2 EHV charges'!$A:$O,9,FALSE)),"")</f>
        <v>46.6</v>
      </c>
      <c r="G33" s="132">
        <f>IFERROR(IF(VLOOKUP($A33,'Annex 2 EHV charges'!$A:$O,10,FALSE)=0,"",VLOOKUP($A33,'Annex 2 EHV charges'!$A:$O,10,FALSE)),"")</f>
        <v>1.6</v>
      </c>
      <c r="H33" s="132">
        <f>IFERROR(IF(VLOOKUP($A33,'Annex 2 EHV charges'!$A:$O,11,FALSE)=0,"",VLOOKUP($A33,'Annex 2 EHV charges'!$A:$O,11,FALSE)),"")</f>
        <v>1.6</v>
      </c>
    </row>
    <row r="34" spans="1:8" ht="12.75" customHeight="1">
      <c r="A34" s="125" t="str">
        <f t="array" ref="A34">IFERROR(INDEX('Annex 2 EHV charges'!$A$11:$A$260, MATCH(0, IF(ISBLANK('Annex 2 EHV charges'!$A$11:$A$260),1, COUNTIF(A$4:$A33, 'Annex 2 EHV charges'!$A$11:$A$260)), 0)),"")</f>
        <v>Tariff 30</v>
      </c>
      <c r="B34" s="125">
        <f>IF($A34="","",VLOOKUP($A34,'Annex 2 EHV charges'!$A:$O,2,0))</f>
        <v>260</v>
      </c>
      <c r="C34" s="126">
        <f>IF($A34="","",VLOOKUP($A34,'Annex 2 EHV charges'!$A:$O,3,0))</f>
        <v>1630000799836</v>
      </c>
      <c r="D34" s="125" t="str">
        <f>IF($A34="","",VLOOKUP($A34,'Annex 2 EHV charges'!$A:$O,7,0))</f>
        <v>Site 30</v>
      </c>
      <c r="E34" s="130">
        <f>IFERROR(IF(VLOOKUP($A34,'Annex 2 EHV charges'!$A:$O,8,FALSE)=0,"",VLOOKUP($A34,'Annex 2 EHV charges'!$A:$O,8,FALSE)),"")</f>
        <v>6.9000000000000006E-2</v>
      </c>
      <c r="F34" s="131">
        <f>IFERROR(IF(VLOOKUP($A34,'Annex 2 EHV charges'!$A:$O,9,FALSE)=0,"",VLOOKUP($A34,'Annex 2 EHV charges'!$A:$O,9,FALSE)),"")</f>
        <v>6.11</v>
      </c>
      <c r="G34" s="132">
        <f>IFERROR(IF(VLOOKUP($A34,'Annex 2 EHV charges'!$A:$O,10,FALSE)=0,"",VLOOKUP($A34,'Annex 2 EHV charges'!$A:$O,10,FALSE)),"")</f>
        <v>2.4300000000000002</v>
      </c>
      <c r="H34" s="132">
        <f>IFERROR(IF(VLOOKUP($A34,'Annex 2 EHV charges'!$A:$O,11,FALSE)=0,"",VLOOKUP($A34,'Annex 2 EHV charges'!$A:$O,11,FALSE)),"")</f>
        <v>2.4300000000000002</v>
      </c>
    </row>
    <row r="35" spans="1:8" ht="12.75" customHeight="1">
      <c r="A35" s="125" t="str">
        <f t="array" ref="A35">IFERROR(INDEX('Annex 2 EHV charges'!$A$11:$A$260, MATCH(0, IF(ISBLANK('Annex 2 EHV charges'!$A$11:$A$260),1, COUNTIF(A$4:$A34, 'Annex 2 EHV charges'!$A$11:$A$260)), 0)),"")</f>
        <v>Tariff 31</v>
      </c>
      <c r="B35" s="125">
        <f>IF($A35="","",VLOOKUP($A35,'Annex 2 EHV charges'!$A:$O,2,0))</f>
        <v>180</v>
      </c>
      <c r="C35" s="126">
        <f>IF($A35="","",VLOOKUP($A35,'Annex 2 EHV charges'!$A:$O,3,0))</f>
        <v>1640000177307</v>
      </c>
      <c r="D35" s="125" t="str">
        <f>IF($A35="","",VLOOKUP($A35,'Annex 2 EHV charges'!$A:$O,7,0))</f>
        <v>Site 31</v>
      </c>
      <c r="E35" s="130">
        <f>IFERROR(IF(VLOOKUP($A35,'Annex 2 EHV charges'!$A:$O,8,FALSE)=0,"",VLOOKUP($A35,'Annex 2 EHV charges'!$A:$O,8,FALSE)),"")</f>
        <v>1.111</v>
      </c>
      <c r="F35" s="131">
        <f>IFERROR(IF(VLOOKUP($A35,'Annex 2 EHV charges'!$A:$O,9,FALSE)=0,"",VLOOKUP($A35,'Annex 2 EHV charges'!$A:$O,9,FALSE)),"")</f>
        <v>117.93</v>
      </c>
      <c r="G35" s="132">
        <f>IFERROR(IF(VLOOKUP($A35,'Annex 2 EHV charges'!$A:$O,10,FALSE)=0,"",VLOOKUP($A35,'Annex 2 EHV charges'!$A:$O,10,FALSE)),"")</f>
        <v>1.73</v>
      </c>
      <c r="H35" s="132">
        <f>IFERROR(IF(VLOOKUP($A35,'Annex 2 EHV charges'!$A:$O,11,FALSE)=0,"",VLOOKUP($A35,'Annex 2 EHV charges'!$A:$O,11,FALSE)),"")</f>
        <v>1.73</v>
      </c>
    </row>
    <row r="36" spans="1:8" ht="12.75" customHeight="1">
      <c r="A36" s="125" t="str">
        <f t="array" ref="A36">IFERROR(INDEX('Annex 2 EHV charges'!$A$11:$A$260, MATCH(0, IF(ISBLANK('Annex 2 EHV charges'!$A$11:$A$260),1, COUNTIF(A$4:$A35, 'Annex 2 EHV charges'!$A$11:$A$260)), 0)),"")</f>
        <v>Tariff 32</v>
      </c>
      <c r="B36" s="125">
        <f>IF($A36="","",VLOOKUP($A36,'Annex 2 EHV charges'!$A:$O,2,0))</f>
        <v>200</v>
      </c>
      <c r="C36" s="126">
        <f>IF($A36="","",VLOOKUP($A36,'Annex 2 EHV charges'!$A:$O,3,0))</f>
        <v>1640000063195</v>
      </c>
      <c r="D36" s="125" t="str">
        <f>IF($A36="","",VLOOKUP($A36,'Annex 2 EHV charges'!$A:$O,7,0))</f>
        <v>Site 32</v>
      </c>
      <c r="E36" s="130" t="str">
        <f>IFERROR(IF(VLOOKUP($A36,'Annex 2 EHV charges'!$A:$O,8,FALSE)=0,"",VLOOKUP($A36,'Annex 2 EHV charges'!$A:$O,8,FALSE)),"")</f>
        <v/>
      </c>
      <c r="F36" s="131">
        <f>IFERROR(IF(VLOOKUP($A36,'Annex 2 EHV charges'!$A:$O,9,FALSE)=0,"",VLOOKUP($A36,'Annex 2 EHV charges'!$A:$O,9,FALSE)),"")</f>
        <v>4474.7299999999996</v>
      </c>
      <c r="G36" s="132">
        <f>IFERROR(IF(VLOOKUP($A36,'Annex 2 EHV charges'!$A:$O,10,FALSE)=0,"",VLOOKUP($A36,'Annex 2 EHV charges'!$A:$O,10,FALSE)),"")</f>
        <v>1.01</v>
      </c>
      <c r="H36" s="132">
        <f>IFERROR(IF(VLOOKUP($A36,'Annex 2 EHV charges'!$A:$O,11,FALSE)=0,"",VLOOKUP($A36,'Annex 2 EHV charges'!$A:$O,11,FALSE)),"")</f>
        <v>1.01</v>
      </c>
    </row>
    <row r="37" spans="1:8" ht="12.75" customHeight="1">
      <c r="A37" s="125" t="str">
        <f t="array" ref="A37">IFERROR(INDEX('Annex 2 EHV charges'!$A$11:$A$260, MATCH(0, IF(ISBLANK('Annex 2 EHV charges'!$A$11:$A$260),1, COUNTIF(A$4:$A36, 'Annex 2 EHV charges'!$A$11:$A$260)), 0)),"")</f>
        <v>Tariff 33</v>
      </c>
      <c r="B37" s="125">
        <f>IF($A37="","",VLOOKUP($A37,'Annex 2 EHV charges'!$A:$O,2,0))</f>
        <v>140</v>
      </c>
      <c r="C37" s="126">
        <f>IF($A37="","",VLOOKUP($A37,'Annex 2 EHV charges'!$A:$O,3,0))</f>
        <v>1640000082620</v>
      </c>
      <c r="D37" s="125" t="str">
        <f>IF($A37="","",VLOOKUP($A37,'Annex 2 EHV charges'!$A:$O,7,0))</f>
        <v>Site 33</v>
      </c>
      <c r="E37" s="130">
        <f>IFERROR(IF(VLOOKUP($A37,'Annex 2 EHV charges'!$A:$O,8,FALSE)=0,"",VLOOKUP($A37,'Annex 2 EHV charges'!$A:$O,8,FALSE)),"")</f>
        <v>6.5000000000000002E-2</v>
      </c>
      <c r="F37" s="131">
        <f>IFERROR(IF(VLOOKUP($A37,'Annex 2 EHV charges'!$A:$O,9,FALSE)=0,"",VLOOKUP($A37,'Annex 2 EHV charges'!$A:$O,9,FALSE)),"")</f>
        <v>4.13</v>
      </c>
      <c r="G37" s="132">
        <f>IFERROR(IF(VLOOKUP($A37,'Annex 2 EHV charges'!$A:$O,10,FALSE)=0,"",VLOOKUP($A37,'Annex 2 EHV charges'!$A:$O,10,FALSE)),"")</f>
        <v>2.46</v>
      </c>
      <c r="H37" s="132">
        <f>IFERROR(IF(VLOOKUP($A37,'Annex 2 EHV charges'!$A:$O,11,FALSE)=0,"",VLOOKUP($A37,'Annex 2 EHV charges'!$A:$O,11,FALSE)),"")</f>
        <v>2.46</v>
      </c>
    </row>
    <row r="38" spans="1:8" ht="12.75" customHeight="1">
      <c r="A38" s="125" t="str">
        <f t="array" ref="A38">IFERROR(INDEX('Annex 2 EHV charges'!$A$11:$A$260, MATCH(0, IF(ISBLANK('Annex 2 EHV charges'!$A$11:$A$260),1, COUNTIF(A$4:$A37, 'Annex 2 EHV charges'!$A$11:$A$260)), 0)),"")</f>
        <v>Tariff 34</v>
      </c>
      <c r="B38" s="125">
        <f>IF($A38="","",VLOOKUP($A38,'Annex 2 EHV charges'!$A:$O,2,0))</f>
        <v>160</v>
      </c>
      <c r="C38" s="126">
        <f>IF($A38="","",VLOOKUP($A38,'Annex 2 EHV charges'!$A:$O,3,0))</f>
        <v>1640000082286</v>
      </c>
      <c r="D38" s="125" t="str">
        <f>IF($A38="","",VLOOKUP($A38,'Annex 2 EHV charges'!$A:$O,7,0))</f>
        <v>Site 34</v>
      </c>
      <c r="E38" s="130">
        <f>IFERROR(IF(VLOOKUP($A38,'Annex 2 EHV charges'!$A:$O,8,FALSE)=0,"",VLOOKUP($A38,'Annex 2 EHV charges'!$A:$O,8,FALSE)),"")</f>
        <v>0.19900000000000001</v>
      </c>
      <c r="F38" s="131">
        <f>IFERROR(IF(VLOOKUP($A38,'Annex 2 EHV charges'!$A:$O,9,FALSE)=0,"",VLOOKUP($A38,'Annex 2 EHV charges'!$A:$O,9,FALSE)),"")</f>
        <v>9.25</v>
      </c>
      <c r="G38" s="132">
        <f>IFERROR(IF(VLOOKUP($A38,'Annex 2 EHV charges'!$A:$O,10,FALSE)=0,"",VLOOKUP($A38,'Annex 2 EHV charges'!$A:$O,10,FALSE)),"")</f>
        <v>2.56</v>
      </c>
      <c r="H38" s="132">
        <f>IFERROR(IF(VLOOKUP($A38,'Annex 2 EHV charges'!$A:$O,11,FALSE)=0,"",VLOOKUP($A38,'Annex 2 EHV charges'!$A:$O,11,FALSE)),"")</f>
        <v>2.56</v>
      </c>
    </row>
    <row r="39" spans="1:8" ht="12.75" customHeight="1">
      <c r="A39" s="125" t="str">
        <f t="array" ref="A39">IFERROR(INDEX('Annex 2 EHV charges'!$A$11:$A$260, MATCH(0, IF(ISBLANK('Annex 2 EHV charges'!$A$11:$A$260),1, COUNTIF(A$4:$A38, 'Annex 2 EHV charges'!$A$11:$A$260)), 0)),"")</f>
        <v>Tariff 35</v>
      </c>
      <c r="B39" s="125">
        <f>IF($A39="","",VLOOKUP($A39,'Annex 2 EHV charges'!$A:$O,2,0))</f>
        <v>950</v>
      </c>
      <c r="C39" s="126">
        <f>IF($A39="","",VLOOKUP($A39,'Annex 2 EHV charges'!$A:$O,3,0))</f>
        <v>1620000279707</v>
      </c>
      <c r="D39" s="125" t="str">
        <f>IF($A39="","",VLOOKUP($A39,'Annex 2 EHV charges'!$A:$O,7,0))</f>
        <v>Site 35</v>
      </c>
      <c r="E39" s="130">
        <f>IFERROR(IF(VLOOKUP($A39,'Annex 2 EHV charges'!$A:$O,8,FALSE)=0,"",VLOOKUP($A39,'Annex 2 EHV charges'!$A:$O,8,FALSE)),"")</f>
        <v>2.8000000000000001E-2</v>
      </c>
      <c r="F39" s="131">
        <f>IFERROR(IF(VLOOKUP($A39,'Annex 2 EHV charges'!$A:$O,9,FALSE)=0,"",VLOOKUP($A39,'Annex 2 EHV charges'!$A:$O,9,FALSE)),"")</f>
        <v>26890.75</v>
      </c>
      <c r="G39" s="132">
        <f>IFERROR(IF(VLOOKUP($A39,'Annex 2 EHV charges'!$A:$O,10,FALSE)=0,"",VLOOKUP($A39,'Annex 2 EHV charges'!$A:$O,10,FALSE)),"")</f>
        <v>3.98</v>
      </c>
      <c r="H39" s="132">
        <f>IFERROR(IF(VLOOKUP($A39,'Annex 2 EHV charges'!$A:$O,11,FALSE)=0,"",VLOOKUP($A39,'Annex 2 EHV charges'!$A:$O,11,FALSE)),"")</f>
        <v>3.98</v>
      </c>
    </row>
    <row r="40" spans="1:8" ht="12.75" customHeight="1">
      <c r="A40" s="125" t="str">
        <f t="array" ref="A40">IFERROR(INDEX('Annex 2 EHV charges'!$A$11:$A$260, MATCH(0, IF(ISBLANK('Annex 2 EHV charges'!$A$11:$A$260),1, COUNTIF(A$4:$A39, 'Annex 2 EHV charges'!$A$11:$A$260)), 0)),"")</f>
        <v>Tariff 36</v>
      </c>
      <c r="B40" s="125">
        <f>IF($A40="","",VLOOKUP($A40,'Annex 2 EHV charges'!$A:$O,2,0))</f>
        <v>910</v>
      </c>
      <c r="C40" s="126">
        <f>IF($A40="","",VLOOKUP($A40,'Annex 2 EHV charges'!$A:$O,3,0))</f>
        <v>1600000169151</v>
      </c>
      <c r="D40" s="125" t="str">
        <f>IF($A40="","",VLOOKUP($A40,'Annex 2 EHV charges'!$A:$O,7,0))</f>
        <v>Site 36</v>
      </c>
      <c r="E40" s="130">
        <f>IFERROR(IF(VLOOKUP($A40,'Annex 2 EHV charges'!$A:$O,8,FALSE)=0,"",VLOOKUP($A40,'Annex 2 EHV charges'!$A:$O,8,FALSE)),"")</f>
        <v>2.8000000000000001E-2</v>
      </c>
      <c r="F40" s="131">
        <f>IFERROR(IF(VLOOKUP($A40,'Annex 2 EHV charges'!$A:$O,9,FALSE)=0,"",VLOOKUP($A40,'Annex 2 EHV charges'!$A:$O,9,FALSE)),"")</f>
        <v>153.47999999999999</v>
      </c>
      <c r="G40" s="132">
        <f>IFERROR(IF(VLOOKUP($A40,'Annex 2 EHV charges'!$A:$O,10,FALSE)=0,"",VLOOKUP($A40,'Annex 2 EHV charges'!$A:$O,10,FALSE)),"")</f>
        <v>9.01</v>
      </c>
      <c r="H40" s="132">
        <f>IFERROR(IF(VLOOKUP($A40,'Annex 2 EHV charges'!$A:$O,11,FALSE)=0,"",VLOOKUP($A40,'Annex 2 EHV charges'!$A:$O,11,FALSE)),"")</f>
        <v>9.01</v>
      </c>
    </row>
    <row r="41" spans="1:8" ht="12.75" customHeight="1">
      <c r="A41" s="125" t="str">
        <f t="array" ref="A41">IFERROR(INDEX('Annex 2 EHV charges'!$A$11:$A$260, MATCH(0, IF(ISBLANK('Annex 2 EHV charges'!$A$11:$A$260),1, COUNTIF(A$4:$A40, 'Annex 2 EHV charges'!$A$11:$A$260)), 0)),"")</f>
        <v>Tariff 37</v>
      </c>
      <c r="B41" s="125">
        <f>IF($A41="","",VLOOKUP($A41,'Annex 2 EHV charges'!$A:$O,2,0))</f>
        <v>920</v>
      </c>
      <c r="C41" s="126">
        <f>IF($A41="","",VLOOKUP($A41,'Annex 2 EHV charges'!$A:$O,3,0))</f>
        <v>1600000168859</v>
      </c>
      <c r="D41" s="125" t="str">
        <f>IF($A41="","",VLOOKUP($A41,'Annex 2 EHV charges'!$A:$O,7,0))</f>
        <v>Site 37</v>
      </c>
      <c r="E41" s="130" t="str">
        <f>IFERROR(IF(VLOOKUP($A41,'Annex 2 EHV charges'!$A:$O,8,FALSE)=0,"",VLOOKUP($A41,'Annex 2 EHV charges'!$A:$O,8,FALSE)),"")</f>
        <v/>
      </c>
      <c r="F41" s="131">
        <f>IFERROR(IF(VLOOKUP($A41,'Annex 2 EHV charges'!$A:$O,9,FALSE)=0,"",VLOOKUP($A41,'Annex 2 EHV charges'!$A:$O,9,FALSE)),"")</f>
        <v>153.47999999999999</v>
      </c>
      <c r="G41" s="132">
        <f>IFERROR(IF(VLOOKUP($A41,'Annex 2 EHV charges'!$A:$O,10,FALSE)=0,"",VLOOKUP($A41,'Annex 2 EHV charges'!$A:$O,10,FALSE)),"")</f>
        <v>5.74</v>
      </c>
      <c r="H41" s="132">
        <f>IFERROR(IF(VLOOKUP($A41,'Annex 2 EHV charges'!$A:$O,11,FALSE)=0,"",VLOOKUP($A41,'Annex 2 EHV charges'!$A:$O,11,FALSE)),"")</f>
        <v>5.74</v>
      </c>
    </row>
    <row r="42" spans="1:8" ht="12.75" customHeight="1">
      <c r="A42" s="125" t="str">
        <f t="array" ref="A42">IFERROR(INDEX('Annex 2 EHV charges'!$A$11:$A$260, MATCH(0, IF(ISBLANK('Annex 2 EHV charges'!$A$11:$A$260),1, COUNTIF(A$4:$A41, 'Annex 2 EHV charges'!$A$11:$A$260)), 0)),"")</f>
        <v>Tariff 38</v>
      </c>
      <c r="B42" s="125">
        <f>IF($A42="","",VLOOKUP($A42,'Annex 2 EHV charges'!$A:$O,2,0))</f>
        <v>570</v>
      </c>
      <c r="C42" s="126">
        <f>IF($A42="","",VLOOKUP($A42,'Annex 2 EHV charges'!$A:$O,3,0))</f>
        <v>1600000136918</v>
      </c>
      <c r="D42" s="125" t="str">
        <f>IF($A42="","",VLOOKUP($A42,'Annex 2 EHV charges'!$A:$O,7,0))</f>
        <v>Site 38</v>
      </c>
      <c r="E42" s="130" t="str">
        <f>IFERROR(IF(VLOOKUP($A42,'Annex 2 EHV charges'!$A:$O,8,FALSE)=0,"",VLOOKUP($A42,'Annex 2 EHV charges'!$A:$O,8,FALSE)),"")</f>
        <v/>
      </c>
      <c r="F42" s="131" t="str">
        <f>IFERROR(IF(VLOOKUP($A42,'Annex 2 EHV charges'!$A:$O,9,FALSE)=0,"",VLOOKUP($A42,'Annex 2 EHV charges'!$A:$O,9,FALSE)),"")</f>
        <v/>
      </c>
      <c r="G42" s="132">
        <f>IFERROR(IF(VLOOKUP($A42,'Annex 2 EHV charges'!$A:$O,10,FALSE)=0,"",VLOOKUP($A42,'Annex 2 EHV charges'!$A:$O,10,FALSE)),"")</f>
        <v>1.38</v>
      </c>
      <c r="H42" s="132">
        <f>IFERROR(IF(VLOOKUP($A42,'Annex 2 EHV charges'!$A:$O,11,FALSE)=0,"",VLOOKUP($A42,'Annex 2 EHV charges'!$A:$O,11,FALSE)),"")</f>
        <v>1.38</v>
      </c>
    </row>
    <row r="43" spans="1:8" ht="12.75" customHeight="1">
      <c r="A43" s="125" t="str">
        <f t="array" ref="A43">IFERROR(INDEX('Annex 2 EHV charges'!$A$11:$A$260, MATCH(0, IF(ISBLANK('Annex 2 EHV charges'!$A$11:$A$260),1, COUNTIF(A$4:$A42, 'Annex 2 EHV charges'!$A$11:$A$260)), 0)),"")</f>
        <v>Tariff 39</v>
      </c>
      <c r="B43" s="125">
        <f>IF($A43="","",VLOOKUP($A43,'Annex 2 EHV charges'!$A:$O,2,0))</f>
        <v>109</v>
      </c>
      <c r="C43" s="126" t="str">
        <f>IF($A43="","",VLOOKUP($A43,'Annex 2 EHV charges'!$A:$O,3,0))</f>
        <v>1630000187381
1630000015594
1630000015619
1630000015637
1630000015567
1630000015585
1630000015600
1630000015628
1630000187372</v>
      </c>
      <c r="D43" s="125" t="str">
        <f>IF($A43="","",VLOOKUP($A43,'Annex 2 EHV charges'!$A:$O,7,0))</f>
        <v>Site 39</v>
      </c>
      <c r="E43" s="130">
        <f>IFERROR(IF(VLOOKUP($A43,'Annex 2 EHV charges'!$A:$O,8,FALSE)=0,"",VLOOKUP($A43,'Annex 2 EHV charges'!$A:$O,8,FALSE)),"")</f>
        <v>6.1390000000000002</v>
      </c>
      <c r="F43" s="131">
        <f>IFERROR(IF(VLOOKUP($A43,'Annex 2 EHV charges'!$A:$O,9,FALSE)=0,"",VLOOKUP($A43,'Annex 2 EHV charges'!$A:$O,9,FALSE)),"")</f>
        <v>1534.79</v>
      </c>
      <c r="G43" s="132">
        <f>IFERROR(IF(VLOOKUP($A43,'Annex 2 EHV charges'!$A:$O,10,FALSE)=0,"",VLOOKUP($A43,'Annex 2 EHV charges'!$A:$O,10,FALSE)),"")</f>
        <v>11.16</v>
      </c>
      <c r="H43" s="132">
        <f>IFERROR(IF(VLOOKUP($A43,'Annex 2 EHV charges'!$A:$O,11,FALSE)=0,"",VLOOKUP($A43,'Annex 2 EHV charges'!$A:$O,11,FALSE)),"")</f>
        <v>11.16</v>
      </c>
    </row>
    <row r="44" spans="1:8" ht="12.75" customHeight="1">
      <c r="A44" s="125" t="str">
        <f t="array" ref="A44">IFERROR(INDEX('Annex 2 EHV charges'!$A$11:$A$260, MATCH(0, IF(ISBLANK('Annex 2 EHV charges'!$A$11:$A$260),1, COUNTIF(A$4:$A43, 'Annex 2 EHV charges'!$A$11:$A$260)), 0)),"")</f>
        <v>Tariff 40</v>
      </c>
      <c r="B44" s="125">
        <f>IF($A44="","",VLOOKUP($A44,'Annex 2 EHV charges'!$A:$O,2,0))</f>
        <v>119</v>
      </c>
      <c r="C44" s="126" t="str">
        <f>IF($A44="","",VLOOKUP($A44,'Annex 2 EHV charges'!$A:$O,3,0))</f>
        <v>1630000031105
1630000031114
1640000183347</v>
      </c>
      <c r="D44" s="125" t="str">
        <f>IF($A44="","",VLOOKUP($A44,'Annex 2 EHV charges'!$A:$O,7,0))</f>
        <v>Site 40</v>
      </c>
      <c r="E44" s="130">
        <f>IFERROR(IF(VLOOKUP($A44,'Annex 2 EHV charges'!$A:$O,8,FALSE)=0,"",VLOOKUP($A44,'Annex 2 EHV charges'!$A:$O,8,FALSE)),"")</f>
        <v>6.2359999999999998</v>
      </c>
      <c r="F44" s="131">
        <f>IFERROR(IF(VLOOKUP($A44,'Annex 2 EHV charges'!$A:$O,9,FALSE)=0,"",VLOOKUP($A44,'Annex 2 EHV charges'!$A:$O,9,FALSE)),"")</f>
        <v>306.95999999999998</v>
      </c>
      <c r="G44" s="132">
        <f>IFERROR(IF(VLOOKUP($A44,'Annex 2 EHV charges'!$A:$O,10,FALSE)=0,"",VLOOKUP($A44,'Annex 2 EHV charges'!$A:$O,10,FALSE)),"")</f>
        <v>12.2</v>
      </c>
      <c r="H44" s="132">
        <f>IFERROR(IF(VLOOKUP($A44,'Annex 2 EHV charges'!$A:$O,11,FALSE)=0,"",VLOOKUP($A44,'Annex 2 EHV charges'!$A:$O,11,FALSE)),"")</f>
        <v>12.2</v>
      </c>
    </row>
    <row r="45" spans="1:8" ht="12.75" customHeight="1">
      <c r="A45" s="125" t="str">
        <f t="array" ref="A45">IFERROR(INDEX('Annex 2 EHV charges'!$A$11:$A$260, MATCH(0, IF(ISBLANK('Annex 2 EHV charges'!$A$11:$A$260),1, COUNTIF(A$4:$A44, 'Annex 2 EHV charges'!$A$11:$A$260)), 0)),"")</f>
        <v>Tariff 41</v>
      </c>
      <c r="B45" s="125">
        <f>IF($A45="","",VLOOKUP($A45,'Annex 2 EHV charges'!$A:$O,2,0))</f>
        <v>129</v>
      </c>
      <c r="C45" s="126">
        <f>IF($A45="","",VLOOKUP($A45,'Annex 2 EHV charges'!$A:$O,3,0))</f>
        <v>1600000148392</v>
      </c>
      <c r="D45" s="125" t="str">
        <f>IF($A45="","",VLOOKUP($A45,'Annex 2 EHV charges'!$A:$O,7,0))</f>
        <v>Site 41</v>
      </c>
      <c r="E45" s="130">
        <f>IFERROR(IF(VLOOKUP($A45,'Annex 2 EHV charges'!$A:$O,8,FALSE)=0,"",VLOOKUP($A45,'Annex 2 EHV charges'!$A:$O,8,FALSE)),"")</f>
        <v>0.19800000000000001</v>
      </c>
      <c r="F45" s="131">
        <f>IFERROR(IF(VLOOKUP($A45,'Annex 2 EHV charges'!$A:$O,9,FALSE)=0,"",VLOOKUP($A45,'Annex 2 EHV charges'!$A:$O,9,FALSE)),"")</f>
        <v>153.47999999999999</v>
      </c>
      <c r="G45" s="132">
        <f>IFERROR(IF(VLOOKUP($A45,'Annex 2 EHV charges'!$A:$O,10,FALSE)=0,"",VLOOKUP($A45,'Annex 2 EHV charges'!$A:$O,10,FALSE)),"")</f>
        <v>3.99</v>
      </c>
      <c r="H45" s="132">
        <f>IFERROR(IF(VLOOKUP($A45,'Annex 2 EHV charges'!$A:$O,11,FALSE)=0,"",VLOOKUP($A45,'Annex 2 EHV charges'!$A:$O,11,FALSE)),"")</f>
        <v>3.99</v>
      </c>
    </row>
    <row r="46" spans="1:8" ht="12.75" customHeight="1">
      <c r="A46" s="125" t="str">
        <f t="array" ref="A46">IFERROR(INDEX('Annex 2 EHV charges'!$A$11:$A$260, MATCH(0, IF(ISBLANK('Annex 2 EHV charges'!$A$11:$A$260),1, COUNTIF(A$4:$A45, 'Annex 2 EHV charges'!$A$11:$A$260)), 0)),"")</f>
        <v>Tariff 42</v>
      </c>
      <c r="B46" s="125">
        <f>IF($A46="","",VLOOKUP($A46,'Annex 2 EHV charges'!$A:$O,2,0))</f>
        <v>139</v>
      </c>
      <c r="C46" s="126" t="str">
        <f>IF($A46="","",VLOOKUP($A46,'Annex 2 EHV charges'!$A:$O,3,0))</f>
        <v>1600000136244
1620001287727</v>
      </c>
      <c r="D46" s="125" t="str">
        <f>IF($A46="","",VLOOKUP($A46,'Annex 2 EHV charges'!$A:$O,7,0))</f>
        <v>Site 42</v>
      </c>
      <c r="E46" s="130">
        <f>IFERROR(IF(VLOOKUP($A46,'Annex 2 EHV charges'!$A:$O,8,FALSE)=0,"",VLOOKUP($A46,'Annex 2 EHV charges'!$A:$O,8,FALSE)),"")</f>
        <v>1.1120000000000001</v>
      </c>
      <c r="F46" s="131">
        <f>IFERROR(IF(VLOOKUP($A46,'Annex 2 EHV charges'!$A:$O,9,FALSE)=0,"",VLOOKUP($A46,'Annex 2 EHV charges'!$A:$O,9,FALSE)),"")</f>
        <v>306.95999999999998</v>
      </c>
      <c r="G46" s="132">
        <f>IFERROR(IF(VLOOKUP($A46,'Annex 2 EHV charges'!$A:$O,10,FALSE)=0,"",VLOOKUP($A46,'Annex 2 EHV charges'!$A:$O,10,FALSE)),"")</f>
        <v>7.64</v>
      </c>
      <c r="H46" s="132">
        <f>IFERROR(IF(VLOOKUP($A46,'Annex 2 EHV charges'!$A:$O,11,FALSE)=0,"",VLOOKUP($A46,'Annex 2 EHV charges'!$A:$O,11,FALSE)),"")</f>
        <v>7.64</v>
      </c>
    </row>
    <row r="47" spans="1:8" ht="12.75" customHeight="1">
      <c r="A47" s="125" t="str">
        <f t="array" ref="A47">IFERROR(INDEX('Annex 2 EHV charges'!$A$11:$A$260, MATCH(0, IF(ISBLANK('Annex 2 EHV charges'!$A$11:$A$260),1, COUNTIF(A$4:$A46, 'Annex 2 EHV charges'!$A$11:$A$260)), 0)),"")</f>
        <v>Tariff 43</v>
      </c>
      <c r="B47" s="125">
        <f>IF($A47="","",VLOOKUP($A47,'Annex 2 EHV charges'!$A:$O,2,0))</f>
        <v>149</v>
      </c>
      <c r="C47" s="126" t="str">
        <f>IF($A47="","",VLOOKUP($A47,'Annex 2 EHV charges'!$A:$O,3,0))</f>
        <v>1620001236332
1620001231510</v>
      </c>
      <c r="D47" s="125" t="str">
        <f>IF($A47="","",VLOOKUP($A47,'Annex 2 EHV charges'!$A:$O,7,0))</f>
        <v>Site 43</v>
      </c>
      <c r="E47" s="130">
        <f>IFERROR(IF(VLOOKUP($A47,'Annex 2 EHV charges'!$A:$O,8,FALSE)=0,"",VLOOKUP($A47,'Annex 2 EHV charges'!$A:$O,8,FALSE)),"")</f>
        <v>1.4350000000000001</v>
      </c>
      <c r="F47" s="131">
        <f>IFERROR(IF(VLOOKUP($A47,'Annex 2 EHV charges'!$A:$O,9,FALSE)=0,"",VLOOKUP($A47,'Annex 2 EHV charges'!$A:$O,9,FALSE)),"")</f>
        <v>2701.23</v>
      </c>
      <c r="G47" s="132">
        <f>IFERROR(IF(VLOOKUP($A47,'Annex 2 EHV charges'!$A:$O,10,FALSE)=0,"",VLOOKUP($A47,'Annex 2 EHV charges'!$A:$O,10,FALSE)),"")</f>
        <v>8.5</v>
      </c>
      <c r="H47" s="132">
        <f>IFERROR(IF(VLOOKUP($A47,'Annex 2 EHV charges'!$A:$O,11,FALSE)=0,"",VLOOKUP($A47,'Annex 2 EHV charges'!$A:$O,11,FALSE)),"")</f>
        <v>8.5</v>
      </c>
    </row>
    <row r="48" spans="1:8" ht="12.75" customHeight="1">
      <c r="A48" s="125" t="str">
        <f t="array" ref="A48">IFERROR(INDEX('Annex 2 EHV charges'!$A$11:$A$260, MATCH(0, IF(ISBLANK('Annex 2 EHV charges'!$A$11:$A$260),1, COUNTIF(A$4:$A47, 'Annex 2 EHV charges'!$A$11:$A$260)), 0)),"")</f>
        <v>Tariff 44</v>
      </c>
      <c r="B48" s="125">
        <f>IF($A48="","",VLOOKUP($A48,'Annex 2 EHV charges'!$A:$O,2,0))</f>
        <v>419</v>
      </c>
      <c r="C48" s="126">
        <f>IF($A48="","",VLOOKUP($A48,'Annex 2 EHV charges'!$A:$O,3,0))</f>
        <v>1600000138108</v>
      </c>
      <c r="D48" s="125" t="str">
        <f>IF($A48="","",VLOOKUP($A48,'Annex 2 EHV charges'!$A:$O,7,0))</f>
        <v>Site 44</v>
      </c>
      <c r="E48" s="130">
        <f>IFERROR(IF(VLOOKUP($A48,'Annex 2 EHV charges'!$A:$O,8,FALSE)=0,"",VLOOKUP($A48,'Annex 2 EHV charges'!$A:$O,8,FALSE)),"")</f>
        <v>1.452</v>
      </c>
      <c r="F48" s="131">
        <f>IFERROR(IF(VLOOKUP($A48,'Annex 2 EHV charges'!$A:$O,9,FALSE)=0,"",VLOOKUP($A48,'Annex 2 EHV charges'!$A:$O,9,FALSE)),"")</f>
        <v>306.95999999999998</v>
      </c>
      <c r="G48" s="132">
        <f>IFERROR(IF(VLOOKUP($A48,'Annex 2 EHV charges'!$A:$O,10,FALSE)=0,"",VLOOKUP($A48,'Annex 2 EHV charges'!$A:$O,10,FALSE)),"")</f>
        <v>8.59</v>
      </c>
      <c r="H48" s="132">
        <f>IFERROR(IF(VLOOKUP($A48,'Annex 2 EHV charges'!$A:$O,11,FALSE)=0,"",VLOOKUP($A48,'Annex 2 EHV charges'!$A:$O,11,FALSE)),"")</f>
        <v>8.59</v>
      </c>
    </row>
    <row r="49" spans="1:8" ht="12.75" customHeight="1">
      <c r="A49" s="125" t="str">
        <f t="array" ref="A49">IFERROR(INDEX('Annex 2 EHV charges'!$A$11:$A$260, MATCH(0, IF(ISBLANK('Annex 2 EHV charges'!$A$11:$A$260),1, COUNTIF(A$4:$A48, 'Annex 2 EHV charges'!$A$11:$A$260)), 0)),"")</f>
        <v>Tariff 45</v>
      </c>
      <c r="B49" s="125">
        <f>IF($A49="","",VLOOKUP($A49,'Annex 2 EHV charges'!$A:$O,2,0))</f>
        <v>169</v>
      </c>
      <c r="C49" s="126" t="str">
        <f>IF($A49="","",VLOOKUP($A49,'Annex 2 EHV charges'!$A:$O,3,0))</f>
        <v>1600000132620
1600000132630</v>
      </c>
      <c r="D49" s="125" t="str">
        <f>IF($A49="","",VLOOKUP($A49,'Annex 2 EHV charges'!$A:$O,7,0))</f>
        <v>Site 45</v>
      </c>
      <c r="E49" s="130">
        <f>IFERROR(IF(VLOOKUP($A49,'Annex 2 EHV charges'!$A:$O,8,FALSE)=0,"",VLOOKUP($A49,'Annex 2 EHV charges'!$A:$O,8,FALSE)),"")</f>
        <v>1.865</v>
      </c>
      <c r="F49" s="131">
        <f>IFERROR(IF(VLOOKUP($A49,'Annex 2 EHV charges'!$A:$O,9,FALSE)=0,"",VLOOKUP($A49,'Annex 2 EHV charges'!$A:$O,9,FALSE)),"")</f>
        <v>920.87</v>
      </c>
      <c r="G49" s="132">
        <f>IFERROR(IF(VLOOKUP($A49,'Annex 2 EHV charges'!$A:$O,10,FALSE)=0,"",VLOOKUP($A49,'Annex 2 EHV charges'!$A:$O,10,FALSE)),"")</f>
        <v>7.69</v>
      </c>
      <c r="H49" s="132">
        <f>IFERROR(IF(VLOOKUP($A49,'Annex 2 EHV charges'!$A:$O,11,FALSE)=0,"",VLOOKUP($A49,'Annex 2 EHV charges'!$A:$O,11,FALSE)),"")</f>
        <v>7.69</v>
      </c>
    </row>
    <row r="50" spans="1:8" ht="12.75" customHeight="1">
      <c r="A50" s="125" t="str">
        <f t="array" ref="A50">IFERROR(INDEX('Annex 2 EHV charges'!$A$11:$A$260, MATCH(0, IF(ISBLANK('Annex 2 EHV charges'!$A$11:$A$260),1, COUNTIF(A$4:$A49, 'Annex 2 EHV charges'!$A$11:$A$260)), 0)),"")</f>
        <v>Tariff 46</v>
      </c>
      <c r="B50" s="125">
        <f>IF($A50="","",VLOOKUP($A50,'Annex 2 EHV charges'!$A:$O,2,0))</f>
        <v>179</v>
      </c>
      <c r="C50" s="126" t="str">
        <f>IF($A50="","",VLOOKUP($A50,'Annex 2 EHV charges'!$A:$O,3,0))</f>
        <v>1620000531564
1620000531582
1620000531591</v>
      </c>
      <c r="D50" s="125" t="str">
        <f>IF($A50="","",VLOOKUP($A50,'Annex 2 EHV charges'!$A:$O,7,0))</f>
        <v>Site 46</v>
      </c>
      <c r="E50" s="130">
        <f>IFERROR(IF(VLOOKUP($A50,'Annex 2 EHV charges'!$A:$O,8,FALSE)=0,"",VLOOKUP($A50,'Annex 2 EHV charges'!$A:$O,8,FALSE)),"")</f>
        <v>6.5010000000000003</v>
      </c>
      <c r="F50" s="131">
        <f>IFERROR(IF(VLOOKUP($A50,'Annex 2 EHV charges'!$A:$O,9,FALSE)=0,"",VLOOKUP($A50,'Annex 2 EHV charges'!$A:$O,9,FALSE)),"")</f>
        <v>460.44</v>
      </c>
      <c r="G50" s="132">
        <f>IFERROR(IF(VLOOKUP($A50,'Annex 2 EHV charges'!$A:$O,10,FALSE)=0,"",VLOOKUP($A50,'Annex 2 EHV charges'!$A:$O,10,FALSE)),"")</f>
        <v>9.7200000000000006</v>
      </c>
      <c r="H50" s="132">
        <f>IFERROR(IF(VLOOKUP($A50,'Annex 2 EHV charges'!$A:$O,11,FALSE)=0,"",VLOOKUP($A50,'Annex 2 EHV charges'!$A:$O,11,FALSE)),"")</f>
        <v>9.7200000000000006</v>
      </c>
    </row>
    <row r="51" spans="1:8" ht="12.75" customHeight="1">
      <c r="A51" s="125" t="str">
        <f t="array" ref="A51">IFERROR(INDEX('Annex 2 EHV charges'!$A$11:$A$260, MATCH(0, IF(ISBLANK('Annex 2 EHV charges'!$A$11:$A$260),1, COUNTIF(A$4:$A50, 'Annex 2 EHV charges'!$A$11:$A$260)), 0)),"")</f>
        <v>Tariff 47</v>
      </c>
      <c r="B51" s="125">
        <f>IF($A51="","",VLOOKUP($A51,'Annex 2 EHV charges'!$A:$O,2,0))</f>
        <v>189</v>
      </c>
      <c r="C51" s="126" t="str">
        <f>IF($A51="","",VLOOKUP($A51,'Annex 2 EHV charges'!$A:$O,3,0))</f>
        <v>1600000137841
1600000137850</v>
      </c>
      <c r="D51" s="125" t="str">
        <f>IF($A51="","",VLOOKUP($A51,'Annex 2 EHV charges'!$A:$O,7,0))</f>
        <v>Site 47</v>
      </c>
      <c r="E51" s="130">
        <f>IFERROR(IF(VLOOKUP($A51,'Annex 2 EHV charges'!$A:$O,8,FALSE)=0,"",VLOOKUP($A51,'Annex 2 EHV charges'!$A:$O,8,FALSE)),"")</f>
        <v>1.587</v>
      </c>
      <c r="F51" s="131">
        <f>IFERROR(IF(VLOOKUP($A51,'Annex 2 EHV charges'!$A:$O,9,FALSE)=0,"",VLOOKUP($A51,'Annex 2 EHV charges'!$A:$O,9,FALSE)),"")</f>
        <v>6885.51</v>
      </c>
      <c r="G51" s="132">
        <f>IFERROR(IF(VLOOKUP($A51,'Annex 2 EHV charges'!$A:$O,10,FALSE)=0,"",VLOOKUP($A51,'Annex 2 EHV charges'!$A:$O,10,FALSE)),"")</f>
        <v>4.16</v>
      </c>
      <c r="H51" s="132">
        <f>IFERROR(IF(VLOOKUP($A51,'Annex 2 EHV charges'!$A:$O,11,FALSE)=0,"",VLOOKUP($A51,'Annex 2 EHV charges'!$A:$O,11,FALSE)),"")</f>
        <v>4.16</v>
      </c>
    </row>
    <row r="52" spans="1:8" ht="12.75" customHeight="1">
      <c r="A52" s="125" t="str">
        <f t="array" ref="A52">IFERROR(INDEX('Annex 2 EHV charges'!$A$11:$A$260, MATCH(0, IF(ISBLANK('Annex 2 EHV charges'!$A$11:$A$260),1, COUNTIF(A$4:$A51, 'Annex 2 EHV charges'!$A$11:$A$260)), 0)),"")</f>
        <v>Tariff 48</v>
      </c>
      <c r="B52" s="125">
        <f>IF($A52="","",VLOOKUP($A52,'Annex 2 EHV charges'!$A:$O,2,0))</f>
        <v>199</v>
      </c>
      <c r="C52" s="126" t="str">
        <f>IF($A52="","",VLOOKUP($A52,'Annex 2 EHV charges'!$A:$O,3,0))</f>
        <v>1600000134831
1600000134840</v>
      </c>
      <c r="D52" s="125" t="str">
        <f>IF($A52="","",VLOOKUP($A52,'Annex 2 EHV charges'!$A:$O,7,0))</f>
        <v>Site 48</v>
      </c>
      <c r="E52" s="130">
        <f>IFERROR(IF(VLOOKUP($A52,'Annex 2 EHV charges'!$A:$O,8,FALSE)=0,"",VLOOKUP($A52,'Annex 2 EHV charges'!$A:$O,8,FALSE)),"")</f>
        <v>0.54200000000000004</v>
      </c>
      <c r="F52" s="131">
        <f>IFERROR(IF(VLOOKUP($A52,'Annex 2 EHV charges'!$A:$O,9,FALSE)=0,"",VLOOKUP($A52,'Annex 2 EHV charges'!$A:$O,9,FALSE)),"")</f>
        <v>8832.3799999999992</v>
      </c>
      <c r="G52" s="132">
        <f>IFERROR(IF(VLOOKUP($A52,'Annex 2 EHV charges'!$A:$O,10,FALSE)=0,"",VLOOKUP($A52,'Annex 2 EHV charges'!$A:$O,10,FALSE)),"")</f>
        <v>7.64</v>
      </c>
      <c r="H52" s="132">
        <f>IFERROR(IF(VLOOKUP($A52,'Annex 2 EHV charges'!$A:$O,11,FALSE)=0,"",VLOOKUP($A52,'Annex 2 EHV charges'!$A:$O,11,FALSE)),"")</f>
        <v>7.64</v>
      </c>
    </row>
    <row r="53" spans="1:8" ht="12.75" customHeight="1">
      <c r="A53" s="125" t="str">
        <f t="array" ref="A53">IFERROR(INDEX('Annex 2 EHV charges'!$A$11:$A$260, MATCH(0, IF(ISBLANK('Annex 2 EHV charges'!$A$11:$A$260),1, COUNTIF(A$4:$A52, 'Annex 2 EHV charges'!$A$11:$A$260)), 0)),"")</f>
        <v>Tariff 49</v>
      </c>
      <c r="B53" s="125">
        <f>IF($A53="","",VLOOKUP($A53,'Annex 2 EHV charges'!$A:$O,2,0))</f>
        <v>209</v>
      </c>
      <c r="C53" s="126" t="str">
        <f>IF($A53="","",VLOOKUP($A53,'Annex 2 EHV charges'!$A:$O,3,0))</f>
        <v>1600000134901
1600000134910</v>
      </c>
      <c r="D53" s="125" t="str">
        <f>IF($A53="","",VLOOKUP($A53,'Annex 2 EHV charges'!$A:$O,7,0))</f>
        <v>Site 49</v>
      </c>
      <c r="E53" s="130">
        <f>IFERROR(IF(VLOOKUP($A53,'Annex 2 EHV charges'!$A:$O,8,FALSE)=0,"",VLOOKUP($A53,'Annex 2 EHV charges'!$A:$O,8,FALSE)),"")</f>
        <v>0.77100000000000002</v>
      </c>
      <c r="F53" s="131">
        <f>IFERROR(IF(VLOOKUP($A53,'Annex 2 EHV charges'!$A:$O,9,FALSE)=0,"",VLOOKUP($A53,'Annex 2 EHV charges'!$A:$O,9,FALSE)),"")</f>
        <v>767.39</v>
      </c>
      <c r="G53" s="132">
        <f>IFERROR(IF(VLOOKUP($A53,'Annex 2 EHV charges'!$A:$O,10,FALSE)=0,"",VLOOKUP($A53,'Annex 2 EHV charges'!$A:$O,10,FALSE)),"")</f>
        <v>12.53</v>
      </c>
      <c r="H53" s="132">
        <f>IFERROR(IF(VLOOKUP($A53,'Annex 2 EHV charges'!$A:$O,11,FALSE)=0,"",VLOOKUP($A53,'Annex 2 EHV charges'!$A:$O,11,FALSE)),"")</f>
        <v>12.53</v>
      </c>
    </row>
    <row r="54" spans="1:8" ht="12.75" customHeight="1">
      <c r="A54" s="125" t="str">
        <f t="array" ref="A54">IFERROR(INDEX('Annex 2 EHV charges'!$A$11:$A$260, MATCH(0, IF(ISBLANK('Annex 2 EHV charges'!$A$11:$A$260),1, COUNTIF(A$4:$A53, 'Annex 2 EHV charges'!$A$11:$A$260)), 0)),"")</f>
        <v>Tariff 50</v>
      </c>
      <c r="B54" s="125">
        <f>IF($A54="","",VLOOKUP($A54,'Annex 2 EHV charges'!$A:$O,2,0))</f>
        <v>219</v>
      </c>
      <c r="C54" s="126">
        <f>IF($A54="","",VLOOKUP($A54,'Annex 2 EHV charges'!$A:$O,3,0))</f>
        <v>1600000155460</v>
      </c>
      <c r="D54" s="125" t="str">
        <f>IF($A54="","",VLOOKUP($A54,'Annex 2 EHV charges'!$A:$O,7,0))</f>
        <v>Site 50</v>
      </c>
      <c r="E54" s="130">
        <f>IFERROR(IF(VLOOKUP($A54,'Annex 2 EHV charges'!$A:$O,8,FALSE)=0,"",VLOOKUP($A54,'Annex 2 EHV charges'!$A:$O,8,FALSE)),"")</f>
        <v>7.5999999999999998E-2</v>
      </c>
      <c r="F54" s="131">
        <f>IFERROR(IF(VLOOKUP($A54,'Annex 2 EHV charges'!$A:$O,9,FALSE)=0,"",VLOOKUP($A54,'Annex 2 EHV charges'!$A:$O,9,FALSE)),"")</f>
        <v>1363.06</v>
      </c>
      <c r="G54" s="132">
        <f>IFERROR(IF(VLOOKUP($A54,'Annex 2 EHV charges'!$A:$O,10,FALSE)=0,"",VLOOKUP($A54,'Annex 2 EHV charges'!$A:$O,10,FALSE)),"")</f>
        <v>2.06</v>
      </c>
      <c r="H54" s="132">
        <f>IFERROR(IF(VLOOKUP($A54,'Annex 2 EHV charges'!$A:$O,11,FALSE)=0,"",VLOOKUP($A54,'Annex 2 EHV charges'!$A:$O,11,FALSE)),"")</f>
        <v>2.06</v>
      </c>
    </row>
    <row r="55" spans="1:8" ht="12.75" customHeight="1">
      <c r="A55" s="125" t="str">
        <f t="array" ref="A55">IFERROR(INDEX('Annex 2 EHV charges'!$A$11:$A$260, MATCH(0, IF(ISBLANK('Annex 2 EHV charges'!$A$11:$A$260),1, COUNTIF(A$4:$A54, 'Annex 2 EHV charges'!$A$11:$A$260)), 0)),"")</f>
        <v>Tariff 51</v>
      </c>
      <c r="B55" s="125">
        <f>IF($A55="","",VLOOKUP($A55,'Annex 2 EHV charges'!$A:$O,2,0))</f>
        <v>229</v>
      </c>
      <c r="C55" s="126">
        <f>IF($A55="","",VLOOKUP($A55,'Annex 2 EHV charges'!$A:$O,3,0))</f>
        <v>1600000132392</v>
      </c>
      <c r="D55" s="125" t="str">
        <f>IF($A55="","",VLOOKUP($A55,'Annex 2 EHV charges'!$A:$O,7,0))</f>
        <v>Site 51</v>
      </c>
      <c r="E55" s="130">
        <f>IFERROR(IF(VLOOKUP($A55,'Annex 2 EHV charges'!$A:$O,8,FALSE)=0,"",VLOOKUP($A55,'Annex 2 EHV charges'!$A:$O,8,FALSE)),"")</f>
        <v>1.123</v>
      </c>
      <c r="F55" s="131">
        <f>IFERROR(IF(VLOOKUP($A55,'Annex 2 EHV charges'!$A:$O,9,FALSE)=0,"",VLOOKUP($A55,'Annex 2 EHV charges'!$A:$O,9,FALSE)),"")</f>
        <v>306.95999999999998</v>
      </c>
      <c r="G55" s="132">
        <f>IFERROR(IF(VLOOKUP($A55,'Annex 2 EHV charges'!$A:$O,10,FALSE)=0,"",VLOOKUP($A55,'Annex 2 EHV charges'!$A:$O,10,FALSE)),"")</f>
        <v>3.63</v>
      </c>
      <c r="H55" s="132">
        <f>IFERROR(IF(VLOOKUP($A55,'Annex 2 EHV charges'!$A:$O,11,FALSE)=0,"",VLOOKUP($A55,'Annex 2 EHV charges'!$A:$O,11,FALSE)),"")</f>
        <v>3.63</v>
      </c>
    </row>
    <row r="56" spans="1:8" ht="12.75" customHeight="1">
      <c r="A56" s="125" t="str">
        <f t="array" ref="A56">IFERROR(INDEX('Annex 2 EHV charges'!$A$11:$A$260, MATCH(0, IF(ISBLANK('Annex 2 EHV charges'!$A$11:$A$260),1, COUNTIF(A$4:$A55, 'Annex 2 EHV charges'!$A$11:$A$260)), 0)),"")</f>
        <v>Tariff 52</v>
      </c>
      <c r="B56" s="125">
        <f>IF($A56="","",VLOOKUP($A56,'Annex 2 EHV charges'!$A:$O,2,0))</f>
        <v>239</v>
      </c>
      <c r="C56" s="126">
        <f>IF($A56="","",VLOOKUP($A56,'Annex 2 EHV charges'!$A:$O,3,0))</f>
        <v>1600000134850</v>
      </c>
      <c r="D56" s="125" t="str">
        <f>IF($A56="","",VLOOKUP($A56,'Annex 2 EHV charges'!$A:$O,7,0))</f>
        <v>Site 52</v>
      </c>
      <c r="E56" s="130">
        <f>IFERROR(IF(VLOOKUP($A56,'Annex 2 EHV charges'!$A:$O,8,FALSE)=0,"",VLOOKUP($A56,'Annex 2 EHV charges'!$A:$O,8,FALSE)),"")</f>
        <v>0.77200000000000002</v>
      </c>
      <c r="F56" s="131">
        <f>IFERROR(IF(VLOOKUP($A56,'Annex 2 EHV charges'!$A:$O,9,FALSE)=0,"",VLOOKUP($A56,'Annex 2 EHV charges'!$A:$O,9,FALSE)),"")</f>
        <v>306.95999999999998</v>
      </c>
      <c r="G56" s="132">
        <f>IFERROR(IF(VLOOKUP($A56,'Annex 2 EHV charges'!$A:$O,10,FALSE)=0,"",VLOOKUP($A56,'Annex 2 EHV charges'!$A:$O,10,FALSE)),"")</f>
        <v>7.95</v>
      </c>
      <c r="H56" s="132">
        <f>IFERROR(IF(VLOOKUP($A56,'Annex 2 EHV charges'!$A:$O,11,FALSE)=0,"",VLOOKUP($A56,'Annex 2 EHV charges'!$A:$O,11,FALSE)),"")</f>
        <v>7.95</v>
      </c>
    </row>
    <row r="57" spans="1:8" ht="12.75" customHeight="1">
      <c r="A57" s="125" t="str">
        <f t="array" ref="A57">IFERROR(INDEX('Annex 2 EHV charges'!$A$11:$A$260, MATCH(0, IF(ISBLANK('Annex 2 EHV charges'!$A$11:$A$260),1, COUNTIF(A$4:$A56, 'Annex 2 EHV charges'!$A$11:$A$260)), 0)),"")</f>
        <v>Tariff 53</v>
      </c>
      <c r="B57" s="125">
        <f>IF($A57="","",VLOOKUP($A57,'Annex 2 EHV charges'!$A:$O,2,0))</f>
        <v>249</v>
      </c>
      <c r="C57" s="126">
        <f>IF($A57="","",VLOOKUP($A57,'Annex 2 EHV charges'!$A:$O,3,0))</f>
        <v>1600000137318</v>
      </c>
      <c r="D57" s="125" t="str">
        <f>IF($A57="","",VLOOKUP($A57,'Annex 2 EHV charges'!$A:$O,7,0))</f>
        <v>Site 53</v>
      </c>
      <c r="E57" s="130">
        <f>IFERROR(IF(VLOOKUP($A57,'Annex 2 EHV charges'!$A:$O,8,FALSE)=0,"",VLOOKUP($A57,'Annex 2 EHV charges'!$A:$O,8,FALSE)),"")</f>
        <v>0.38100000000000001</v>
      </c>
      <c r="F57" s="131">
        <f>IFERROR(IF(VLOOKUP($A57,'Annex 2 EHV charges'!$A:$O,9,FALSE)=0,"",VLOOKUP($A57,'Annex 2 EHV charges'!$A:$O,9,FALSE)),"")</f>
        <v>306.95999999999998</v>
      </c>
      <c r="G57" s="132">
        <f>IFERROR(IF(VLOOKUP($A57,'Annex 2 EHV charges'!$A:$O,10,FALSE)=0,"",VLOOKUP($A57,'Annex 2 EHV charges'!$A:$O,10,FALSE)),"")</f>
        <v>3.5</v>
      </c>
      <c r="H57" s="132">
        <f>IFERROR(IF(VLOOKUP($A57,'Annex 2 EHV charges'!$A:$O,11,FALSE)=0,"",VLOOKUP($A57,'Annex 2 EHV charges'!$A:$O,11,FALSE)),"")</f>
        <v>3.5</v>
      </c>
    </row>
    <row r="58" spans="1:8" ht="12.75" customHeight="1">
      <c r="A58" s="125" t="str">
        <f t="array" ref="A58">IFERROR(INDEX('Annex 2 EHV charges'!$A$11:$A$260, MATCH(0, IF(ISBLANK('Annex 2 EHV charges'!$A$11:$A$260),1, COUNTIF(A$4:$A57, 'Annex 2 EHV charges'!$A$11:$A$260)), 0)),"")</f>
        <v>Tariff 54</v>
      </c>
      <c r="B58" s="125">
        <f>IF($A58="","",VLOOKUP($A58,'Annex 2 EHV charges'!$A:$O,2,0))</f>
        <v>259</v>
      </c>
      <c r="C58" s="126">
        <f>IF($A58="","",VLOOKUP($A58,'Annex 2 EHV charges'!$A:$O,3,0))</f>
        <v>1600000137674</v>
      </c>
      <c r="D58" s="125" t="str">
        <f>IF($A58="","",VLOOKUP($A58,'Annex 2 EHV charges'!$A:$O,7,0))</f>
        <v>Site 54</v>
      </c>
      <c r="E58" s="130">
        <f>IFERROR(IF(VLOOKUP($A58,'Annex 2 EHV charges'!$A:$O,8,FALSE)=0,"",VLOOKUP($A58,'Annex 2 EHV charges'!$A:$O,8,FALSE)),"")</f>
        <v>4.09</v>
      </c>
      <c r="F58" s="131">
        <f>IFERROR(IF(VLOOKUP($A58,'Annex 2 EHV charges'!$A:$O,9,FALSE)=0,"",VLOOKUP($A58,'Annex 2 EHV charges'!$A:$O,9,FALSE)),"")</f>
        <v>153.47999999999999</v>
      </c>
      <c r="G58" s="132">
        <f>IFERROR(IF(VLOOKUP($A58,'Annex 2 EHV charges'!$A:$O,10,FALSE)=0,"",VLOOKUP($A58,'Annex 2 EHV charges'!$A:$O,10,FALSE)),"")</f>
        <v>11</v>
      </c>
      <c r="H58" s="132">
        <f>IFERROR(IF(VLOOKUP($A58,'Annex 2 EHV charges'!$A:$O,11,FALSE)=0,"",VLOOKUP($A58,'Annex 2 EHV charges'!$A:$O,11,FALSE)),"")</f>
        <v>11</v>
      </c>
    </row>
    <row r="59" spans="1:8" ht="12.75" customHeight="1">
      <c r="A59" s="125" t="str">
        <f t="array" ref="A59">IFERROR(INDEX('Annex 2 EHV charges'!$A$11:$A$260, MATCH(0, IF(ISBLANK('Annex 2 EHV charges'!$A$11:$A$260),1, COUNTIF(A$4:$A58, 'Annex 2 EHV charges'!$A$11:$A$260)), 0)),"")</f>
        <v>Tariff 55</v>
      </c>
      <c r="B59" s="125">
        <f>IF($A59="","",VLOOKUP($A59,'Annex 2 EHV charges'!$A:$O,2,0))</f>
        <v>369</v>
      </c>
      <c r="C59" s="126">
        <f>IF($A59="","",VLOOKUP($A59,'Annex 2 EHV charges'!$A:$O,3,0))</f>
        <v>1600000137823</v>
      </c>
      <c r="D59" s="125" t="str">
        <f>IF($A59="","",VLOOKUP($A59,'Annex 2 EHV charges'!$A:$O,7,0))</f>
        <v>Site 55</v>
      </c>
      <c r="E59" s="130">
        <f>IFERROR(IF(VLOOKUP($A59,'Annex 2 EHV charges'!$A:$O,8,FALSE)=0,"",VLOOKUP($A59,'Annex 2 EHV charges'!$A:$O,8,FALSE)),"")</f>
        <v>1.6679999999999999</v>
      </c>
      <c r="F59" s="131">
        <f>IFERROR(IF(VLOOKUP($A59,'Annex 2 EHV charges'!$A:$O,9,FALSE)=0,"",VLOOKUP($A59,'Annex 2 EHV charges'!$A:$O,9,FALSE)),"")</f>
        <v>306.95999999999998</v>
      </c>
      <c r="G59" s="132">
        <f>IFERROR(IF(VLOOKUP($A59,'Annex 2 EHV charges'!$A:$O,10,FALSE)=0,"",VLOOKUP($A59,'Annex 2 EHV charges'!$A:$O,10,FALSE)),"")</f>
        <v>8.3699999999999992</v>
      </c>
      <c r="H59" s="132">
        <f>IFERROR(IF(VLOOKUP($A59,'Annex 2 EHV charges'!$A:$O,11,FALSE)=0,"",VLOOKUP($A59,'Annex 2 EHV charges'!$A:$O,11,FALSE)),"")</f>
        <v>8.3699999999999992</v>
      </c>
    </row>
    <row r="60" spans="1:8" ht="12.75" customHeight="1">
      <c r="A60" s="125" t="str">
        <f t="array" ref="A60">IFERROR(INDEX('Annex 2 EHV charges'!$A$11:$A$260, MATCH(0, IF(ISBLANK('Annex 2 EHV charges'!$A$11:$A$260),1, COUNTIF(A$4:$A59, 'Annex 2 EHV charges'!$A$11:$A$260)), 0)),"")</f>
        <v>Tariff 56</v>
      </c>
      <c r="B60" s="125">
        <f>IF($A60="","",VLOOKUP($A60,'Annex 2 EHV charges'!$A:$O,2,0))</f>
        <v>289</v>
      </c>
      <c r="C60" s="126">
        <f>IF($A60="","",VLOOKUP($A60,'Annex 2 EHV charges'!$A:$O,3,0))</f>
        <v>1600000138516</v>
      </c>
      <c r="D60" s="125" t="str">
        <f>IF($A60="","",VLOOKUP($A60,'Annex 2 EHV charges'!$A:$O,7,0))</f>
        <v>Site 56</v>
      </c>
      <c r="E60" s="130">
        <f>IFERROR(IF(VLOOKUP($A60,'Annex 2 EHV charges'!$A:$O,8,FALSE)=0,"",VLOOKUP($A60,'Annex 2 EHV charges'!$A:$O,8,FALSE)),"")</f>
        <v>2.121</v>
      </c>
      <c r="F60" s="131">
        <f>IFERROR(IF(VLOOKUP($A60,'Annex 2 EHV charges'!$A:$O,9,FALSE)=0,"",VLOOKUP($A60,'Annex 2 EHV charges'!$A:$O,9,FALSE)),"")</f>
        <v>153.47999999999999</v>
      </c>
      <c r="G60" s="132">
        <f>IFERROR(IF(VLOOKUP($A60,'Annex 2 EHV charges'!$A:$O,10,FALSE)=0,"",VLOOKUP($A60,'Annex 2 EHV charges'!$A:$O,10,FALSE)),"")</f>
        <v>3.11</v>
      </c>
      <c r="H60" s="132">
        <f>IFERROR(IF(VLOOKUP($A60,'Annex 2 EHV charges'!$A:$O,11,FALSE)=0,"",VLOOKUP($A60,'Annex 2 EHV charges'!$A:$O,11,FALSE)),"")</f>
        <v>3.11</v>
      </c>
    </row>
    <row r="61" spans="1:8" ht="12.75" customHeight="1">
      <c r="A61" s="125" t="str">
        <f t="array" ref="A61">IFERROR(INDEX('Annex 2 EHV charges'!$A$11:$A$260, MATCH(0, IF(ISBLANK('Annex 2 EHV charges'!$A$11:$A$260),1, COUNTIF(A$4:$A60, 'Annex 2 EHV charges'!$A$11:$A$260)), 0)),"")</f>
        <v>Tariff 57</v>
      </c>
      <c r="B61" s="125">
        <f>IF($A61="","",VLOOKUP($A61,'Annex 2 EHV charges'!$A:$O,2,0))</f>
        <v>299</v>
      </c>
      <c r="C61" s="126">
        <f>IF($A61="","",VLOOKUP($A61,'Annex 2 EHV charges'!$A:$O,3,0))</f>
        <v>1600000134822</v>
      </c>
      <c r="D61" s="125" t="str">
        <f>IF($A61="","",VLOOKUP($A61,'Annex 2 EHV charges'!$A:$O,7,0))</f>
        <v>Site 57</v>
      </c>
      <c r="E61" s="130">
        <f>IFERROR(IF(VLOOKUP($A61,'Annex 2 EHV charges'!$A:$O,8,FALSE)=0,"",VLOOKUP($A61,'Annex 2 EHV charges'!$A:$O,8,FALSE)),"")</f>
        <v>0.56499999999999995</v>
      </c>
      <c r="F61" s="131">
        <f>IFERROR(IF(VLOOKUP($A61,'Annex 2 EHV charges'!$A:$O,9,FALSE)=0,"",VLOOKUP($A61,'Annex 2 EHV charges'!$A:$O,9,FALSE)),"")</f>
        <v>8818.5</v>
      </c>
      <c r="G61" s="132">
        <f>IFERROR(IF(VLOOKUP($A61,'Annex 2 EHV charges'!$A:$O,10,FALSE)=0,"",VLOOKUP($A61,'Annex 2 EHV charges'!$A:$O,10,FALSE)),"")</f>
        <v>7.23</v>
      </c>
      <c r="H61" s="132">
        <f>IFERROR(IF(VLOOKUP($A61,'Annex 2 EHV charges'!$A:$O,11,FALSE)=0,"",VLOOKUP($A61,'Annex 2 EHV charges'!$A:$O,11,FALSE)),"")</f>
        <v>7.23</v>
      </c>
    </row>
    <row r="62" spans="1:8" ht="12.75" customHeight="1">
      <c r="A62" s="125" t="str">
        <f t="array" ref="A62">IFERROR(INDEX('Annex 2 EHV charges'!$A$11:$A$260, MATCH(0, IF(ISBLANK('Annex 2 EHV charges'!$A$11:$A$260),1, COUNTIF(A$4:$A61, 'Annex 2 EHV charges'!$A$11:$A$260)), 0)),"")</f>
        <v>Tariff 58</v>
      </c>
      <c r="B62" s="125">
        <f>IF($A62="","",VLOOKUP($A62,'Annex 2 EHV charges'!$A:$O,2,0))</f>
        <v>309</v>
      </c>
      <c r="C62" s="126">
        <f>IF($A62="","",VLOOKUP($A62,'Annex 2 EHV charges'!$A:$O,3,0))</f>
        <v>1600000134984</v>
      </c>
      <c r="D62" s="125" t="str">
        <f>IF($A62="","",VLOOKUP($A62,'Annex 2 EHV charges'!$A:$O,7,0))</f>
        <v>Site 58</v>
      </c>
      <c r="E62" s="130">
        <f>IFERROR(IF(VLOOKUP($A62,'Annex 2 EHV charges'!$A:$O,8,FALSE)=0,"",VLOOKUP($A62,'Annex 2 EHV charges'!$A:$O,8,FALSE)),"")</f>
        <v>0.94899999999999995</v>
      </c>
      <c r="F62" s="131">
        <f>IFERROR(IF(VLOOKUP($A62,'Annex 2 EHV charges'!$A:$O,9,FALSE)=0,"",VLOOKUP($A62,'Annex 2 EHV charges'!$A:$O,9,FALSE)),"")</f>
        <v>4222.57</v>
      </c>
      <c r="G62" s="132">
        <f>IFERROR(IF(VLOOKUP($A62,'Annex 2 EHV charges'!$A:$O,10,FALSE)=0,"",VLOOKUP($A62,'Annex 2 EHV charges'!$A:$O,10,FALSE)),"")</f>
        <v>5.04</v>
      </c>
      <c r="H62" s="132">
        <f>IFERROR(IF(VLOOKUP($A62,'Annex 2 EHV charges'!$A:$O,11,FALSE)=0,"",VLOOKUP($A62,'Annex 2 EHV charges'!$A:$O,11,FALSE)),"")</f>
        <v>5.04</v>
      </c>
    </row>
    <row r="63" spans="1:8" ht="12.75" customHeight="1">
      <c r="A63" s="125" t="str">
        <f t="array" ref="A63">IFERROR(INDEX('Annex 2 EHV charges'!$A$11:$A$260, MATCH(0, IF(ISBLANK('Annex 2 EHV charges'!$A$11:$A$260),1, COUNTIF(A$4:$A62, 'Annex 2 EHV charges'!$A$11:$A$260)), 0)),"")</f>
        <v>Tariff 59</v>
      </c>
      <c r="B63" s="125">
        <f>IF($A63="","",VLOOKUP($A63,'Annex 2 EHV charges'!$A:$O,2,0))</f>
        <v>319</v>
      </c>
      <c r="C63" s="126">
        <f>IF($A63="","",VLOOKUP($A63,'Annex 2 EHV charges'!$A:$O,3,0))</f>
        <v>1600000133856</v>
      </c>
      <c r="D63" s="125" t="str">
        <f>IF($A63="","",VLOOKUP($A63,'Annex 2 EHV charges'!$A:$O,7,0))</f>
        <v>Site 59</v>
      </c>
      <c r="E63" s="130">
        <f>IFERROR(IF(VLOOKUP($A63,'Annex 2 EHV charges'!$A:$O,8,FALSE)=0,"",VLOOKUP($A63,'Annex 2 EHV charges'!$A:$O,8,FALSE)),"")</f>
        <v>1.627</v>
      </c>
      <c r="F63" s="131">
        <f>IFERROR(IF(VLOOKUP($A63,'Annex 2 EHV charges'!$A:$O,9,FALSE)=0,"",VLOOKUP($A63,'Annex 2 EHV charges'!$A:$O,9,FALSE)),"")</f>
        <v>153.47999999999999</v>
      </c>
      <c r="G63" s="132">
        <f>IFERROR(IF(VLOOKUP($A63,'Annex 2 EHV charges'!$A:$O,10,FALSE)=0,"",VLOOKUP($A63,'Annex 2 EHV charges'!$A:$O,10,FALSE)),"")</f>
        <v>3.85</v>
      </c>
      <c r="H63" s="132">
        <f>IFERROR(IF(VLOOKUP($A63,'Annex 2 EHV charges'!$A:$O,11,FALSE)=0,"",VLOOKUP($A63,'Annex 2 EHV charges'!$A:$O,11,FALSE)),"")</f>
        <v>3.85</v>
      </c>
    </row>
    <row r="64" spans="1:8" ht="12.75" customHeight="1">
      <c r="A64" s="125" t="str">
        <f t="array" ref="A64">IFERROR(INDEX('Annex 2 EHV charges'!$A$11:$A$260, MATCH(0, IF(ISBLANK('Annex 2 EHV charges'!$A$11:$A$260),1, COUNTIF(A$4:$A63, 'Annex 2 EHV charges'!$A$11:$A$260)), 0)),"")</f>
        <v>Tariff 60</v>
      </c>
      <c r="B64" s="125">
        <f>IF($A64="","",VLOOKUP($A64,'Annex 2 EHV charges'!$A:$O,2,0))</f>
        <v>329</v>
      </c>
      <c r="C64" s="126">
        <f>IF($A64="","",VLOOKUP($A64,'Annex 2 EHV charges'!$A:$O,3,0))</f>
        <v>1600000138924</v>
      </c>
      <c r="D64" s="125" t="str">
        <f>IF($A64="","",VLOOKUP($A64,'Annex 2 EHV charges'!$A:$O,7,0))</f>
        <v>Site 60</v>
      </c>
      <c r="E64" s="130">
        <f>IFERROR(IF(VLOOKUP($A64,'Annex 2 EHV charges'!$A:$O,8,FALSE)=0,"",VLOOKUP($A64,'Annex 2 EHV charges'!$A:$O,8,FALSE)),"")</f>
        <v>0.97499999999999998</v>
      </c>
      <c r="F64" s="131">
        <f>IFERROR(IF(VLOOKUP($A64,'Annex 2 EHV charges'!$A:$O,9,FALSE)=0,"",VLOOKUP($A64,'Annex 2 EHV charges'!$A:$O,9,FALSE)),"")</f>
        <v>306.95999999999998</v>
      </c>
      <c r="G64" s="132">
        <f>IFERROR(IF(VLOOKUP($A64,'Annex 2 EHV charges'!$A:$O,10,FALSE)=0,"",VLOOKUP($A64,'Annex 2 EHV charges'!$A:$O,10,FALSE)),"")</f>
        <v>9.2100000000000009</v>
      </c>
      <c r="H64" s="132">
        <f>IFERROR(IF(VLOOKUP($A64,'Annex 2 EHV charges'!$A:$O,11,FALSE)=0,"",VLOOKUP($A64,'Annex 2 EHV charges'!$A:$O,11,FALSE)),"")</f>
        <v>9.2100000000000009</v>
      </c>
    </row>
    <row r="65" spans="1:8" ht="12.75" customHeight="1">
      <c r="A65" s="125" t="str">
        <f t="array" ref="A65">IFERROR(INDEX('Annex 2 EHV charges'!$A$11:$A$260, MATCH(0, IF(ISBLANK('Annex 2 EHV charges'!$A$11:$A$260),1, COUNTIF(A$4:$A64, 'Annex 2 EHV charges'!$A$11:$A$260)), 0)),"")</f>
        <v>Tariff 61</v>
      </c>
      <c r="B65" s="125">
        <f>IF($A65="","",VLOOKUP($A65,'Annex 2 EHV charges'!$A:$O,2,0))</f>
        <v>339</v>
      </c>
      <c r="C65" s="126">
        <f>IF($A65="","",VLOOKUP($A65,'Annex 2 EHV charges'!$A:$O,3,0))</f>
        <v>1600000135064</v>
      </c>
      <c r="D65" s="125" t="str">
        <f>IF($A65="","",VLOOKUP($A65,'Annex 2 EHV charges'!$A:$O,7,0))</f>
        <v>Site 61</v>
      </c>
      <c r="E65" s="130">
        <f>IFERROR(IF(VLOOKUP($A65,'Annex 2 EHV charges'!$A:$O,8,FALSE)=0,"",VLOOKUP($A65,'Annex 2 EHV charges'!$A:$O,8,FALSE)),"")</f>
        <v>2.7639999999999998</v>
      </c>
      <c r="F65" s="131">
        <f>IFERROR(IF(VLOOKUP($A65,'Annex 2 EHV charges'!$A:$O,9,FALSE)=0,"",VLOOKUP($A65,'Annex 2 EHV charges'!$A:$O,9,FALSE)),"")</f>
        <v>306.95999999999998</v>
      </c>
      <c r="G65" s="132">
        <f>IFERROR(IF(VLOOKUP($A65,'Annex 2 EHV charges'!$A:$O,10,FALSE)=0,"",VLOOKUP($A65,'Annex 2 EHV charges'!$A:$O,10,FALSE)),"")</f>
        <v>6.82</v>
      </c>
      <c r="H65" s="132">
        <f>IFERROR(IF(VLOOKUP($A65,'Annex 2 EHV charges'!$A:$O,11,FALSE)=0,"",VLOOKUP($A65,'Annex 2 EHV charges'!$A:$O,11,FALSE)),"")</f>
        <v>6.82</v>
      </c>
    </row>
    <row r="66" spans="1:8" ht="12.75" customHeight="1">
      <c r="A66" s="125" t="str">
        <f t="array" ref="A66">IFERROR(INDEX('Annex 2 EHV charges'!$A$11:$A$260, MATCH(0, IF(ISBLANK('Annex 2 EHV charges'!$A$11:$A$260),1, COUNTIF(A$4:$A65, 'Annex 2 EHV charges'!$A$11:$A$260)), 0)),"")</f>
        <v>Tariff 62</v>
      </c>
      <c r="B66" s="125">
        <f>IF($A66="","",VLOOKUP($A66,'Annex 2 EHV charges'!$A:$O,2,0))</f>
        <v>349</v>
      </c>
      <c r="C66" s="126">
        <f>IF($A66="","",VLOOKUP($A66,'Annex 2 EHV charges'!$A:$O,3,0))</f>
        <v>1600000132036</v>
      </c>
      <c r="D66" s="125" t="str">
        <f>IF($A66="","",VLOOKUP($A66,'Annex 2 EHV charges'!$A:$O,7,0))</f>
        <v>Site 62</v>
      </c>
      <c r="E66" s="130">
        <f>IFERROR(IF(VLOOKUP($A66,'Annex 2 EHV charges'!$A:$O,8,FALSE)=0,"",VLOOKUP($A66,'Annex 2 EHV charges'!$A:$O,8,FALSE)),"")</f>
        <v>2.7690000000000001</v>
      </c>
      <c r="F66" s="131">
        <f>IFERROR(IF(VLOOKUP($A66,'Annex 2 EHV charges'!$A:$O,9,FALSE)=0,"",VLOOKUP($A66,'Annex 2 EHV charges'!$A:$O,9,FALSE)),"")</f>
        <v>8102.21</v>
      </c>
      <c r="G66" s="132">
        <f>IFERROR(IF(VLOOKUP($A66,'Annex 2 EHV charges'!$A:$O,10,FALSE)=0,"",VLOOKUP($A66,'Annex 2 EHV charges'!$A:$O,10,FALSE)),"")</f>
        <v>7.63</v>
      </c>
      <c r="H66" s="132">
        <f>IFERROR(IF(VLOOKUP($A66,'Annex 2 EHV charges'!$A:$O,11,FALSE)=0,"",VLOOKUP($A66,'Annex 2 EHV charges'!$A:$O,11,FALSE)),"")</f>
        <v>7.63</v>
      </c>
    </row>
    <row r="67" spans="1:8" ht="12.75" customHeight="1">
      <c r="A67" s="125" t="str">
        <f t="array" ref="A67">IFERROR(INDEX('Annex 2 EHV charges'!$A$11:$A$260, MATCH(0, IF(ISBLANK('Annex 2 EHV charges'!$A$11:$A$260),1, COUNTIF(A$4:$A66, 'Annex 2 EHV charges'!$A$11:$A$260)), 0)),"")</f>
        <v>Tariff 63</v>
      </c>
      <c r="B67" s="125">
        <f>IF($A67="","",VLOOKUP($A67,'Annex 2 EHV charges'!$A:$O,2,0))</f>
        <v>359</v>
      </c>
      <c r="C67" s="126">
        <f>IF($A67="","",VLOOKUP($A67,'Annex 2 EHV charges'!$A:$O,3,0))</f>
        <v>1600000132045</v>
      </c>
      <c r="D67" s="125" t="str">
        <f>IF($A67="","",VLOOKUP($A67,'Annex 2 EHV charges'!$A:$O,7,0))</f>
        <v>Site 63</v>
      </c>
      <c r="E67" s="130">
        <f>IFERROR(IF(VLOOKUP($A67,'Annex 2 EHV charges'!$A:$O,8,FALSE)=0,"",VLOOKUP($A67,'Annex 2 EHV charges'!$A:$O,8,FALSE)),"")</f>
        <v>0.104</v>
      </c>
      <c r="F67" s="131">
        <f>IFERROR(IF(VLOOKUP($A67,'Annex 2 EHV charges'!$A:$O,9,FALSE)=0,"",VLOOKUP($A67,'Annex 2 EHV charges'!$A:$O,9,FALSE)),"")</f>
        <v>4271.8599999999997</v>
      </c>
      <c r="G67" s="132">
        <f>IFERROR(IF(VLOOKUP($A67,'Annex 2 EHV charges'!$A:$O,10,FALSE)=0,"",VLOOKUP($A67,'Annex 2 EHV charges'!$A:$O,10,FALSE)),"")</f>
        <v>4.8</v>
      </c>
      <c r="H67" s="132">
        <f>IFERROR(IF(VLOOKUP($A67,'Annex 2 EHV charges'!$A:$O,11,FALSE)=0,"",VLOOKUP($A67,'Annex 2 EHV charges'!$A:$O,11,FALSE)),"")</f>
        <v>4.8</v>
      </c>
    </row>
    <row r="68" spans="1:8" ht="12.75" customHeight="1">
      <c r="A68" s="125" t="str">
        <f t="array" ref="A68">IFERROR(INDEX('Annex 2 EHV charges'!$A$11:$A$260, MATCH(0, IF(ISBLANK('Annex 2 EHV charges'!$A$11:$A$260),1, COUNTIF(A$4:$A67, 'Annex 2 EHV charges'!$A$11:$A$260)), 0)),"")</f>
        <v>Tariff 64</v>
      </c>
      <c r="B68" s="125">
        <f>IF($A68="","",VLOOKUP($A68,'Annex 2 EHV charges'!$A:$O,2,0))</f>
        <v>269</v>
      </c>
      <c r="C68" s="126">
        <f>IF($A68="","",VLOOKUP($A68,'Annex 2 EHV charges'!$A:$O,3,0))</f>
        <v>1600000138311</v>
      </c>
      <c r="D68" s="125" t="str">
        <f>IF($A68="","",VLOOKUP($A68,'Annex 2 EHV charges'!$A:$O,7,0))</f>
        <v>Site 64</v>
      </c>
      <c r="E68" s="130">
        <f>IFERROR(IF(VLOOKUP($A68,'Annex 2 EHV charges'!$A:$O,8,FALSE)=0,"",VLOOKUP($A68,'Annex 2 EHV charges'!$A:$O,8,FALSE)),"")</f>
        <v>0.44800000000000001</v>
      </c>
      <c r="F68" s="131">
        <f>IFERROR(IF(VLOOKUP($A68,'Annex 2 EHV charges'!$A:$O,9,FALSE)=0,"",VLOOKUP($A68,'Annex 2 EHV charges'!$A:$O,9,FALSE)),"")</f>
        <v>5815.98</v>
      </c>
      <c r="G68" s="132">
        <f>IFERROR(IF(VLOOKUP($A68,'Annex 2 EHV charges'!$A:$O,10,FALSE)=0,"",VLOOKUP($A68,'Annex 2 EHV charges'!$A:$O,10,FALSE)),"")</f>
        <v>7.15</v>
      </c>
      <c r="H68" s="132">
        <f>IFERROR(IF(VLOOKUP($A68,'Annex 2 EHV charges'!$A:$O,11,FALSE)=0,"",VLOOKUP($A68,'Annex 2 EHV charges'!$A:$O,11,FALSE)),"")</f>
        <v>7.15</v>
      </c>
    </row>
    <row r="69" spans="1:8" ht="12.75" customHeight="1">
      <c r="A69" s="125" t="str">
        <f t="array" ref="A69">IFERROR(INDEX('Annex 2 EHV charges'!$A$11:$A$260, MATCH(0, IF(ISBLANK('Annex 2 EHV charges'!$A$11:$A$260),1, COUNTIF(A$4:$A68, 'Annex 2 EHV charges'!$A$11:$A$260)), 0)),"")</f>
        <v>Tariff 65</v>
      </c>
      <c r="B69" s="125">
        <f>IF($A69="","",VLOOKUP($A69,'Annex 2 EHV charges'!$A:$O,2,0))</f>
        <v>529</v>
      </c>
      <c r="C69" s="126" t="str">
        <f>IF($A69="","",VLOOKUP($A69,'Annex 2 EHV charges'!$A:$O,3,0))</f>
        <v>1600000177747
1600000177756</v>
      </c>
      <c r="D69" s="125" t="str">
        <f>IF($A69="","",VLOOKUP($A69,'Annex 2 EHV charges'!$A:$O,7,0))</f>
        <v>Site 65</v>
      </c>
      <c r="E69" s="130">
        <f>IFERROR(IF(VLOOKUP($A69,'Annex 2 EHV charges'!$A:$O,8,FALSE)=0,"",VLOOKUP($A69,'Annex 2 EHV charges'!$A:$O,8,FALSE)),"")</f>
        <v>2.1720000000000002</v>
      </c>
      <c r="F69" s="131">
        <f>IFERROR(IF(VLOOKUP($A69,'Annex 2 EHV charges'!$A:$O,9,FALSE)=0,"",VLOOKUP($A69,'Annex 2 EHV charges'!$A:$O,9,FALSE)),"")</f>
        <v>306.95999999999998</v>
      </c>
      <c r="G69" s="132">
        <f>IFERROR(IF(VLOOKUP($A69,'Annex 2 EHV charges'!$A:$O,10,FALSE)=0,"",VLOOKUP($A69,'Annex 2 EHV charges'!$A:$O,10,FALSE)),"")</f>
        <v>8.1</v>
      </c>
      <c r="H69" s="132">
        <f>IFERROR(IF(VLOOKUP($A69,'Annex 2 EHV charges'!$A:$O,11,FALSE)=0,"",VLOOKUP($A69,'Annex 2 EHV charges'!$A:$O,11,FALSE)),"")</f>
        <v>8.1</v>
      </c>
    </row>
    <row r="70" spans="1:8" ht="12.75" customHeight="1">
      <c r="A70" s="125" t="str">
        <f t="array" ref="A70">IFERROR(INDEX('Annex 2 EHV charges'!$A$11:$A$260, MATCH(0, IF(ISBLANK('Annex 2 EHV charges'!$A$11:$A$260),1, COUNTIF(A$4:$A69, 'Annex 2 EHV charges'!$A$11:$A$260)), 0)),"")</f>
        <v>Tariff 66</v>
      </c>
      <c r="B70" s="125">
        <f>IF($A70="","",VLOOKUP($A70,'Annex 2 EHV charges'!$A:$O,2,0))</f>
        <v>389</v>
      </c>
      <c r="C70" s="126">
        <f>IF($A70="","",VLOOKUP($A70,'Annex 2 EHV charges'!$A:$O,3,0))</f>
        <v>1600000139087</v>
      </c>
      <c r="D70" s="125" t="str">
        <f>IF($A70="","",VLOOKUP($A70,'Annex 2 EHV charges'!$A:$O,7,0))</f>
        <v>Site 66</v>
      </c>
      <c r="E70" s="130">
        <f>IFERROR(IF(VLOOKUP($A70,'Annex 2 EHV charges'!$A:$O,8,FALSE)=0,"",VLOOKUP($A70,'Annex 2 EHV charges'!$A:$O,8,FALSE)),"")</f>
        <v>1.6020000000000001</v>
      </c>
      <c r="F70" s="131">
        <f>IFERROR(IF(VLOOKUP($A70,'Annex 2 EHV charges'!$A:$O,9,FALSE)=0,"",VLOOKUP($A70,'Annex 2 EHV charges'!$A:$O,9,FALSE)),"")</f>
        <v>78.27</v>
      </c>
      <c r="G70" s="132">
        <f>IFERROR(IF(VLOOKUP($A70,'Annex 2 EHV charges'!$A:$O,10,FALSE)=0,"",VLOOKUP($A70,'Annex 2 EHV charges'!$A:$O,10,FALSE)),"")</f>
        <v>8.11</v>
      </c>
      <c r="H70" s="132">
        <f>IFERROR(IF(VLOOKUP($A70,'Annex 2 EHV charges'!$A:$O,11,FALSE)=0,"",VLOOKUP($A70,'Annex 2 EHV charges'!$A:$O,11,FALSE)),"")</f>
        <v>8.11</v>
      </c>
    </row>
    <row r="71" spans="1:8" ht="12.75" customHeight="1">
      <c r="A71" s="125" t="str">
        <f t="array" ref="A71">IFERROR(INDEX('Annex 2 EHV charges'!$A$11:$A$260, MATCH(0, IF(ISBLANK('Annex 2 EHV charges'!$A$11:$A$260),1, COUNTIF(A$4:$A70, 'Annex 2 EHV charges'!$A$11:$A$260)), 0)),"")</f>
        <v>Tariff 67</v>
      </c>
      <c r="B71" s="125">
        <f>IF($A71="","",VLOOKUP($A71,'Annex 2 EHV charges'!$A:$O,2,0))</f>
        <v>439</v>
      </c>
      <c r="C71" s="126">
        <f>IF($A71="","",VLOOKUP($A71,'Annex 2 EHV charges'!$A:$O,3,0))</f>
        <v>1620000418238</v>
      </c>
      <c r="D71" s="125" t="str">
        <f>IF($A71="","",VLOOKUP($A71,'Annex 2 EHV charges'!$A:$O,7,0))</f>
        <v>Site 67</v>
      </c>
      <c r="E71" s="130">
        <f>IFERROR(IF(VLOOKUP($A71,'Annex 2 EHV charges'!$A:$O,8,FALSE)=0,"",VLOOKUP($A71,'Annex 2 EHV charges'!$A:$O,8,FALSE)),"")</f>
        <v>3.2759999999999998</v>
      </c>
      <c r="F71" s="131">
        <f>IFERROR(IF(VLOOKUP($A71,'Annex 2 EHV charges'!$A:$O,9,FALSE)=0,"",VLOOKUP($A71,'Annex 2 EHV charges'!$A:$O,9,FALSE)),"")</f>
        <v>0.62</v>
      </c>
      <c r="G71" s="132">
        <f>IFERROR(IF(VLOOKUP($A71,'Annex 2 EHV charges'!$A:$O,10,FALSE)=0,"",VLOOKUP($A71,'Annex 2 EHV charges'!$A:$O,10,FALSE)),"")</f>
        <v>2.4300000000000002</v>
      </c>
      <c r="H71" s="132">
        <f>IFERROR(IF(VLOOKUP($A71,'Annex 2 EHV charges'!$A:$O,11,FALSE)=0,"",VLOOKUP($A71,'Annex 2 EHV charges'!$A:$O,11,FALSE)),"")</f>
        <v>2.4300000000000002</v>
      </c>
    </row>
    <row r="72" spans="1:8" ht="12.75" customHeight="1">
      <c r="A72" s="125" t="str">
        <f t="array" ref="A72">IFERROR(INDEX('Annex 2 EHV charges'!$A$11:$A$260, MATCH(0, IF(ISBLANK('Annex 2 EHV charges'!$A$11:$A$260),1, COUNTIF(A$4:$A71, 'Annex 2 EHV charges'!$A$11:$A$260)), 0)),"")</f>
        <v>Tariff 68</v>
      </c>
      <c r="B72" s="125">
        <f>IF($A72="","",VLOOKUP($A72,'Annex 2 EHV charges'!$A:$O,2,0))</f>
        <v>159</v>
      </c>
      <c r="C72" s="126" t="str">
        <f>IF($A72="","",VLOOKUP($A72,'Annex 2 EHV charges'!$A:$O,3,0))</f>
        <v>1620000370375
1620000401378</v>
      </c>
      <c r="D72" s="125" t="str">
        <f>IF($A72="","",VLOOKUP($A72,'Annex 2 EHV charges'!$A:$O,7,0))</f>
        <v>Site 68</v>
      </c>
      <c r="E72" s="130">
        <f>IFERROR(IF(VLOOKUP($A72,'Annex 2 EHV charges'!$A:$O,8,FALSE)=0,"",VLOOKUP($A72,'Annex 2 EHV charges'!$A:$O,8,FALSE)),"")</f>
        <v>1.641</v>
      </c>
      <c r="F72" s="131">
        <f>IFERROR(IF(VLOOKUP($A72,'Annex 2 EHV charges'!$A:$O,9,FALSE)=0,"",VLOOKUP($A72,'Annex 2 EHV charges'!$A:$O,9,FALSE)),"")</f>
        <v>109.25</v>
      </c>
      <c r="G72" s="132">
        <f>IFERROR(IF(VLOOKUP($A72,'Annex 2 EHV charges'!$A:$O,10,FALSE)=0,"",VLOOKUP($A72,'Annex 2 EHV charges'!$A:$O,10,FALSE)),"")</f>
        <v>3.06</v>
      </c>
      <c r="H72" s="132">
        <f>IFERROR(IF(VLOOKUP($A72,'Annex 2 EHV charges'!$A:$O,11,FALSE)=0,"",VLOOKUP($A72,'Annex 2 EHV charges'!$A:$O,11,FALSE)),"")</f>
        <v>3.06</v>
      </c>
    </row>
    <row r="73" spans="1:8" ht="12.75" customHeight="1">
      <c r="A73" s="125" t="str">
        <f t="array" ref="A73">IFERROR(INDEX('Annex 2 EHV charges'!$A$11:$A$260, MATCH(0, IF(ISBLANK('Annex 2 EHV charges'!$A$11:$A$260),1, COUNTIF(A$4:$A72, 'Annex 2 EHV charges'!$A$11:$A$260)), 0)),"")</f>
        <v>Tariff 69</v>
      </c>
      <c r="B73" s="125">
        <f>IF($A73="","",VLOOKUP($A73,'Annex 2 EHV charges'!$A:$O,2,0))</f>
        <v>110</v>
      </c>
      <c r="C73" s="126">
        <f>IF($A73="","",VLOOKUP($A73,'Annex 2 EHV charges'!$A:$O,3,0))</f>
        <v>1640000199737</v>
      </c>
      <c r="D73" s="125" t="str">
        <f>IF($A73="","",VLOOKUP($A73,'Annex 2 EHV charges'!$A:$O,7,0))</f>
        <v>Site 69</v>
      </c>
      <c r="E73" s="130">
        <f>IFERROR(IF(VLOOKUP($A73,'Annex 2 EHV charges'!$A:$O,8,FALSE)=0,"",VLOOKUP($A73,'Annex 2 EHV charges'!$A:$O,8,FALSE)),"")</f>
        <v>0.94599999999999995</v>
      </c>
      <c r="F73" s="131">
        <f>IFERROR(IF(VLOOKUP($A73,'Annex 2 EHV charges'!$A:$O,9,FALSE)=0,"",VLOOKUP($A73,'Annex 2 EHV charges'!$A:$O,9,FALSE)),"")</f>
        <v>14.18</v>
      </c>
      <c r="G73" s="132">
        <f>IFERROR(IF(VLOOKUP($A73,'Annex 2 EHV charges'!$A:$O,10,FALSE)=0,"",VLOOKUP($A73,'Annex 2 EHV charges'!$A:$O,10,FALSE)),"")</f>
        <v>3.8</v>
      </c>
      <c r="H73" s="132">
        <f>IFERROR(IF(VLOOKUP($A73,'Annex 2 EHV charges'!$A:$O,11,FALSE)=0,"",VLOOKUP($A73,'Annex 2 EHV charges'!$A:$O,11,FALSE)),"")</f>
        <v>3.8</v>
      </c>
    </row>
    <row r="74" spans="1:8" ht="12.75" customHeight="1">
      <c r="A74" s="125" t="str">
        <f t="array" ref="A74">IFERROR(INDEX('Annex 2 EHV charges'!$A$11:$A$260, MATCH(0, IF(ISBLANK('Annex 2 EHV charges'!$A$11:$A$260),1, COUNTIF(A$4:$A73, 'Annex 2 EHV charges'!$A$11:$A$260)), 0)),"")</f>
        <v>Tariff 70</v>
      </c>
      <c r="B74" s="125">
        <f>IF($A74="","",VLOOKUP($A74,'Annex 2 EHV charges'!$A:$O,2,0))</f>
        <v>220</v>
      </c>
      <c r="C74" s="126">
        <f>IF($A74="","",VLOOKUP($A74,'Annex 2 EHV charges'!$A:$O,3,0))</f>
        <v>1640000264119</v>
      </c>
      <c r="D74" s="125" t="str">
        <f>IF($A74="","",VLOOKUP($A74,'Annex 2 EHV charges'!$A:$O,7,0))</f>
        <v>Site 70</v>
      </c>
      <c r="E74" s="130">
        <f>IFERROR(IF(VLOOKUP($A74,'Annex 2 EHV charges'!$A:$O,8,FALSE)=0,"",VLOOKUP($A74,'Annex 2 EHV charges'!$A:$O,8,FALSE)),"")</f>
        <v>0.41799999999999998</v>
      </c>
      <c r="F74" s="131">
        <f>IFERROR(IF(VLOOKUP($A74,'Annex 2 EHV charges'!$A:$O,9,FALSE)=0,"",VLOOKUP($A74,'Annex 2 EHV charges'!$A:$O,9,FALSE)),"")</f>
        <v>17.23</v>
      </c>
      <c r="G74" s="132">
        <f>IFERROR(IF(VLOOKUP($A74,'Annex 2 EHV charges'!$A:$O,10,FALSE)=0,"",VLOOKUP($A74,'Annex 2 EHV charges'!$A:$O,10,FALSE)),"")</f>
        <v>3.47</v>
      </c>
      <c r="H74" s="132">
        <f>IFERROR(IF(VLOOKUP($A74,'Annex 2 EHV charges'!$A:$O,11,FALSE)=0,"",VLOOKUP($A74,'Annex 2 EHV charges'!$A:$O,11,FALSE)),"")</f>
        <v>3.47</v>
      </c>
    </row>
    <row r="75" spans="1:8" ht="12.75" customHeight="1">
      <c r="A75" s="125" t="str">
        <f t="array" ref="A75">IFERROR(INDEX('Annex 2 EHV charges'!$A$11:$A$260, MATCH(0, IF(ISBLANK('Annex 2 EHV charges'!$A$11:$A$260),1, COUNTIF(A$4:$A74, 'Annex 2 EHV charges'!$A$11:$A$260)), 0)),"")</f>
        <v>Tariff 71</v>
      </c>
      <c r="B75" s="125">
        <f>IF($A75="","",VLOOKUP($A75,'Annex 2 EHV charges'!$A:$O,2,0))</f>
        <v>80</v>
      </c>
      <c r="C75" s="126">
        <f>IF($A75="","",VLOOKUP($A75,'Annex 2 EHV charges'!$A:$O,3,0))</f>
        <v>1640000264146</v>
      </c>
      <c r="D75" s="125" t="str">
        <f>IF($A75="","",VLOOKUP($A75,'Annex 2 EHV charges'!$A:$O,7,0))</f>
        <v>Site 71</v>
      </c>
      <c r="E75" s="130">
        <f>IFERROR(IF(VLOOKUP($A75,'Annex 2 EHV charges'!$A:$O,8,FALSE)=0,"",VLOOKUP($A75,'Annex 2 EHV charges'!$A:$O,8,FALSE)),"")</f>
        <v>9.6000000000000002E-2</v>
      </c>
      <c r="F75" s="131">
        <f>IFERROR(IF(VLOOKUP($A75,'Annex 2 EHV charges'!$A:$O,9,FALSE)=0,"",VLOOKUP($A75,'Annex 2 EHV charges'!$A:$O,9,FALSE)),"")</f>
        <v>41.22</v>
      </c>
      <c r="G75" s="132">
        <f>IFERROR(IF(VLOOKUP($A75,'Annex 2 EHV charges'!$A:$O,10,FALSE)=0,"",VLOOKUP($A75,'Annex 2 EHV charges'!$A:$O,10,FALSE)),"")</f>
        <v>2.23</v>
      </c>
      <c r="H75" s="132">
        <f>IFERROR(IF(VLOOKUP($A75,'Annex 2 EHV charges'!$A:$O,11,FALSE)=0,"",VLOOKUP($A75,'Annex 2 EHV charges'!$A:$O,11,FALSE)),"")</f>
        <v>2.23</v>
      </c>
    </row>
    <row r="76" spans="1:8" ht="12.75" customHeight="1">
      <c r="A76" s="125" t="str">
        <f t="array" ref="A76">IFERROR(INDEX('Annex 2 EHV charges'!$A$11:$A$260, MATCH(0, IF(ISBLANK('Annex 2 EHV charges'!$A$11:$A$260),1, COUNTIF(A$4:$A75, 'Annex 2 EHV charges'!$A$11:$A$260)), 0)),"")</f>
        <v>Tariff 72</v>
      </c>
      <c r="B76" s="125">
        <f>IF($A76="","",VLOOKUP($A76,'Annex 2 EHV charges'!$A:$O,2,0))</f>
        <v>40</v>
      </c>
      <c r="C76" s="126">
        <f>IF($A76="","",VLOOKUP($A76,'Annex 2 EHV charges'!$A:$O,3,0))</f>
        <v>1640000295385</v>
      </c>
      <c r="D76" s="125" t="str">
        <f>IF($A76="","",VLOOKUP($A76,'Annex 2 EHV charges'!$A:$O,7,0))</f>
        <v>Site 72</v>
      </c>
      <c r="E76" s="130">
        <f>IFERROR(IF(VLOOKUP($A76,'Annex 2 EHV charges'!$A:$O,8,FALSE)=0,"",VLOOKUP($A76,'Annex 2 EHV charges'!$A:$O,8,FALSE)),"")</f>
        <v>0.19900000000000001</v>
      </c>
      <c r="F76" s="131">
        <f>IFERROR(IF(VLOOKUP($A76,'Annex 2 EHV charges'!$A:$O,9,FALSE)=0,"",VLOOKUP($A76,'Annex 2 EHV charges'!$A:$O,9,FALSE)),"")</f>
        <v>20.09</v>
      </c>
      <c r="G76" s="132">
        <f>IFERROR(IF(VLOOKUP($A76,'Annex 2 EHV charges'!$A:$O,10,FALSE)=0,"",VLOOKUP($A76,'Annex 2 EHV charges'!$A:$O,10,FALSE)),"")</f>
        <v>2.74</v>
      </c>
      <c r="H76" s="132">
        <f>IFERROR(IF(VLOOKUP($A76,'Annex 2 EHV charges'!$A:$O,11,FALSE)=0,"",VLOOKUP($A76,'Annex 2 EHV charges'!$A:$O,11,FALSE)),"")</f>
        <v>2.74</v>
      </c>
    </row>
    <row r="77" spans="1:8" ht="12.75" customHeight="1">
      <c r="A77" s="125" t="str">
        <f t="array" ref="A77">IFERROR(INDEX('Annex 2 EHV charges'!$A$11:$A$260, MATCH(0, IF(ISBLANK('Annex 2 EHV charges'!$A$11:$A$260),1, COUNTIF(A$4:$A76, 'Annex 2 EHV charges'!$A$11:$A$260)), 0)),"")</f>
        <v>Tariff 73</v>
      </c>
      <c r="B77" s="125">
        <f>IF($A77="","",VLOOKUP($A77,'Annex 2 EHV charges'!$A:$O,2,0))</f>
        <v>60</v>
      </c>
      <c r="C77" s="126">
        <f>IF($A77="","",VLOOKUP($A77,'Annex 2 EHV charges'!$A:$O,3,0))</f>
        <v>1640000319177</v>
      </c>
      <c r="D77" s="125" t="str">
        <f>IF($A77="","",VLOOKUP($A77,'Annex 2 EHV charges'!$A:$O,7,0))</f>
        <v>Site 73</v>
      </c>
      <c r="E77" s="130">
        <f>IFERROR(IF(VLOOKUP($A77,'Annex 2 EHV charges'!$A:$O,8,FALSE)=0,"",VLOOKUP($A77,'Annex 2 EHV charges'!$A:$O,8,FALSE)),"")</f>
        <v>0.39800000000000002</v>
      </c>
      <c r="F77" s="131">
        <f>IFERROR(IF(VLOOKUP($A77,'Annex 2 EHV charges'!$A:$O,9,FALSE)=0,"",VLOOKUP($A77,'Annex 2 EHV charges'!$A:$O,9,FALSE)),"")</f>
        <v>5.9</v>
      </c>
      <c r="G77" s="132">
        <f>IFERROR(IF(VLOOKUP($A77,'Annex 2 EHV charges'!$A:$O,10,FALSE)=0,"",VLOOKUP($A77,'Annex 2 EHV charges'!$A:$O,10,FALSE)),"")</f>
        <v>2.41</v>
      </c>
      <c r="H77" s="132">
        <f>IFERROR(IF(VLOOKUP($A77,'Annex 2 EHV charges'!$A:$O,11,FALSE)=0,"",VLOOKUP($A77,'Annex 2 EHV charges'!$A:$O,11,FALSE)),"")</f>
        <v>2.41</v>
      </c>
    </row>
    <row r="78" spans="1:8" ht="12.75" customHeight="1">
      <c r="A78" s="125" t="str">
        <f t="array" ref="A78">IFERROR(INDEX('Annex 2 EHV charges'!$A$11:$A$260, MATCH(0, IF(ISBLANK('Annex 2 EHV charges'!$A$11:$A$260),1, COUNTIF(A$4:$A77, 'Annex 2 EHV charges'!$A$11:$A$260)), 0)),"")</f>
        <v>Tariff 74</v>
      </c>
      <c r="B78" s="125">
        <f>IF($A78="","",VLOOKUP($A78,'Annex 2 EHV charges'!$A:$O,2,0))</f>
        <v>68</v>
      </c>
      <c r="C78" s="126">
        <f>IF($A78="","",VLOOKUP($A78,'Annex 2 EHV charges'!$A:$O,3,0))</f>
        <v>1640000319186</v>
      </c>
      <c r="D78" s="125" t="str">
        <f>IF($A78="","",VLOOKUP($A78,'Annex 2 EHV charges'!$A:$O,7,0))</f>
        <v>Site 74</v>
      </c>
      <c r="E78" s="130">
        <f>IFERROR(IF(VLOOKUP($A78,'Annex 2 EHV charges'!$A:$O,8,FALSE)=0,"",VLOOKUP($A78,'Annex 2 EHV charges'!$A:$O,8,FALSE)),"")</f>
        <v>0.39800000000000002</v>
      </c>
      <c r="F78" s="131">
        <f>IFERROR(IF(VLOOKUP($A78,'Annex 2 EHV charges'!$A:$O,9,FALSE)=0,"",VLOOKUP($A78,'Annex 2 EHV charges'!$A:$O,9,FALSE)),"")</f>
        <v>5.9</v>
      </c>
      <c r="G78" s="132">
        <f>IFERROR(IF(VLOOKUP($A78,'Annex 2 EHV charges'!$A:$O,10,FALSE)=0,"",VLOOKUP($A78,'Annex 2 EHV charges'!$A:$O,10,FALSE)),"")</f>
        <v>2.37</v>
      </c>
      <c r="H78" s="132">
        <f>IFERROR(IF(VLOOKUP($A78,'Annex 2 EHV charges'!$A:$O,11,FALSE)=0,"",VLOOKUP($A78,'Annex 2 EHV charges'!$A:$O,11,FALSE)),"")</f>
        <v>2.37</v>
      </c>
    </row>
    <row r="79" spans="1:8" ht="12.75" customHeight="1">
      <c r="A79" s="125" t="str">
        <f t="array" ref="A79">IFERROR(INDEX('Annex 2 EHV charges'!$A$11:$A$260, MATCH(0, IF(ISBLANK('Annex 2 EHV charges'!$A$11:$A$260),1, COUNTIF(A$4:$A78, 'Annex 2 EHV charges'!$A$11:$A$260)), 0)),"")</f>
        <v>Tariff 75</v>
      </c>
      <c r="B79" s="125">
        <f>IF($A79="","",VLOOKUP($A79,'Annex 2 EHV charges'!$A:$O,2,0))</f>
        <v>20</v>
      </c>
      <c r="C79" s="126">
        <f>IF($A79="","",VLOOKUP($A79,'Annex 2 EHV charges'!$A:$O,3,0))</f>
        <v>1640000408836</v>
      </c>
      <c r="D79" s="125" t="str">
        <f>IF($A79="","",VLOOKUP($A79,'Annex 2 EHV charges'!$A:$O,7,0))</f>
        <v>Site 75</v>
      </c>
      <c r="E79" s="130">
        <f>IFERROR(IF(VLOOKUP($A79,'Annex 2 EHV charges'!$A:$O,8,FALSE)=0,"",VLOOKUP($A79,'Annex 2 EHV charges'!$A:$O,8,FALSE)),"")</f>
        <v>0.314</v>
      </c>
      <c r="F79" s="131">
        <f>IFERROR(IF(VLOOKUP($A79,'Annex 2 EHV charges'!$A:$O,9,FALSE)=0,"",VLOOKUP($A79,'Annex 2 EHV charges'!$A:$O,9,FALSE)),"")</f>
        <v>105.36</v>
      </c>
      <c r="G79" s="132">
        <f>IFERROR(IF(VLOOKUP($A79,'Annex 2 EHV charges'!$A:$O,10,FALSE)=0,"",VLOOKUP($A79,'Annex 2 EHV charges'!$A:$O,10,FALSE)),"")</f>
        <v>1.92</v>
      </c>
      <c r="H79" s="132">
        <f>IFERROR(IF(VLOOKUP($A79,'Annex 2 EHV charges'!$A:$O,11,FALSE)=0,"",VLOOKUP($A79,'Annex 2 EHV charges'!$A:$O,11,FALSE)),"")</f>
        <v>1.92</v>
      </c>
    </row>
    <row r="80" spans="1:8" ht="12.75" customHeight="1">
      <c r="A80" s="125" t="str">
        <f t="array" ref="A80">IFERROR(INDEX('Annex 2 EHV charges'!$A$11:$A$260, MATCH(0, IF(ISBLANK('Annex 2 EHV charges'!$A$11:$A$260),1, COUNTIF(A$4:$A79, 'Annex 2 EHV charges'!$A$11:$A$260)), 0)),"")</f>
        <v>Tariff 76</v>
      </c>
      <c r="B80" s="125">
        <f>IF($A80="","",VLOOKUP($A80,'Annex 2 EHV charges'!$A:$O,2,0))</f>
        <v>10</v>
      </c>
      <c r="C80" s="126">
        <f>IF($A80="","",VLOOKUP($A80,'Annex 2 EHV charges'!$A:$O,3,0))</f>
        <v>1640000478026</v>
      </c>
      <c r="D80" s="125" t="str">
        <f>IF($A80="","",VLOOKUP($A80,'Annex 2 EHV charges'!$A:$O,7,0))</f>
        <v>Site 76</v>
      </c>
      <c r="E80" s="130">
        <f>IFERROR(IF(VLOOKUP($A80,'Annex 2 EHV charges'!$A:$O,8,FALSE)=0,"",VLOOKUP($A80,'Annex 2 EHV charges'!$A:$O,8,FALSE)),"")</f>
        <v>0.52100000000000002</v>
      </c>
      <c r="F80" s="131">
        <f>IFERROR(IF(VLOOKUP($A80,'Annex 2 EHV charges'!$A:$O,9,FALSE)=0,"",VLOOKUP($A80,'Annex 2 EHV charges'!$A:$O,9,FALSE)),"")</f>
        <v>23.28</v>
      </c>
      <c r="G80" s="132">
        <f>IFERROR(IF(VLOOKUP($A80,'Annex 2 EHV charges'!$A:$O,10,FALSE)=0,"",VLOOKUP($A80,'Annex 2 EHV charges'!$A:$O,10,FALSE)),"")</f>
        <v>3.12</v>
      </c>
      <c r="H80" s="132">
        <f>IFERROR(IF(VLOOKUP($A80,'Annex 2 EHV charges'!$A:$O,11,FALSE)=0,"",VLOOKUP($A80,'Annex 2 EHV charges'!$A:$O,11,FALSE)),"")</f>
        <v>3.12</v>
      </c>
    </row>
    <row r="81" spans="1:8" ht="12.75" customHeight="1">
      <c r="A81" s="125" t="str">
        <f t="array" ref="A81">IFERROR(INDEX('Annex 2 EHV charges'!$A$11:$A$260, MATCH(0, IF(ISBLANK('Annex 2 EHV charges'!$A$11:$A$260),1, COUNTIF(A$4:$A80, 'Annex 2 EHV charges'!$A$11:$A$260)), 0)),"")</f>
        <v>Tariff 77</v>
      </c>
      <c r="B81" s="125">
        <f>IF($A81="","",VLOOKUP($A81,'Annex 2 EHV charges'!$A:$O,2,0))</f>
        <v>88</v>
      </c>
      <c r="C81" s="126">
        <f>IF($A81="","",VLOOKUP($A81,'Annex 2 EHV charges'!$A:$O,3,0))</f>
        <v>1640000458483</v>
      </c>
      <c r="D81" s="125" t="str">
        <f>IF($A81="","",VLOOKUP($A81,'Annex 2 EHV charges'!$A:$O,7,0))</f>
        <v>Site 77</v>
      </c>
      <c r="E81" s="130">
        <f>IFERROR(IF(VLOOKUP($A81,'Annex 2 EHV charges'!$A:$O,8,FALSE)=0,"",VLOOKUP($A81,'Annex 2 EHV charges'!$A:$O,8,FALSE)),"")</f>
        <v>0.08</v>
      </c>
      <c r="F81" s="131">
        <f>IFERROR(IF(VLOOKUP($A81,'Annex 2 EHV charges'!$A:$O,9,FALSE)=0,"",VLOOKUP($A81,'Annex 2 EHV charges'!$A:$O,9,FALSE)),"")</f>
        <v>9.01</v>
      </c>
      <c r="G81" s="132">
        <f>IFERROR(IF(VLOOKUP($A81,'Annex 2 EHV charges'!$A:$O,10,FALSE)=0,"",VLOOKUP($A81,'Annex 2 EHV charges'!$A:$O,10,FALSE)),"")</f>
        <v>5.03</v>
      </c>
      <c r="H81" s="132">
        <f>IFERROR(IF(VLOOKUP($A81,'Annex 2 EHV charges'!$A:$O,11,FALSE)=0,"",VLOOKUP($A81,'Annex 2 EHV charges'!$A:$O,11,FALSE)),"")</f>
        <v>5.03</v>
      </c>
    </row>
    <row r="82" spans="1:8" ht="12.75" customHeight="1">
      <c r="A82" s="125" t="str">
        <f t="array" ref="A82">IFERROR(INDEX('Annex 2 EHV charges'!$A$11:$A$260, MATCH(0, IF(ISBLANK('Annex 2 EHV charges'!$A$11:$A$260),1, COUNTIF(A$4:$A81, 'Annex 2 EHV charges'!$A$11:$A$260)), 0)),"")</f>
        <v>Tariff 78</v>
      </c>
      <c r="B82" s="125">
        <f>IF($A82="","",VLOOKUP($A82,'Annex 2 EHV charges'!$A:$O,2,0))</f>
        <v>237</v>
      </c>
      <c r="C82" s="126">
        <f>IF($A82="","",VLOOKUP($A82,'Annex 2 EHV charges'!$A:$O,3,0))</f>
        <v>1640000618819</v>
      </c>
      <c r="D82" s="125" t="str">
        <f>IF($A82="","",VLOOKUP($A82,'Annex 2 EHV charges'!$A:$O,7,0))</f>
        <v>Site 78</v>
      </c>
      <c r="E82" s="130">
        <f>IFERROR(IF(VLOOKUP($A82,'Annex 2 EHV charges'!$A:$O,8,FALSE)=0,"",VLOOKUP($A82,'Annex 2 EHV charges'!$A:$O,8,FALSE)),"")</f>
        <v>0.18</v>
      </c>
      <c r="F82" s="131">
        <f>IFERROR(IF(VLOOKUP($A82,'Annex 2 EHV charges'!$A:$O,9,FALSE)=0,"",VLOOKUP($A82,'Annex 2 EHV charges'!$A:$O,9,FALSE)),"")</f>
        <v>55.57</v>
      </c>
      <c r="G82" s="132">
        <f>IFERROR(IF(VLOOKUP($A82,'Annex 2 EHV charges'!$A:$O,10,FALSE)=0,"",VLOOKUP($A82,'Annex 2 EHV charges'!$A:$O,10,FALSE)),"")</f>
        <v>2.72</v>
      </c>
      <c r="H82" s="132">
        <f>IFERROR(IF(VLOOKUP($A82,'Annex 2 EHV charges'!$A:$O,11,FALSE)=0,"",VLOOKUP($A82,'Annex 2 EHV charges'!$A:$O,11,FALSE)),"")</f>
        <v>2.72</v>
      </c>
    </row>
    <row r="83" spans="1:8" ht="12.75" customHeight="1">
      <c r="A83" s="125" t="str">
        <f t="array" ref="A83">IFERROR(INDEX('Annex 2 EHV charges'!$A$11:$A$260, MATCH(0, IF(ISBLANK('Annex 2 EHV charges'!$A$11:$A$260),1, COUNTIF(A$4:$A82, 'Annex 2 EHV charges'!$A$11:$A$260)), 0)),"")</f>
        <v>Tariff 79</v>
      </c>
      <c r="B83" s="125">
        <f>IF($A83="","",VLOOKUP($A83,'Annex 2 EHV charges'!$A:$O,2,0))</f>
        <v>257</v>
      </c>
      <c r="C83" s="126">
        <f>IF($A83="","",VLOOKUP($A83,'Annex 2 EHV charges'!$A:$O,3,0))</f>
        <v>1640000553612</v>
      </c>
      <c r="D83" s="125" t="str">
        <f>IF($A83="","",VLOOKUP($A83,'Annex 2 EHV charges'!$A:$O,7,0))</f>
        <v>Site 79</v>
      </c>
      <c r="E83" s="130">
        <f>IFERROR(IF(VLOOKUP($A83,'Annex 2 EHV charges'!$A:$O,8,FALSE)=0,"",VLOOKUP($A83,'Annex 2 EHV charges'!$A:$O,8,FALSE)),"")</f>
        <v>1.9E-2</v>
      </c>
      <c r="F83" s="131">
        <f>IFERROR(IF(VLOOKUP($A83,'Annex 2 EHV charges'!$A:$O,9,FALSE)=0,"",VLOOKUP($A83,'Annex 2 EHV charges'!$A:$O,9,FALSE)),"")</f>
        <v>19.170000000000002</v>
      </c>
      <c r="G83" s="132">
        <f>IFERROR(IF(VLOOKUP($A83,'Annex 2 EHV charges'!$A:$O,10,FALSE)=0,"",VLOOKUP($A83,'Annex 2 EHV charges'!$A:$O,10,FALSE)),"")</f>
        <v>2.41</v>
      </c>
      <c r="H83" s="132">
        <f>IFERROR(IF(VLOOKUP($A83,'Annex 2 EHV charges'!$A:$O,11,FALSE)=0,"",VLOOKUP($A83,'Annex 2 EHV charges'!$A:$O,11,FALSE)),"")</f>
        <v>2.41</v>
      </c>
    </row>
    <row r="84" spans="1:8" ht="12.75" customHeight="1">
      <c r="A84" s="125" t="str">
        <f t="array" ref="A84">IFERROR(INDEX('Annex 2 EHV charges'!$A$11:$A$260, MATCH(0, IF(ISBLANK('Annex 2 EHV charges'!$A$11:$A$260),1, COUNTIF(A$4:$A83, 'Annex 2 EHV charges'!$A$11:$A$260)), 0)),"")</f>
        <v>Tariff 80</v>
      </c>
      <c r="B84" s="125">
        <f>IF($A84="","",VLOOKUP($A84,'Annex 2 EHV charges'!$A:$O,2,0))</f>
        <v>277</v>
      </c>
      <c r="C84" s="126">
        <f>IF($A84="","",VLOOKUP($A84,'Annex 2 EHV charges'!$A:$O,3,0))</f>
        <v>1640000541148</v>
      </c>
      <c r="D84" s="125" t="str">
        <f>IF($A84="","",VLOOKUP($A84,'Annex 2 EHV charges'!$A:$O,7,0))</f>
        <v>Site 80</v>
      </c>
      <c r="E84" s="130">
        <f>IFERROR(IF(VLOOKUP($A84,'Annex 2 EHV charges'!$A:$O,8,FALSE)=0,"",VLOOKUP($A84,'Annex 2 EHV charges'!$A:$O,8,FALSE)),"")</f>
        <v>0.318</v>
      </c>
      <c r="F84" s="131">
        <f>IFERROR(IF(VLOOKUP($A84,'Annex 2 EHV charges'!$A:$O,9,FALSE)=0,"",VLOOKUP($A84,'Annex 2 EHV charges'!$A:$O,9,FALSE)),"")</f>
        <v>19.170000000000002</v>
      </c>
      <c r="G84" s="132">
        <f>IFERROR(IF(VLOOKUP($A84,'Annex 2 EHV charges'!$A:$O,10,FALSE)=0,"",VLOOKUP($A84,'Annex 2 EHV charges'!$A:$O,10,FALSE)),"")</f>
        <v>2.72</v>
      </c>
      <c r="H84" s="132">
        <f>IFERROR(IF(VLOOKUP($A84,'Annex 2 EHV charges'!$A:$O,11,FALSE)=0,"",VLOOKUP($A84,'Annex 2 EHV charges'!$A:$O,11,FALSE)),"")</f>
        <v>2.72</v>
      </c>
    </row>
    <row r="85" spans="1:8" ht="12.75" customHeight="1">
      <c r="A85" s="125" t="str">
        <f t="array" ref="A85">IFERROR(INDEX('Annex 2 EHV charges'!$A$11:$A$260, MATCH(0, IF(ISBLANK('Annex 2 EHV charges'!$A$11:$A$260),1, COUNTIF(A$4:$A84, 'Annex 2 EHV charges'!$A$11:$A$260)), 0)),"")</f>
        <v>Tariff 81</v>
      </c>
      <c r="B85" s="125">
        <f>IF($A85="","",VLOOKUP($A85,'Annex 2 EHV charges'!$A:$O,2,0))</f>
        <v>297</v>
      </c>
      <c r="C85" s="126">
        <f>IF($A85="","",VLOOKUP($A85,'Annex 2 EHV charges'!$A:$O,3,0))</f>
        <v>1640000541166</v>
      </c>
      <c r="D85" s="125" t="str">
        <f>IF($A85="","",VLOOKUP($A85,'Annex 2 EHV charges'!$A:$O,7,0))</f>
        <v>Site 81</v>
      </c>
      <c r="E85" s="130">
        <f>IFERROR(IF(VLOOKUP($A85,'Annex 2 EHV charges'!$A:$O,8,FALSE)=0,"",VLOOKUP($A85,'Annex 2 EHV charges'!$A:$O,8,FALSE)),"")</f>
        <v>1.3220000000000001</v>
      </c>
      <c r="F85" s="131">
        <f>IFERROR(IF(VLOOKUP($A85,'Annex 2 EHV charges'!$A:$O,9,FALSE)=0,"",VLOOKUP($A85,'Annex 2 EHV charges'!$A:$O,9,FALSE)),"")</f>
        <v>2.0299999999999998</v>
      </c>
      <c r="G85" s="132">
        <f>IFERROR(IF(VLOOKUP($A85,'Annex 2 EHV charges'!$A:$O,10,FALSE)=0,"",VLOOKUP($A85,'Annex 2 EHV charges'!$A:$O,10,FALSE)),"")</f>
        <v>4.4800000000000004</v>
      </c>
      <c r="H85" s="132">
        <f>IFERROR(IF(VLOOKUP($A85,'Annex 2 EHV charges'!$A:$O,11,FALSE)=0,"",VLOOKUP($A85,'Annex 2 EHV charges'!$A:$O,11,FALSE)),"")</f>
        <v>4.4800000000000004</v>
      </c>
    </row>
    <row r="86" spans="1:8" ht="12.75" customHeight="1">
      <c r="A86" s="125" t="str">
        <f t="array" ref="A86">IFERROR(INDEX('Annex 2 EHV charges'!$A$11:$A$260, MATCH(0, IF(ISBLANK('Annex 2 EHV charges'!$A$11:$A$260),1, COUNTIF(A$4:$A85, 'Annex 2 EHV charges'!$A$11:$A$260)), 0)),"")</f>
        <v>Tariff 82</v>
      </c>
      <c r="B86" s="125">
        <f>IF($A86="","",VLOOKUP($A86,'Annex 2 EHV charges'!$A:$O,2,0))</f>
        <v>187</v>
      </c>
      <c r="C86" s="126">
        <f>IF($A86="","",VLOOKUP($A86,'Annex 2 EHV charges'!$A:$O,3,0))</f>
        <v>1640000541732</v>
      </c>
      <c r="D86" s="125" t="str">
        <f>IF($A86="","",VLOOKUP($A86,'Annex 2 EHV charges'!$A:$O,7,0))</f>
        <v>Site 82</v>
      </c>
      <c r="E86" s="130">
        <f>IFERROR(IF(VLOOKUP($A86,'Annex 2 EHV charges'!$A:$O,8,FALSE)=0,"",VLOOKUP($A86,'Annex 2 EHV charges'!$A:$O,8,FALSE)),"")</f>
        <v>0.31</v>
      </c>
      <c r="F86" s="131">
        <f>IFERROR(IF(VLOOKUP($A86,'Annex 2 EHV charges'!$A:$O,9,FALSE)=0,"",VLOOKUP($A86,'Annex 2 EHV charges'!$A:$O,9,FALSE)),"")</f>
        <v>4.32</v>
      </c>
      <c r="G86" s="132">
        <f>IFERROR(IF(VLOOKUP($A86,'Annex 2 EHV charges'!$A:$O,10,FALSE)=0,"",VLOOKUP($A86,'Annex 2 EHV charges'!$A:$O,10,FALSE)),"")</f>
        <v>2.72</v>
      </c>
      <c r="H86" s="132">
        <f>IFERROR(IF(VLOOKUP($A86,'Annex 2 EHV charges'!$A:$O,11,FALSE)=0,"",VLOOKUP($A86,'Annex 2 EHV charges'!$A:$O,11,FALSE)),"")</f>
        <v>2.72</v>
      </c>
    </row>
    <row r="87" spans="1:8" ht="12.75" customHeight="1">
      <c r="A87" s="125" t="str">
        <f t="array" ref="A87">IFERROR(INDEX('Annex 2 EHV charges'!$A$11:$A$260, MATCH(0, IF(ISBLANK('Annex 2 EHV charges'!$A$11:$A$260),1, COUNTIF(A$4:$A86, 'Annex 2 EHV charges'!$A$11:$A$260)), 0)),"")</f>
        <v>Tariff 83</v>
      </c>
      <c r="B87" s="125">
        <f>IF($A87="","",VLOOKUP($A87,'Annex 2 EHV charges'!$A:$O,2,0))</f>
        <v>207</v>
      </c>
      <c r="C87" s="126">
        <f>IF($A87="","",VLOOKUP($A87,'Annex 2 EHV charges'!$A:$O,3,0))</f>
        <v>1640000605243</v>
      </c>
      <c r="D87" s="125" t="str">
        <f>IF($A87="","",VLOOKUP($A87,'Annex 2 EHV charges'!$A:$O,7,0))</f>
        <v>Site 83</v>
      </c>
      <c r="E87" s="130">
        <f>IFERROR(IF(VLOOKUP($A87,'Annex 2 EHV charges'!$A:$O,8,FALSE)=0,"",VLOOKUP($A87,'Annex 2 EHV charges'!$A:$O,8,FALSE)),"")</f>
        <v>0.18</v>
      </c>
      <c r="F87" s="131">
        <f>IFERROR(IF(VLOOKUP($A87,'Annex 2 EHV charges'!$A:$O,9,FALSE)=0,"",VLOOKUP($A87,'Annex 2 EHV charges'!$A:$O,9,FALSE)),"")</f>
        <v>9.4600000000000009</v>
      </c>
      <c r="G87" s="132">
        <f>IFERROR(IF(VLOOKUP($A87,'Annex 2 EHV charges'!$A:$O,10,FALSE)=0,"",VLOOKUP($A87,'Annex 2 EHV charges'!$A:$O,10,FALSE)),"")</f>
        <v>2.79</v>
      </c>
      <c r="H87" s="132">
        <f>IFERROR(IF(VLOOKUP($A87,'Annex 2 EHV charges'!$A:$O,11,FALSE)=0,"",VLOOKUP($A87,'Annex 2 EHV charges'!$A:$O,11,FALSE)),"")</f>
        <v>2.79</v>
      </c>
    </row>
    <row r="88" spans="1:8" ht="12.75" customHeight="1">
      <c r="A88" s="125" t="str">
        <f t="array" ref="A88">IFERROR(INDEX('Annex 2 EHV charges'!$A$11:$A$260, MATCH(0, IF(ISBLANK('Annex 2 EHV charges'!$A$11:$A$260),1, COUNTIF(A$4:$A87, 'Annex 2 EHV charges'!$A$11:$A$260)), 0)),"")</f>
        <v>Tariff 84</v>
      </c>
      <c r="B88" s="125" t="str">
        <f>IF($A88="","",VLOOKUP($A88,'Annex 2 EHV charges'!$A:$O,2,0))</f>
        <v>MSID 7016</v>
      </c>
      <c r="C88" s="126" t="str">
        <f>IF($A88="","",VLOOKUP($A88,'Annex 2 EHV charges'!$A:$O,3,0))</f>
        <v>MSID 7016</v>
      </c>
      <c r="D88" s="125" t="str">
        <f>IF($A88="","",VLOOKUP($A88,'Annex 2 EHV charges'!$A:$O,7,0))</f>
        <v>Site 84</v>
      </c>
      <c r="E88" s="130" t="str">
        <f>IFERROR(IF(VLOOKUP($A88,'Annex 2 EHV charges'!$A:$O,8,FALSE)=0,"",VLOOKUP($A88,'Annex 2 EHV charges'!$A:$O,8,FALSE)),"")</f>
        <v/>
      </c>
      <c r="F88" s="131" t="str">
        <f>IFERROR(IF(VLOOKUP($A88,'Annex 2 EHV charges'!$A:$O,9,FALSE)=0,"",VLOOKUP($A88,'Annex 2 EHV charges'!$A:$O,9,FALSE)),"")</f>
        <v/>
      </c>
      <c r="G88" s="132">
        <f>IFERROR(IF(VLOOKUP($A88,'Annex 2 EHV charges'!$A:$O,10,FALSE)=0,"",VLOOKUP($A88,'Annex 2 EHV charges'!$A:$O,10,FALSE)),"")</f>
        <v>1.38</v>
      </c>
      <c r="H88" s="132">
        <f>IFERROR(IF(VLOOKUP($A88,'Annex 2 EHV charges'!$A:$O,11,FALSE)=0,"",VLOOKUP($A88,'Annex 2 EHV charges'!$A:$O,11,FALSE)),"")</f>
        <v>1.38</v>
      </c>
    </row>
    <row r="89" spans="1:8" ht="12.75" customHeight="1">
      <c r="A89" s="125" t="str">
        <f t="array" ref="A89">IFERROR(INDEX('Annex 2 EHV charges'!$A$11:$A$260, MATCH(0, IF(ISBLANK('Annex 2 EHV charges'!$A$11:$A$260),1, COUNTIF(A$4:$A88, 'Annex 2 EHV charges'!$A$11:$A$260)), 0)),"")</f>
        <v>Tariff 85</v>
      </c>
      <c r="B89" s="125" t="str">
        <f>IF($A89="","",VLOOKUP($A89,'Annex 2 EHV charges'!$A:$O,2,0))</f>
        <v>MSID 7039, 7040</v>
      </c>
      <c r="C89" s="126" t="str">
        <f>IF($A89="","",VLOOKUP($A89,'Annex 2 EHV charges'!$A:$O,3,0))</f>
        <v>MSID 7039 7040</v>
      </c>
      <c r="D89" s="125" t="str">
        <f>IF($A89="","",VLOOKUP($A89,'Annex 2 EHV charges'!$A:$O,7,0))</f>
        <v>Site 85</v>
      </c>
      <c r="E89" s="130" t="str">
        <f>IFERROR(IF(VLOOKUP($A89,'Annex 2 EHV charges'!$A:$O,8,FALSE)=0,"",VLOOKUP($A89,'Annex 2 EHV charges'!$A:$O,8,FALSE)),"")</f>
        <v/>
      </c>
      <c r="F89" s="131">
        <f>IFERROR(IF(VLOOKUP($A89,'Annex 2 EHV charges'!$A:$O,9,FALSE)=0,"",VLOOKUP($A89,'Annex 2 EHV charges'!$A:$O,9,FALSE)),"")</f>
        <v>1223.27</v>
      </c>
      <c r="G89" s="132">
        <f>IFERROR(IF(VLOOKUP($A89,'Annex 2 EHV charges'!$A:$O,10,FALSE)=0,"",VLOOKUP($A89,'Annex 2 EHV charges'!$A:$O,10,FALSE)),"")</f>
        <v>4.62</v>
      </c>
      <c r="H89" s="132">
        <f>IFERROR(IF(VLOOKUP($A89,'Annex 2 EHV charges'!$A:$O,11,FALSE)=0,"",VLOOKUP($A89,'Annex 2 EHV charges'!$A:$O,11,FALSE)),"")</f>
        <v>4.62</v>
      </c>
    </row>
    <row r="90" spans="1:8" ht="12.75" customHeight="1">
      <c r="A90" s="125" t="str">
        <f t="array" ref="A90">IFERROR(INDEX('Annex 2 EHV charges'!$A$11:$A$260, MATCH(0, IF(ISBLANK('Annex 2 EHV charges'!$A$11:$A$260),1, COUNTIF(A$4:$A89, 'Annex 2 EHV charges'!$A$11:$A$260)), 0)),"")</f>
        <v>Tariff 86</v>
      </c>
      <c r="B90" s="125" t="str">
        <f>IF($A90="","",VLOOKUP($A90,'Annex 2 EHV charges'!$A:$O,2,0))</f>
        <v>MSID 7107</v>
      </c>
      <c r="C90" s="126" t="str">
        <f>IF($A90="","",VLOOKUP($A90,'Annex 2 EHV charges'!$A:$O,3,0))</f>
        <v>MSID 7107</v>
      </c>
      <c r="D90" s="125" t="str">
        <f>IF($A90="","",VLOOKUP($A90,'Annex 2 EHV charges'!$A:$O,7,0))</f>
        <v>Site 86</v>
      </c>
      <c r="E90" s="130" t="str">
        <f>IFERROR(IF(VLOOKUP($A90,'Annex 2 EHV charges'!$A:$O,8,FALSE)=0,"",VLOOKUP($A90,'Annex 2 EHV charges'!$A:$O,8,FALSE)),"")</f>
        <v/>
      </c>
      <c r="F90" s="131">
        <f>IFERROR(IF(VLOOKUP($A90,'Annex 2 EHV charges'!$A:$O,9,FALSE)=0,"",VLOOKUP($A90,'Annex 2 EHV charges'!$A:$O,9,FALSE)),"")</f>
        <v>1176.2</v>
      </c>
      <c r="G90" s="132">
        <f>IFERROR(IF(VLOOKUP($A90,'Annex 2 EHV charges'!$A:$O,10,FALSE)=0,"",VLOOKUP($A90,'Annex 2 EHV charges'!$A:$O,10,FALSE)),"")</f>
        <v>1.47</v>
      </c>
      <c r="H90" s="132">
        <f>IFERROR(IF(VLOOKUP($A90,'Annex 2 EHV charges'!$A:$O,11,FALSE)=0,"",VLOOKUP($A90,'Annex 2 EHV charges'!$A:$O,11,FALSE)),"")</f>
        <v>1.47</v>
      </c>
    </row>
    <row r="91" spans="1:8" ht="12.75" customHeight="1">
      <c r="A91" s="125" t="str">
        <f t="array" ref="A91">IFERROR(INDEX('Annex 2 EHV charges'!$A$11:$A$260, MATCH(0, IF(ISBLANK('Annex 2 EHV charges'!$A$11:$A$260),1, COUNTIF(A$4:$A90, 'Annex 2 EHV charges'!$A$11:$A$260)), 0)),"")</f>
        <v>Tariff 87</v>
      </c>
      <c r="B91" s="125" t="str">
        <f>IF($A91="","",VLOOKUP($A91,'Annex 2 EHV charges'!$A:$O,2,0))</f>
        <v>MSID 7252</v>
      </c>
      <c r="C91" s="126" t="str">
        <f>IF($A91="","",VLOOKUP($A91,'Annex 2 EHV charges'!$A:$O,3,0))</f>
        <v>MSID 7247</v>
      </c>
      <c r="D91" s="125" t="str">
        <f>IF($A91="","",VLOOKUP($A91,'Annex 2 EHV charges'!$A:$O,7,0))</f>
        <v>Site 87</v>
      </c>
      <c r="E91" s="130" t="str">
        <f>IFERROR(IF(VLOOKUP($A91,'Annex 2 EHV charges'!$A:$O,8,FALSE)=0,"",VLOOKUP($A91,'Annex 2 EHV charges'!$A:$O,8,FALSE)),"")</f>
        <v/>
      </c>
      <c r="F91" s="131">
        <f>IFERROR(IF(VLOOKUP($A91,'Annex 2 EHV charges'!$A:$O,9,FALSE)=0,"",VLOOKUP($A91,'Annex 2 EHV charges'!$A:$O,9,FALSE)),"")</f>
        <v>30.39</v>
      </c>
      <c r="G91" s="132">
        <f>IFERROR(IF(VLOOKUP($A91,'Annex 2 EHV charges'!$A:$O,10,FALSE)=0,"",VLOOKUP($A91,'Annex 2 EHV charges'!$A:$O,10,FALSE)),"")</f>
        <v>1.23</v>
      </c>
      <c r="H91" s="132">
        <f>IFERROR(IF(VLOOKUP($A91,'Annex 2 EHV charges'!$A:$O,11,FALSE)=0,"",VLOOKUP($A91,'Annex 2 EHV charges'!$A:$O,11,FALSE)),"")</f>
        <v>1.23</v>
      </c>
    </row>
    <row r="92" spans="1:8" ht="12.75" customHeight="1">
      <c r="A92" s="125" t="str">
        <f t="array" ref="A92">IFERROR(INDEX('Annex 2 EHV charges'!$A$11:$A$260, MATCH(0, IF(ISBLANK('Annex 2 EHV charges'!$A$11:$A$260),1, COUNTIF(A$4:$A91, 'Annex 2 EHV charges'!$A$11:$A$260)), 0)),"")</f>
        <v>Tariff 88</v>
      </c>
      <c r="B92" s="125" t="str">
        <f>IF($A92="","",VLOOKUP($A92,'Annex 2 EHV charges'!$A:$O,2,0))</f>
        <v>MSID 7249</v>
      </c>
      <c r="C92" s="126" t="str">
        <f>IF($A92="","",VLOOKUP($A92,'Annex 2 EHV charges'!$A:$O,3,0))</f>
        <v>MSID 7240</v>
      </c>
      <c r="D92" s="125" t="str">
        <f>IF($A92="","",VLOOKUP($A92,'Annex 2 EHV charges'!$A:$O,7,0))</f>
        <v>Site 88</v>
      </c>
      <c r="E92" s="130" t="str">
        <f>IFERROR(IF(VLOOKUP($A92,'Annex 2 EHV charges'!$A:$O,8,FALSE)=0,"",VLOOKUP($A92,'Annex 2 EHV charges'!$A:$O,8,FALSE)),"")</f>
        <v/>
      </c>
      <c r="F92" s="131">
        <f>IFERROR(IF(VLOOKUP($A92,'Annex 2 EHV charges'!$A:$O,9,FALSE)=0,"",VLOOKUP($A92,'Annex 2 EHV charges'!$A:$O,9,FALSE)),"")</f>
        <v>24.97</v>
      </c>
      <c r="G92" s="132">
        <f>IFERROR(IF(VLOOKUP($A92,'Annex 2 EHV charges'!$A:$O,10,FALSE)=0,"",VLOOKUP($A92,'Annex 2 EHV charges'!$A:$O,10,FALSE)),"")</f>
        <v>1.03</v>
      </c>
      <c r="H92" s="132">
        <f>IFERROR(IF(VLOOKUP($A92,'Annex 2 EHV charges'!$A:$O,11,FALSE)=0,"",VLOOKUP($A92,'Annex 2 EHV charges'!$A:$O,11,FALSE)),"")</f>
        <v>1.03</v>
      </c>
    </row>
    <row r="93" spans="1:8" ht="12.75" customHeight="1">
      <c r="A93" s="125" t="str">
        <f t="array" ref="A93">IFERROR(INDEX('Annex 2 EHV charges'!$A$11:$A$260, MATCH(0, IF(ISBLANK('Annex 2 EHV charges'!$A$11:$A$260),1, COUNTIF(A$4:$A92, 'Annex 2 EHV charges'!$A$11:$A$260)), 0)),"")</f>
        <v>Tariff 89</v>
      </c>
      <c r="B93" s="125" t="str">
        <f>IF($A93="","",VLOOKUP($A93,'Annex 2 EHV charges'!$A:$O,2,0))</f>
        <v>MSID 7241, 7242</v>
      </c>
      <c r="C93" s="126" t="str">
        <f>IF($A93="","",VLOOKUP($A93,'Annex 2 EHV charges'!$A:$O,3,0))</f>
        <v>MSID 7241 7242</v>
      </c>
      <c r="D93" s="125" t="str">
        <f>IF($A93="","",VLOOKUP($A93,'Annex 2 EHV charges'!$A:$O,7,0))</f>
        <v>Site 89</v>
      </c>
      <c r="E93" s="130">
        <f>IFERROR(IF(VLOOKUP($A93,'Annex 2 EHV charges'!$A:$O,8,FALSE)=0,"",VLOOKUP($A93,'Annex 2 EHV charges'!$A:$O,8,FALSE)),"")</f>
        <v>8.0000000000000002E-3</v>
      </c>
      <c r="F93" s="131">
        <f>IFERROR(IF(VLOOKUP($A93,'Annex 2 EHV charges'!$A:$O,9,FALSE)=0,"",VLOOKUP($A93,'Annex 2 EHV charges'!$A:$O,9,FALSE)),"")</f>
        <v>35.159999999999997</v>
      </c>
      <c r="G93" s="132">
        <f>IFERROR(IF(VLOOKUP($A93,'Annex 2 EHV charges'!$A:$O,10,FALSE)=0,"",VLOOKUP($A93,'Annex 2 EHV charges'!$A:$O,10,FALSE)),"")</f>
        <v>1.64</v>
      </c>
      <c r="H93" s="132">
        <f>IFERROR(IF(VLOOKUP($A93,'Annex 2 EHV charges'!$A:$O,11,FALSE)=0,"",VLOOKUP($A93,'Annex 2 EHV charges'!$A:$O,11,FALSE)),"")</f>
        <v>1.64</v>
      </c>
    </row>
    <row r="94" spans="1:8" ht="12.75" customHeight="1">
      <c r="A94" s="125" t="str">
        <f t="array" ref="A94">IFERROR(INDEX('Annex 2 EHV charges'!$A$11:$A$260, MATCH(0, IF(ISBLANK('Annex 2 EHV charges'!$A$11:$A$260),1, COUNTIF(A$4:$A93, 'Annex 2 EHV charges'!$A$11:$A$260)), 0)),"")</f>
        <v>Tariff 90</v>
      </c>
      <c r="B94" s="125" t="str">
        <f>IF($A94="","",VLOOKUP($A94,'Annex 2 EHV charges'!$A:$O,2,0))</f>
        <v>MSID 7244</v>
      </c>
      <c r="C94" s="126" t="str">
        <f>IF($A94="","",VLOOKUP($A94,'Annex 2 EHV charges'!$A:$O,3,0))</f>
        <v>MSID 7244</v>
      </c>
      <c r="D94" s="125" t="str">
        <f>IF($A94="","",VLOOKUP($A94,'Annex 2 EHV charges'!$A:$O,7,0))</f>
        <v>Site 90</v>
      </c>
      <c r="E94" s="130" t="str">
        <f>IFERROR(IF(VLOOKUP($A94,'Annex 2 EHV charges'!$A:$O,8,FALSE)=0,"",VLOOKUP($A94,'Annex 2 EHV charges'!$A:$O,8,FALSE)),"")</f>
        <v/>
      </c>
      <c r="F94" s="131">
        <f>IFERROR(IF(VLOOKUP($A94,'Annex 2 EHV charges'!$A:$O,9,FALSE)=0,"",VLOOKUP($A94,'Annex 2 EHV charges'!$A:$O,9,FALSE)),"")</f>
        <v>11.67</v>
      </c>
      <c r="G94" s="132">
        <f>IFERROR(IF(VLOOKUP($A94,'Annex 2 EHV charges'!$A:$O,10,FALSE)=0,"",VLOOKUP($A94,'Annex 2 EHV charges'!$A:$O,10,FALSE)),"")</f>
        <v>1.28</v>
      </c>
      <c r="H94" s="132">
        <f>IFERROR(IF(VLOOKUP($A94,'Annex 2 EHV charges'!$A:$O,11,FALSE)=0,"",VLOOKUP($A94,'Annex 2 EHV charges'!$A:$O,11,FALSE)),"")</f>
        <v>1.28</v>
      </c>
    </row>
    <row r="95" spans="1:8" ht="12.75" customHeight="1">
      <c r="A95" s="208" t="str">
        <f t="array" ref="A95">IFERROR(INDEX('Annex 2 EHV charges'!$A$11:$A$260, MATCH(0, IF(ISBLANK('Annex 2 EHV charges'!$A$11:$A$260),1, COUNTIF(A$4:$A94, 'Annex 2 EHV charges'!$A$11:$A$260)), 0)),"")</f>
        <v>Tariff 91*</v>
      </c>
      <c r="B95" s="208" t="str">
        <f>IF($A95="","",VLOOKUP($A95,'Annex 2 EHV charges'!$A:$O,2,0))</f>
        <v>MSID 2037, 2038</v>
      </c>
      <c r="C95" s="209" t="str">
        <f>IF($A95="","",VLOOKUP($A95,'Annex 2 EHV charges'!$A:$O,3,0))</f>
        <v>MSID 2037 2038</v>
      </c>
      <c r="D95" s="208" t="str">
        <f>IF($A95="","",VLOOKUP($A95,'Annex 2 EHV charges'!$A:$O,7,0))</f>
        <v>Site 91</v>
      </c>
      <c r="E95" s="210">
        <f>IFERROR(IF(VLOOKUP($A95,'Annex 2 EHV charges'!$A:$O,8,FALSE)=0,"",VLOOKUP($A95,'Annex 2 EHV charges'!$A:$O,8,FALSE)),"")</f>
        <v>3.6560000000000001</v>
      </c>
      <c r="F95" s="211">
        <f>IFERROR(IF(VLOOKUP($A95,'Annex 2 EHV charges'!$A:$O,9,FALSE)=0,"",VLOOKUP($A95,'Annex 2 EHV charges'!$A:$O,9,FALSE)),"")</f>
        <v>1135.74</v>
      </c>
      <c r="G95" s="212">
        <f>IFERROR(IF(VLOOKUP($A95,'Annex 2 EHV charges'!$A:$O,10,FALSE)=0,"",VLOOKUP($A95,'Annex 2 EHV charges'!$A:$O,10,FALSE)),"")</f>
        <v>8.6300000000000008</v>
      </c>
      <c r="H95" s="212">
        <f>IFERROR(IF(VLOOKUP($A95,'Annex 2 EHV charges'!$A:$O,11,FALSE)=0,"",VLOOKUP($A95,'Annex 2 EHV charges'!$A:$O,11,FALSE)),"")</f>
        <v>8.6300000000000008</v>
      </c>
    </row>
    <row r="96" spans="1:8" ht="12.75" customHeight="1">
      <c r="A96" s="208" t="str">
        <f t="array" ref="A96">IFERROR(INDEX('Annex 2 EHV charges'!$A$11:$A$260, MATCH(0, IF(ISBLANK('Annex 2 EHV charges'!$A$11:$A$260),1, COUNTIF(A$4:$A95, 'Annex 2 EHV charges'!$A$11:$A$260)), 0)),"")</f>
        <v>Tariff 92*</v>
      </c>
      <c r="B96" s="208" t="str">
        <f>IF($A96="","",VLOOKUP($A96,'Annex 2 EHV charges'!$A:$O,2,0))</f>
        <v>MSID 7156</v>
      </c>
      <c r="C96" s="209" t="str">
        <f>IF($A96="","",VLOOKUP($A96,'Annex 2 EHV charges'!$A:$O,3,0))</f>
        <v>MSID 7156</v>
      </c>
      <c r="D96" s="208" t="str">
        <f>IF($A96="","",VLOOKUP($A96,'Annex 2 EHV charges'!$A:$O,7,0))</f>
        <v>Site 92</v>
      </c>
      <c r="E96" s="210">
        <f>IFERROR(IF(VLOOKUP($A96,'Annex 2 EHV charges'!$A:$O,8,FALSE)=0,"",VLOOKUP($A96,'Annex 2 EHV charges'!$A:$O,8,FALSE)),"")</f>
        <v>0.72399999999999998</v>
      </c>
      <c r="F96" s="211">
        <f>IFERROR(IF(VLOOKUP($A96,'Annex 2 EHV charges'!$A:$O,9,FALSE)=0,"",VLOOKUP($A96,'Annex 2 EHV charges'!$A:$O,9,FALSE)),"")</f>
        <v>378.58</v>
      </c>
      <c r="G96" s="212">
        <f>IFERROR(IF(VLOOKUP($A96,'Annex 2 EHV charges'!$A:$O,10,FALSE)=0,"",VLOOKUP($A96,'Annex 2 EHV charges'!$A:$O,10,FALSE)),"")</f>
        <v>2.0299999999999998</v>
      </c>
      <c r="H96" s="212">
        <f>IFERROR(IF(VLOOKUP($A96,'Annex 2 EHV charges'!$A:$O,11,FALSE)=0,"",VLOOKUP($A96,'Annex 2 EHV charges'!$A:$O,11,FALSE)),"")</f>
        <v>2.0299999999999998</v>
      </c>
    </row>
    <row r="97" spans="1:8" ht="12.75" customHeight="1">
      <c r="A97" s="208" t="str">
        <f t="array" ref="A97">IFERROR(INDEX('Annex 2 EHV charges'!$A$11:$A$260, MATCH(0, IF(ISBLANK('Annex 2 EHV charges'!$A$11:$A$260),1, COUNTIF(A$4:$A96, 'Annex 2 EHV charges'!$A$11:$A$260)), 0)),"")</f>
        <v>Tariff 93*</v>
      </c>
      <c r="B97" s="208" t="str">
        <f>IF($A97="","",VLOOKUP($A97,'Annex 2 EHV charges'!$A:$O,2,0))</f>
        <v>MSID 0437</v>
      </c>
      <c r="C97" s="209" t="str">
        <f>IF($A97="","",VLOOKUP($A97,'Annex 2 EHV charges'!$A:$O,3,0))</f>
        <v>MSID 0437</v>
      </c>
      <c r="D97" s="208" t="str">
        <f>IF($A97="","",VLOOKUP($A97,'Annex 2 EHV charges'!$A:$O,7,0))</f>
        <v>Site 93</v>
      </c>
      <c r="E97" s="210">
        <f>IFERROR(IF(VLOOKUP($A97,'Annex 2 EHV charges'!$A:$O,8,FALSE)=0,"",VLOOKUP($A97,'Annex 2 EHV charges'!$A:$O,8,FALSE)),"")</f>
        <v>2.8000000000000001E-2</v>
      </c>
      <c r="F97" s="211">
        <f>IFERROR(IF(VLOOKUP($A97,'Annex 2 EHV charges'!$A:$O,9,FALSE)=0,"",VLOOKUP($A97,'Annex 2 EHV charges'!$A:$O,9,FALSE)),"")</f>
        <v>306.95999999999998</v>
      </c>
      <c r="G97" s="212">
        <f>IFERROR(IF(VLOOKUP($A97,'Annex 2 EHV charges'!$A:$O,10,FALSE)=0,"",VLOOKUP($A97,'Annex 2 EHV charges'!$A:$O,10,FALSE)),"")</f>
        <v>9.73</v>
      </c>
      <c r="H97" s="212">
        <f>IFERROR(IF(VLOOKUP($A97,'Annex 2 EHV charges'!$A:$O,11,FALSE)=0,"",VLOOKUP($A97,'Annex 2 EHV charges'!$A:$O,11,FALSE)),"")</f>
        <v>9.73</v>
      </c>
    </row>
    <row r="98" spans="1:8" ht="12.75" customHeight="1">
      <c r="A98" s="125" t="str">
        <f t="array" ref="A98">IFERROR(INDEX('Annex 2 EHV charges'!$A$11:$A$260, MATCH(0, IF(ISBLANK('Annex 2 EHV charges'!$A$11:$A$260),1, COUNTIF(A$4:$A97, 'Annex 2 EHV charges'!$A$11:$A$260)), 0)),"")</f>
        <v>Tariff 94</v>
      </c>
      <c r="B98" s="125" t="str">
        <f>IF($A98="","",VLOOKUP($A98,'Annex 2 EHV charges'!$A:$O,2,0))</f>
        <v>n/a</v>
      </c>
      <c r="C98" s="126" t="str">
        <f>IF($A98="","",VLOOKUP($A98,'Annex 2 EHV charges'!$A:$O,3,0))</f>
        <v>IDNO1</v>
      </c>
      <c r="D98" s="125" t="str">
        <f>IF($A98="","",VLOOKUP($A98,'Annex 2 EHV charges'!$A:$O,7,0))</f>
        <v>Site 94</v>
      </c>
      <c r="E98" s="130">
        <f>IFERROR(IF(VLOOKUP($A98,'Annex 2 EHV charges'!$A:$O,8,FALSE)=0,"",VLOOKUP($A98,'Annex 2 EHV charges'!$A:$O,8,FALSE)),"")</f>
        <v>2.8000000000000001E-2</v>
      </c>
      <c r="F98" s="131">
        <f>IFERROR(IF(VLOOKUP($A98,'Annex 2 EHV charges'!$A:$O,9,FALSE)=0,"",VLOOKUP($A98,'Annex 2 EHV charges'!$A:$O,9,FALSE)),"")</f>
        <v>655.84</v>
      </c>
      <c r="G98" s="132">
        <f>IFERROR(IF(VLOOKUP($A98,'Annex 2 EHV charges'!$A:$O,10,FALSE)=0,"",VLOOKUP($A98,'Annex 2 EHV charges'!$A:$O,10,FALSE)),"")</f>
        <v>3.09</v>
      </c>
      <c r="H98" s="132">
        <f>IFERROR(IF(VLOOKUP($A98,'Annex 2 EHV charges'!$A:$O,11,FALSE)=0,"",VLOOKUP($A98,'Annex 2 EHV charges'!$A:$O,11,FALSE)),"")</f>
        <v>3.09</v>
      </c>
    </row>
    <row r="99" spans="1:8" ht="12.75" customHeight="1">
      <c r="A99" s="125" t="str">
        <f t="array" ref="A99">IFERROR(INDEX('Annex 2 EHV charges'!$A$11:$A$260, MATCH(0, IF(ISBLANK('Annex 2 EHV charges'!$A$11:$A$260),1, COUNTIF(A$4:$A98, 'Annex 2 EHV charges'!$A$11:$A$260)), 0)),"")</f>
        <v>Tariff 95</v>
      </c>
      <c r="B99" s="125" t="str">
        <f>IF($A99="","",VLOOKUP($A99,'Annex 2 EHV charges'!$A:$O,2,0))</f>
        <v>n/a</v>
      </c>
      <c r="C99" s="126" t="str">
        <f>IF($A99="","",VLOOKUP($A99,'Annex 2 EHV charges'!$A:$O,3,0))</f>
        <v>IDNO2</v>
      </c>
      <c r="D99" s="125" t="str">
        <f>IF($A99="","",VLOOKUP($A99,'Annex 2 EHV charges'!$A:$O,7,0))</f>
        <v>Site 95</v>
      </c>
      <c r="E99" s="130">
        <f>IFERROR(IF(VLOOKUP($A99,'Annex 2 EHV charges'!$A:$O,8,FALSE)=0,"",VLOOKUP($A99,'Annex 2 EHV charges'!$A:$O,8,FALSE)),"")</f>
        <v>2.8000000000000001E-2</v>
      </c>
      <c r="F99" s="131">
        <f>IFERROR(IF(VLOOKUP($A99,'Annex 2 EHV charges'!$A:$O,9,FALSE)=0,"",VLOOKUP($A99,'Annex 2 EHV charges'!$A:$O,9,FALSE)),"")</f>
        <v>1537.42</v>
      </c>
      <c r="G99" s="132">
        <f>IFERROR(IF(VLOOKUP($A99,'Annex 2 EHV charges'!$A:$O,10,FALSE)=0,"",VLOOKUP($A99,'Annex 2 EHV charges'!$A:$O,10,FALSE)),"")</f>
        <v>2.68</v>
      </c>
      <c r="H99" s="132">
        <f>IFERROR(IF(VLOOKUP($A99,'Annex 2 EHV charges'!$A:$O,11,FALSE)=0,"",VLOOKUP($A99,'Annex 2 EHV charges'!$A:$O,11,FALSE)),"")</f>
        <v>2.68</v>
      </c>
    </row>
    <row r="100" spans="1:8" ht="12.75" customHeight="1">
      <c r="A100" s="125" t="str">
        <f t="array" ref="A100">IFERROR(INDEX('Annex 2 EHV charges'!$A$11:$A$260, MATCH(0, IF(ISBLANK('Annex 2 EHV charges'!$A$11:$A$260),1, COUNTIF(A$4:$A99, 'Annex 2 EHV charges'!$A$11:$A$260)), 0)),"")</f>
        <v>Tariff 96</v>
      </c>
      <c r="B100" s="125">
        <f>IF($A100="","",VLOOKUP($A100,'Annex 2 EHV charges'!$A:$O,2,0))</f>
        <v>307</v>
      </c>
      <c r="C100" s="126">
        <f>IF($A100="","",VLOOKUP($A100,'Annex 2 EHV charges'!$A:$O,3,0))</f>
        <v>1640000565627</v>
      </c>
      <c r="D100" s="125" t="str">
        <f>IF($A100="","",VLOOKUP($A100,'Annex 2 EHV charges'!$A:$O,7,0))</f>
        <v>Site 96</v>
      </c>
      <c r="E100" s="130">
        <f>IFERROR(IF(VLOOKUP($A100,'Annex 2 EHV charges'!$A:$O,8,FALSE)=0,"",VLOOKUP($A100,'Annex 2 EHV charges'!$A:$O,8,FALSE)),"")</f>
        <v>0.107</v>
      </c>
      <c r="F100" s="131">
        <f>IFERROR(IF(VLOOKUP($A100,'Annex 2 EHV charges'!$A:$O,9,FALSE)=0,"",VLOOKUP($A100,'Annex 2 EHV charges'!$A:$O,9,FALSE)),"")</f>
        <v>19.23</v>
      </c>
      <c r="G100" s="132">
        <f>IFERROR(IF(VLOOKUP($A100,'Annex 2 EHV charges'!$A:$O,10,FALSE)=0,"",VLOOKUP($A100,'Annex 2 EHV charges'!$A:$O,10,FALSE)),"")</f>
        <v>2.1</v>
      </c>
      <c r="H100" s="132">
        <f>IFERROR(IF(VLOOKUP($A100,'Annex 2 EHV charges'!$A:$O,11,FALSE)=0,"",VLOOKUP($A100,'Annex 2 EHV charges'!$A:$O,11,FALSE)),"")</f>
        <v>2.1</v>
      </c>
    </row>
    <row r="101" spans="1:8" ht="12.75" customHeight="1">
      <c r="A101" s="125" t="str">
        <f t="array" ref="A101">IFERROR(INDEX('Annex 2 EHV charges'!$A$11:$A$260, MATCH(0, IF(ISBLANK('Annex 2 EHV charges'!$A$11:$A$260),1, COUNTIF(A$4:$A100, 'Annex 2 EHV charges'!$A$11:$A$260)), 0)),"")</f>
        <v>Tariff 97</v>
      </c>
      <c r="B101" s="125">
        <f>IF($A101="","",VLOOKUP($A101,'Annex 2 EHV charges'!$A:$O,2,0))</f>
        <v>327</v>
      </c>
      <c r="C101" s="126">
        <f>IF($A101="","",VLOOKUP($A101,'Annex 2 EHV charges'!$A:$O,3,0))</f>
        <v>1640000565645</v>
      </c>
      <c r="D101" s="125" t="str">
        <f>IF($A101="","",VLOOKUP($A101,'Annex 2 EHV charges'!$A:$O,7,0))</f>
        <v>Site 97</v>
      </c>
      <c r="E101" s="130">
        <f>IFERROR(IF(VLOOKUP($A101,'Annex 2 EHV charges'!$A:$O,8,FALSE)=0,"",VLOOKUP($A101,'Annex 2 EHV charges'!$A:$O,8,FALSE)),"")</f>
        <v>0.14199999999999999</v>
      </c>
      <c r="F101" s="131">
        <f>IFERROR(IF(VLOOKUP($A101,'Annex 2 EHV charges'!$A:$O,9,FALSE)=0,"",VLOOKUP($A101,'Annex 2 EHV charges'!$A:$O,9,FALSE)),"")</f>
        <v>4.67</v>
      </c>
      <c r="G101" s="132">
        <f>IFERROR(IF(VLOOKUP($A101,'Annex 2 EHV charges'!$A:$O,10,FALSE)=0,"",VLOOKUP($A101,'Annex 2 EHV charges'!$A:$O,10,FALSE)),"")</f>
        <v>1.99</v>
      </c>
      <c r="H101" s="132">
        <f>IFERROR(IF(VLOOKUP($A101,'Annex 2 EHV charges'!$A:$O,11,FALSE)=0,"",VLOOKUP($A101,'Annex 2 EHV charges'!$A:$O,11,FALSE)),"")</f>
        <v>1.99</v>
      </c>
    </row>
    <row r="102" spans="1:8" ht="12.75" customHeight="1">
      <c r="A102" s="125" t="str">
        <f t="array" ref="A102">IFERROR(INDEX('Annex 2 EHV charges'!$A$11:$A$260, MATCH(0, IF(ISBLANK('Annex 2 EHV charges'!$A$11:$A$260),1, COUNTIF(A$4:$A101, 'Annex 2 EHV charges'!$A$11:$A$260)), 0)),"")</f>
        <v>Tariff 98</v>
      </c>
      <c r="B102" s="125">
        <f>IF($A102="","",VLOOKUP($A102,'Annex 2 EHV charges'!$A:$O,2,0))</f>
        <v>347</v>
      </c>
      <c r="C102" s="126">
        <f>IF($A102="","",VLOOKUP($A102,'Annex 2 EHV charges'!$A:$O,3,0))</f>
        <v>1640000546261</v>
      </c>
      <c r="D102" s="125" t="str">
        <f>IF($A102="","",VLOOKUP($A102,'Annex 2 EHV charges'!$A:$O,7,0))</f>
        <v>Site 98</v>
      </c>
      <c r="E102" s="130" t="str">
        <f>IFERROR(IF(VLOOKUP($A102,'Annex 2 EHV charges'!$A:$O,8,FALSE)=0,"",VLOOKUP($A102,'Annex 2 EHV charges'!$A:$O,8,FALSE)),"")</f>
        <v/>
      </c>
      <c r="F102" s="131">
        <f>IFERROR(IF(VLOOKUP($A102,'Annex 2 EHV charges'!$A:$O,9,FALSE)=0,"",VLOOKUP($A102,'Annex 2 EHV charges'!$A:$O,9,FALSE)),"")</f>
        <v>4.67</v>
      </c>
      <c r="G102" s="132">
        <f>IFERROR(IF(VLOOKUP($A102,'Annex 2 EHV charges'!$A:$O,10,FALSE)=0,"",VLOOKUP($A102,'Annex 2 EHV charges'!$A:$O,10,FALSE)),"")</f>
        <v>1.94</v>
      </c>
      <c r="H102" s="132">
        <f>IFERROR(IF(VLOOKUP($A102,'Annex 2 EHV charges'!$A:$O,11,FALSE)=0,"",VLOOKUP($A102,'Annex 2 EHV charges'!$A:$O,11,FALSE)),"")</f>
        <v>1.94</v>
      </c>
    </row>
    <row r="103" spans="1:8" ht="12.75" customHeight="1">
      <c r="A103" s="125" t="str">
        <f t="array" ref="A103">IFERROR(INDEX('Annex 2 EHV charges'!$A$11:$A$260, MATCH(0, IF(ISBLANK('Annex 2 EHV charges'!$A$11:$A$260),1, COUNTIF(A$4:$A102, 'Annex 2 EHV charges'!$A$11:$A$260)), 0)),"")</f>
        <v>Tariff 99</v>
      </c>
      <c r="B103" s="125">
        <f>IF($A103="","",VLOOKUP($A103,'Annex 2 EHV charges'!$A:$O,2,0))</f>
        <v>367</v>
      </c>
      <c r="C103" s="126">
        <f>IF($A103="","",VLOOKUP($A103,'Annex 2 EHV charges'!$A:$O,3,0))</f>
        <v>1640000565478</v>
      </c>
      <c r="D103" s="125" t="str">
        <f>IF($A103="","",VLOOKUP($A103,'Annex 2 EHV charges'!$A:$O,7,0))</f>
        <v>Site 99</v>
      </c>
      <c r="E103" s="130" t="str">
        <f>IFERROR(IF(VLOOKUP($A103,'Annex 2 EHV charges'!$A:$O,8,FALSE)=0,"",VLOOKUP($A103,'Annex 2 EHV charges'!$A:$O,8,FALSE)),"")</f>
        <v/>
      </c>
      <c r="F103" s="131">
        <f>IFERROR(IF(VLOOKUP($A103,'Annex 2 EHV charges'!$A:$O,9,FALSE)=0,"",VLOOKUP($A103,'Annex 2 EHV charges'!$A:$O,9,FALSE)),"")</f>
        <v>11.47</v>
      </c>
      <c r="G103" s="132">
        <f>IFERROR(IF(VLOOKUP($A103,'Annex 2 EHV charges'!$A:$O,10,FALSE)=0,"",VLOOKUP($A103,'Annex 2 EHV charges'!$A:$O,10,FALSE)),"")</f>
        <v>1.94</v>
      </c>
      <c r="H103" s="132">
        <f>IFERROR(IF(VLOOKUP($A103,'Annex 2 EHV charges'!$A:$O,11,FALSE)=0,"",VLOOKUP($A103,'Annex 2 EHV charges'!$A:$O,11,FALSE)),"")</f>
        <v>1.94</v>
      </c>
    </row>
    <row r="104" spans="1:8" ht="12.75" customHeight="1">
      <c r="A104" s="125" t="str">
        <f t="array" ref="A104">IFERROR(INDEX('Annex 2 EHV charges'!$A$11:$A$260, MATCH(0, IF(ISBLANK('Annex 2 EHV charges'!$A$11:$A$260),1, COUNTIF(A$4:$A103, 'Annex 2 EHV charges'!$A$11:$A$260)), 0)),"")</f>
        <v>Tariff 100</v>
      </c>
      <c r="B104" s="125">
        <f>IF($A104="","",VLOOKUP($A104,'Annex 2 EHV charges'!$A:$O,2,0))</f>
        <v>387</v>
      </c>
      <c r="C104" s="126">
        <f>IF($A104="","",VLOOKUP($A104,'Annex 2 EHV charges'!$A:$O,3,0))</f>
        <v>1640000565501</v>
      </c>
      <c r="D104" s="125" t="str">
        <f>IF($A104="","",VLOOKUP($A104,'Annex 2 EHV charges'!$A:$O,7,0))</f>
        <v>Site 100</v>
      </c>
      <c r="E104" s="130" t="str">
        <f>IFERROR(IF(VLOOKUP($A104,'Annex 2 EHV charges'!$A:$O,8,FALSE)=0,"",VLOOKUP($A104,'Annex 2 EHV charges'!$A:$O,8,FALSE)),"")</f>
        <v/>
      </c>
      <c r="F104" s="131">
        <f>IFERROR(IF(VLOOKUP($A104,'Annex 2 EHV charges'!$A:$O,9,FALSE)=0,"",VLOOKUP($A104,'Annex 2 EHV charges'!$A:$O,9,FALSE)),"")</f>
        <v>13.05</v>
      </c>
      <c r="G104" s="132">
        <f>IFERROR(IF(VLOOKUP($A104,'Annex 2 EHV charges'!$A:$O,10,FALSE)=0,"",VLOOKUP($A104,'Annex 2 EHV charges'!$A:$O,10,FALSE)),"")</f>
        <v>1.94</v>
      </c>
      <c r="H104" s="132">
        <f>IFERROR(IF(VLOOKUP($A104,'Annex 2 EHV charges'!$A:$O,11,FALSE)=0,"",VLOOKUP($A104,'Annex 2 EHV charges'!$A:$O,11,FALSE)),"")</f>
        <v>1.94</v>
      </c>
    </row>
    <row r="105" spans="1:8" ht="12.75" customHeight="1">
      <c r="A105" s="125" t="str">
        <f t="array" ref="A105">IFERROR(INDEX('Annex 2 EHV charges'!$A$11:$A$260, MATCH(0, IF(ISBLANK('Annex 2 EHV charges'!$A$11:$A$260),1, COUNTIF(A$4:$A104, 'Annex 2 EHV charges'!$A$11:$A$260)), 0)),"")</f>
        <v>Tariff 101</v>
      </c>
      <c r="B105" s="125">
        <f>IF($A105="","",VLOOKUP($A105,'Annex 2 EHV charges'!$A:$O,2,0))</f>
        <v>437</v>
      </c>
      <c r="C105" s="126">
        <f>IF($A105="","",VLOOKUP($A105,'Annex 2 EHV charges'!$A:$O,3,0))</f>
        <v>1640000598205</v>
      </c>
      <c r="D105" s="125" t="str">
        <f>IF($A105="","",VLOOKUP($A105,'Annex 2 EHV charges'!$A:$O,7,0))</f>
        <v>Site 101</v>
      </c>
      <c r="E105" s="130">
        <f>IFERROR(IF(VLOOKUP($A105,'Annex 2 EHV charges'!$A:$O,8,FALSE)=0,"",VLOOKUP($A105,'Annex 2 EHV charges'!$A:$O,8,FALSE)),"")</f>
        <v>0.184</v>
      </c>
      <c r="F105" s="131">
        <f>IFERROR(IF(VLOOKUP($A105,'Annex 2 EHV charges'!$A:$O,9,FALSE)=0,"",VLOOKUP($A105,'Annex 2 EHV charges'!$A:$O,9,FALSE)),"")</f>
        <v>139.41999999999999</v>
      </c>
      <c r="G105" s="132">
        <f>IFERROR(IF(VLOOKUP($A105,'Annex 2 EHV charges'!$A:$O,10,FALSE)=0,"",VLOOKUP($A105,'Annex 2 EHV charges'!$A:$O,10,FALSE)),"")</f>
        <v>2.37</v>
      </c>
      <c r="H105" s="132">
        <f>IFERROR(IF(VLOOKUP($A105,'Annex 2 EHV charges'!$A:$O,11,FALSE)=0,"",VLOOKUP($A105,'Annex 2 EHV charges'!$A:$O,11,FALSE)),"")</f>
        <v>2.37</v>
      </c>
    </row>
    <row r="106" spans="1:8" ht="12.75" customHeight="1">
      <c r="A106" s="125" t="str">
        <f t="array" ref="A106">IFERROR(INDEX('Annex 2 EHV charges'!$A$11:$A$260, MATCH(0, IF(ISBLANK('Annex 2 EHV charges'!$A$11:$A$260),1, COUNTIF(A$4:$A105, 'Annex 2 EHV charges'!$A$11:$A$260)), 0)),"")</f>
        <v>Tariff 102</v>
      </c>
      <c r="B106" s="125">
        <f>IF($A106="","",VLOOKUP($A106,'Annex 2 EHV charges'!$A:$O,2,0))</f>
        <v>457</v>
      </c>
      <c r="C106" s="126">
        <f>IF($A106="","",VLOOKUP($A106,'Annex 2 EHV charges'!$A:$O,3,0))</f>
        <v>1640000580634</v>
      </c>
      <c r="D106" s="125" t="str">
        <f>IF($A106="","",VLOOKUP($A106,'Annex 2 EHV charges'!$A:$O,7,0))</f>
        <v>Site 102</v>
      </c>
      <c r="E106" s="130">
        <f>IFERROR(IF(VLOOKUP($A106,'Annex 2 EHV charges'!$A:$O,8,FALSE)=0,"",VLOOKUP($A106,'Annex 2 EHV charges'!$A:$O,8,FALSE)),"")</f>
        <v>0.158</v>
      </c>
      <c r="F106" s="131">
        <f>IFERROR(IF(VLOOKUP($A106,'Annex 2 EHV charges'!$A:$O,9,FALSE)=0,"",VLOOKUP($A106,'Annex 2 EHV charges'!$A:$O,9,FALSE)),"")</f>
        <v>757.16</v>
      </c>
      <c r="G106" s="132">
        <f>IFERROR(IF(VLOOKUP($A106,'Annex 2 EHV charges'!$A:$O,10,FALSE)=0,"",VLOOKUP($A106,'Annex 2 EHV charges'!$A:$O,10,FALSE)),"")</f>
        <v>2.93</v>
      </c>
      <c r="H106" s="132">
        <f>IFERROR(IF(VLOOKUP($A106,'Annex 2 EHV charges'!$A:$O,11,FALSE)=0,"",VLOOKUP($A106,'Annex 2 EHV charges'!$A:$O,11,FALSE)),"")</f>
        <v>2.93</v>
      </c>
    </row>
    <row r="107" spans="1:8" ht="12.75" customHeight="1">
      <c r="A107" s="125" t="str">
        <f t="array" ref="A107">IFERROR(INDEX('Annex 2 EHV charges'!$A$11:$A$260, MATCH(0, IF(ISBLANK('Annex 2 EHV charges'!$A$11:$A$260),1, COUNTIF(A$4:$A106, 'Annex 2 EHV charges'!$A$11:$A$260)), 0)),"")</f>
        <v>Tariff 103</v>
      </c>
      <c r="B107" s="125">
        <f>IF($A107="","",VLOOKUP($A107,'Annex 2 EHV charges'!$A:$O,2,0))</f>
        <v>417</v>
      </c>
      <c r="C107" s="126">
        <f>IF($A107="","",VLOOKUP($A107,'Annex 2 EHV charges'!$A:$O,3,0))</f>
        <v>1640000625036</v>
      </c>
      <c r="D107" s="125" t="str">
        <f>IF($A107="","",VLOOKUP($A107,'Annex 2 EHV charges'!$A:$O,7,0))</f>
        <v>Site 103</v>
      </c>
      <c r="E107" s="130">
        <f>IFERROR(IF(VLOOKUP($A107,'Annex 2 EHV charges'!$A:$O,8,FALSE)=0,"",VLOOKUP($A107,'Annex 2 EHV charges'!$A:$O,8,FALSE)),"")</f>
        <v>0.314</v>
      </c>
      <c r="F107" s="131">
        <f>IFERROR(IF(VLOOKUP($A107,'Annex 2 EHV charges'!$A:$O,9,FALSE)=0,"",VLOOKUP($A107,'Annex 2 EHV charges'!$A:$O,9,FALSE)),"")</f>
        <v>18.309999999999999</v>
      </c>
      <c r="G107" s="132">
        <f>IFERROR(IF(VLOOKUP($A107,'Annex 2 EHV charges'!$A:$O,10,FALSE)=0,"",VLOOKUP($A107,'Annex 2 EHV charges'!$A:$O,10,FALSE)),"")</f>
        <v>3.02</v>
      </c>
      <c r="H107" s="132">
        <f>IFERROR(IF(VLOOKUP($A107,'Annex 2 EHV charges'!$A:$O,11,FALSE)=0,"",VLOOKUP($A107,'Annex 2 EHV charges'!$A:$O,11,FALSE)),"")</f>
        <v>3.02</v>
      </c>
    </row>
    <row r="108" spans="1:8" ht="12.75" customHeight="1">
      <c r="A108" s="125" t="str">
        <f t="array" ref="A108">IFERROR(INDEX('Annex 2 EHV charges'!$A$11:$A$260, MATCH(0, IF(ISBLANK('Annex 2 EHV charges'!$A$11:$A$260),1, COUNTIF(A$4:$A107, 'Annex 2 EHV charges'!$A$11:$A$260)), 0)),"")</f>
        <v>Tariff 104</v>
      </c>
      <c r="B108" s="125">
        <f>IF($A108="","",VLOOKUP($A108,'Annex 2 EHV charges'!$A:$O,2,0))</f>
        <v>467</v>
      </c>
      <c r="C108" s="126" t="str">
        <f>IF($A108="","",VLOOKUP($A108,'Annex 2 EHV charges'!$A:$O,3,0))</f>
        <v>tbc</v>
      </c>
      <c r="D108" s="125" t="str">
        <f>IF($A108="","",VLOOKUP($A108,'Annex 2 EHV charges'!$A:$O,7,0))</f>
        <v>Site 104</v>
      </c>
      <c r="E108" s="130">
        <f>IFERROR(IF(VLOOKUP($A108,'Annex 2 EHV charges'!$A:$O,8,FALSE)=0,"",VLOOKUP($A108,'Annex 2 EHV charges'!$A:$O,8,FALSE)),"")</f>
        <v>1.667</v>
      </c>
      <c r="F108" s="131">
        <f>IFERROR(IF(VLOOKUP($A108,'Annex 2 EHV charges'!$A:$O,9,FALSE)=0,"",VLOOKUP($A108,'Annex 2 EHV charges'!$A:$O,9,FALSE)),"")</f>
        <v>20.23</v>
      </c>
      <c r="G108" s="132">
        <f>IFERROR(IF(VLOOKUP($A108,'Annex 2 EHV charges'!$A:$O,10,FALSE)=0,"",VLOOKUP($A108,'Annex 2 EHV charges'!$A:$O,10,FALSE)),"")</f>
        <v>2.92</v>
      </c>
      <c r="H108" s="132">
        <f>IFERROR(IF(VLOOKUP($A108,'Annex 2 EHV charges'!$A:$O,11,FALSE)=0,"",VLOOKUP($A108,'Annex 2 EHV charges'!$A:$O,11,FALSE)),"")</f>
        <v>2.92</v>
      </c>
    </row>
    <row r="109" spans="1:8" ht="12.75" customHeight="1">
      <c r="A109" s="125" t="str">
        <f t="array" ref="A109">IFERROR(INDEX('Annex 2 EHV charges'!$A$11:$A$260, MATCH(0, IF(ISBLANK('Annex 2 EHV charges'!$A$11:$A$260),1, COUNTIF(A$4:$A108, 'Annex 2 EHV charges'!$A$11:$A$260)), 0)),"")</f>
        <v>Tariff 105</v>
      </c>
      <c r="B109" s="125" t="str">
        <f>IF($A109="","",VLOOKUP($A109,'Annex 2 EHV charges'!$A:$O,2,0))</f>
        <v>108</v>
      </c>
      <c r="C109" s="126" t="str">
        <f>IF($A109="","",VLOOKUP($A109,'Annex 2 EHV charges'!$A:$O,3,0))</f>
        <v>tbc</v>
      </c>
      <c r="D109" s="125" t="str">
        <f>IF($A109="","",VLOOKUP($A109,'Annex 2 EHV charges'!$A:$O,7,0))</f>
        <v>Site 105</v>
      </c>
      <c r="E109" s="130">
        <f>IFERROR(IF(VLOOKUP($A109,'Annex 2 EHV charges'!$A:$O,8,FALSE)=0,"",VLOOKUP($A109,'Annex 2 EHV charges'!$A:$O,8,FALSE)),"")</f>
        <v>1.667</v>
      </c>
      <c r="F109" s="131">
        <f>IFERROR(IF(VLOOKUP($A109,'Annex 2 EHV charges'!$A:$O,9,FALSE)=0,"",VLOOKUP($A109,'Annex 2 EHV charges'!$A:$O,9,FALSE)),"")</f>
        <v>27.85</v>
      </c>
      <c r="G109" s="132">
        <f>IFERROR(IF(VLOOKUP($A109,'Annex 2 EHV charges'!$A:$O,10,FALSE)=0,"",VLOOKUP($A109,'Annex 2 EHV charges'!$A:$O,10,FALSE)),"")</f>
        <v>2.92</v>
      </c>
      <c r="H109" s="132">
        <f>IFERROR(IF(VLOOKUP($A109,'Annex 2 EHV charges'!$A:$O,11,FALSE)=0,"",VLOOKUP($A109,'Annex 2 EHV charges'!$A:$O,11,FALSE)),"")</f>
        <v>2.92</v>
      </c>
    </row>
    <row r="110" spans="1:8" ht="12.75" customHeight="1">
      <c r="A110" s="125" t="str">
        <f t="array" ref="A110">IFERROR(INDEX('Annex 2 EHV charges'!$A$11:$A$260, MATCH(0, IF(ISBLANK('Annex 2 EHV charges'!$A$11:$A$260),1, COUNTIF(A$4:$A109, 'Annex 2 EHV charges'!$A$11:$A$260)), 0)),"")</f>
        <v>Tariff 106</v>
      </c>
      <c r="B110" s="125" t="str">
        <f>IF($A110="","",VLOOKUP($A110,'Annex 2 EHV charges'!$A:$O,2,0))</f>
        <v>539</v>
      </c>
      <c r="C110" s="126" t="str">
        <f>IF($A110="","",VLOOKUP($A110,'Annex 2 EHV charges'!$A:$O,3,0))</f>
        <v>tbc</v>
      </c>
      <c r="D110" s="125" t="str">
        <f>IF($A110="","",VLOOKUP($A110,'Annex 2 EHV charges'!$A:$O,7,0))</f>
        <v>Site 106</v>
      </c>
      <c r="E110" s="130">
        <f>IFERROR(IF(VLOOKUP($A110,'Annex 2 EHV charges'!$A:$O,8,FALSE)=0,"",VLOOKUP($A110,'Annex 2 EHV charges'!$A:$O,8,FALSE)),"")</f>
        <v>2.371</v>
      </c>
      <c r="F110" s="131">
        <f>IFERROR(IF(VLOOKUP($A110,'Annex 2 EHV charges'!$A:$O,9,FALSE)=0,"",VLOOKUP($A110,'Annex 2 EHV charges'!$A:$O,9,FALSE)),"")</f>
        <v>10569.24</v>
      </c>
      <c r="G110" s="132">
        <f>IFERROR(IF(VLOOKUP($A110,'Annex 2 EHV charges'!$A:$O,10,FALSE)=0,"",VLOOKUP($A110,'Annex 2 EHV charges'!$A:$O,10,FALSE)),"")</f>
        <v>2.02</v>
      </c>
      <c r="H110" s="132">
        <f>IFERROR(IF(VLOOKUP($A110,'Annex 2 EHV charges'!$A:$O,11,FALSE)=0,"",VLOOKUP($A110,'Annex 2 EHV charges'!$A:$O,11,FALSE)),"")</f>
        <v>2.02</v>
      </c>
    </row>
    <row r="111" spans="1:8" ht="12.75" customHeight="1">
      <c r="A111" s="125" t="str">
        <f t="array" ref="A111">IFERROR(INDEX('Annex 2 EHV charges'!$A$11:$A$260, MATCH(0, IF(ISBLANK('Annex 2 EHV charges'!$A$11:$A$260),1, COUNTIF(A$4:$A110, 'Annex 2 EHV charges'!$A$11:$A$260)), 0)),"")</f>
        <v>Tariff 107</v>
      </c>
      <c r="B111" s="125" t="str">
        <f>IF($A111="","",VLOOKUP($A111,'Annex 2 EHV charges'!$A:$O,2,0))</f>
        <v>549</v>
      </c>
      <c r="C111" s="126" t="str">
        <f>IF($A111="","",VLOOKUP($A111,'Annex 2 EHV charges'!$A:$O,3,0))</f>
        <v>tbc</v>
      </c>
      <c r="D111" s="125" t="str">
        <f>IF($A111="","",VLOOKUP($A111,'Annex 2 EHV charges'!$A:$O,7,0))</f>
        <v>Site 107</v>
      </c>
      <c r="E111" s="130">
        <f>IFERROR(IF(VLOOKUP($A111,'Annex 2 EHV charges'!$A:$O,8,FALSE)=0,"",VLOOKUP($A111,'Annex 2 EHV charges'!$A:$O,8,FALSE)),"")</f>
        <v>1.472</v>
      </c>
      <c r="F111" s="131">
        <f>IFERROR(IF(VLOOKUP($A111,'Annex 2 EHV charges'!$A:$O,9,FALSE)=0,"",VLOOKUP($A111,'Annex 2 EHV charges'!$A:$O,9,FALSE)),"")</f>
        <v>8046.38</v>
      </c>
      <c r="G111" s="132">
        <f>IFERROR(IF(VLOOKUP($A111,'Annex 2 EHV charges'!$A:$O,10,FALSE)=0,"",VLOOKUP($A111,'Annex 2 EHV charges'!$A:$O,10,FALSE)),"")</f>
        <v>3.24</v>
      </c>
      <c r="H111" s="132">
        <f>IFERROR(IF(VLOOKUP($A111,'Annex 2 EHV charges'!$A:$O,11,FALSE)=0,"",VLOOKUP($A111,'Annex 2 EHV charges'!$A:$O,11,FALSE)),"")</f>
        <v>3.24</v>
      </c>
    </row>
    <row r="112" spans="1:8" ht="12.75" customHeight="1">
      <c r="A112" s="125" t="str">
        <f t="array" ref="A112">IFERROR(INDEX('Annex 2 EHV charges'!$A$11:$A$260, MATCH(0, IF(ISBLANK('Annex 2 EHV charges'!$A$11:$A$260),1, COUNTIF(A$4:$A111, 'Annex 2 EHV charges'!$A$11:$A$260)), 0)),"")</f>
        <v>Tariff 108</v>
      </c>
      <c r="B112" s="125" t="str">
        <f>IF($A112="","",VLOOKUP($A112,'Annex 2 EHV charges'!$A:$O,2,0))</f>
        <v>tbc</v>
      </c>
      <c r="C112" s="126" t="str">
        <f>IF($A112="","",VLOOKUP($A112,'Annex 2 EHV charges'!$A:$O,3,0))</f>
        <v>tbc</v>
      </c>
      <c r="D112" s="125" t="str">
        <f>IF($A112="","",VLOOKUP($A112,'Annex 2 EHV charges'!$A:$O,7,0))</f>
        <v>Site 108</v>
      </c>
      <c r="E112" s="130">
        <f>IFERROR(IF(VLOOKUP($A112,'Annex 2 EHV charges'!$A:$O,8,FALSE)=0,"",VLOOKUP($A112,'Annex 2 EHV charges'!$A:$O,8,FALSE)),"")</f>
        <v>0.20300000000000001</v>
      </c>
      <c r="F112" s="131">
        <f>IFERROR(IF(VLOOKUP($A112,'Annex 2 EHV charges'!$A:$O,9,FALSE)=0,"",VLOOKUP($A112,'Annex 2 EHV charges'!$A:$O,9,FALSE)),"")</f>
        <v>8.89</v>
      </c>
      <c r="G112" s="132">
        <f>IFERROR(IF(VLOOKUP($A112,'Annex 2 EHV charges'!$A:$O,10,FALSE)=0,"",VLOOKUP($A112,'Annex 2 EHV charges'!$A:$O,10,FALSE)),"")</f>
        <v>5.34</v>
      </c>
      <c r="H112" s="132">
        <f>IFERROR(IF(VLOOKUP($A112,'Annex 2 EHV charges'!$A:$O,11,FALSE)=0,"",VLOOKUP($A112,'Annex 2 EHV charges'!$A:$O,11,FALSE)),"")</f>
        <v>5.34</v>
      </c>
    </row>
    <row r="113" spans="1:8" ht="12.75" customHeight="1">
      <c r="A113" s="125" t="str">
        <f t="array" ref="A113">IFERROR(INDEX('Annex 2 EHV charges'!$A$11:$A$260, MATCH(0, IF(ISBLANK('Annex 2 EHV charges'!$A$11:$A$260),1, COUNTIF(A$4:$A112, 'Annex 2 EHV charges'!$A$11:$A$260)), 0)),"")</f>
        <v>Tariff 109</v>
      </c>
      <c r="B113" s="125" t="str">
        <f>IF($A113="","",VLOOKUP($A113,'Annex 2 EHV charges'!$A:$O,2,0))</f>
        <v>tbc</v>
      </c>
      <c r="C113" s="126" t="str">
        <f>IF($A113="","",VLOOKUP($A113,'Annex 2 EHV charges'!$A:$O,3,0))</f>
        <v>tbc</v>
      </c>
      <c r="D113" s="125" t="str">
        <f>IF($A113="","",VLOOKUP($A113,'Annex 2 EHV charges'!$A:$O,7,0))</f>
        <v>Site 109</v>
      </c>
      <c r="E113" s="130" t="str">
        <f>IFERROR(IF(VLOOKUP($A113,'Annex 2 EHV charges'!$A:$O,8,FALSE)=0,"",VLOOKUP($A113,'Annex 2 EHV charges'!$A:$O,8,FALSE)),"")</f>
        <v/>
      </c>
      <c r="F113" s="131">
        <f>IFERROR(IF(VLOOKUP($A113,'Annex 2 EHV charges'!$A:$O,9,FALSE)=0,"",VLOOKUP($A113,'Annex 2 EHV charges'!$A:$O,9,FALSE)),"")</f>
        <v>4.67</v>
      </c>
      <c r="G113" s="132">
        <f>IFERROR(IF(VLOOKUP($A113,'Annex 2 EHV charges'!$A:$O,10,FALSE)=0,"",VLOOKUP($A113,'Annex 2 EHV charges'!$A:$O,10,FALSE)),"")</f>
        <v>2.36</v>
      </c>
      <c r="H113" s="132">
        <f>IFERROR(IF(VLOOKUP($A113,'Annex 2 EHV charges'!$A:$O,11,FALSE)=0,"",VLOOKUP($A113,'Annex 2 EHV charges'!$A:$O,11,FALSE)),"")</f>
        <v>2.36</v>
      </c>
    </row>
    <row r="114" spans="1:8" ht="12.75" customHeight="1">
      <c r="A114" s="125" t="str">
        <f t="array" ref="A114">IFERROR(INDEX('Annex 2 EHV charges'!$A$11:$A$260, MATCH(0, IF(ISBLANK('Annex 2 EHV charges'!$A$11:$A$260),1, COUNTIF(A$4:$A113, 'Annex 2 EHV charges'!$A$11:$A$260)), 0)),"")</f>
        <v>Tariff 110</v>
      </c>
      <c r="B114" s="125" t="str">
        <f>IF($A114="","",VLOOKUP($A114,'Annex 2 EHV charges'!$A:$O,2,0))</f>
        <v>tbc</v>
      </c>
      <c r="C114" s="126" t="str">
        <f>IF($A114="","",VLOOKUP($A114,'Annex 2 EHV charges'!$A:$O,3,0))</f>
        <v>1620000588296, 1620000588310</v>
      </c>
      <c r="D114" s="125" t="str">
        <f>IF($A114="","",VLOOKUP($A114,'Annex 2 EHV charges'!$A:$O,7,0))</f>
        <v>Site 110</v>
      </c>
      <c r="E114" s="130">
        <f>IFERROR(IF(VLOOKUP($A114,'Annex 2 EHV charges'!$A:$O,8,FALSE)=0,"",VLOOKUP($A114,'Annex 2 EHV charges'!$A:$O,8,FALSE)),"")</f>
        <v>2.2669999999999999</v>
      </c>
      <c r="F114" s="131">
        <f>IFERROR(IF(VLOOKUP($A114,'Annex 2 EHV charges'!$A:$O,9,FALSE)=0,"",VLOOKUP($A114,'Annex 2 EHV charges'!$A:$O,9,FALSE)),"")</f>
        <v>274.07</v>
      </c>
      <c r="G114" s="132">
        <f>IFERROR(IF(VLOOKUP($A114,'Annex 2 EHV charges'!$A:$O,10,FALSE)=0,"",VLOOKUP($A114,'Annex 2 EHV charges'!$A:$O,10,FALSE)),"")</f>
        <v>2.86</v>
      </c>
      <c r="H114" s="132">
        <f>IFERROR(IF(VLOOKUP($A114,'Annex 2 EHV charges'!$A:$O,11,FALSE)=0,"",VLOOKUP($A114,'Annex 2 EHV charges'!$A:$O,11,FALSE)),"")</f>
        <v>2.86</v>
      </c>
    </row>
    <row r="115" spans="1:8" ht="12.75" hidden="1" customHeight="1">
      <c r="A115" s="125" t="str">
        <f t="array" ref="A115">IFERROR(INDEX('Annex 2 EHV charges'!$A$11:$A$260, MATCH(0, IF(ISBLANK('Annex 2 EHV charges'!$A$11:$A$260),1, COUNTIF(A$4:$A114, 'Annex 2 EHV charges'!$A$11:$A$260)), 0)),"")</f>
        <v>Tariff 111</v>
      </c>
      <c r="B115" s="125">
        <f>IF($A115="","",VLOOKUP($A115,'Annex 2 EHV charges'!$A:$O,2,0))</f>
        <v>579</v>
      </c>
      <c r="C115" s="126" t="str">
        <f>IF($A115="","",VLOOKUP($A115,'Annex 2 EHV charges'!$A:$O,3,0))</f>
        <v>1640000603060
1640000603079</v>
      </c>
      <c r="D115" s="125" t="str">
        <f>IF($A115="","",VLOOKUP($A115,'Annex 2 EHV charges'!$A:$O,7,0))</f>
        <v>Site 111</v>
      </c>
      <c r="E115" s="130">
        <f>IFERROR(IF(VLOOKUP($A115,'Annex 2 EHV charges'!$A:$O,8,FALSE)=0,"",VLOOKUP($A115,'Annex 2 EHV charges'!$A:$O,8,FALSE)),"")</f>
        <v>0.58899999999999997</v>
      </c>
      <c r="F115" s="131">
        <f>IFERROR(IF(VLOOKUP($A115,'Annex 2 EHV charges'!$A:$O,9,FALSE)=0,"",VLOOKUP($A115,'Annex 2 EHV charges'!$A:$O,9,FALSE)),"")</f>
        <v>3700.32</v>
      </c>
      <c r="G115" s="132">
        <f>IFERROR(IF(VLOOKUP($A115,'Annex 2 EHV charges'!$A:$O,10,FALSE)=0,"",VLOOKUP($A115,'Annex 2 EHV charges'!$A:$O,10,FALSE)),"")</f>
        <v>2.25</v>
      </c>
      <c r="H115" s="132">
        <f>IFERROR(IF(VLOOKUP($A115,'Annex 2 EHV charges'!$A:$O,11,FALSE)=0,"",VLOOKUP($A115,'Annex 2 EHV charges'!$A:$O,11,FALSE)),"")</f>
        <v>2.25</v>
      </c>
    </row>
    <row r="116" spans="1:8" ht="12.75" hidden="1" customHeight="1">
      <c r="A116" s="125" t="str">
        <f t="array" ref="A116">IFERROR(INDEX('Annex 2 EHV charges'!$A$11:$A$260, MATCH(0, IF(ISBLANK('Annex 2 EHV charges'!$A$11:$A$260),1, COUNTIF(A$4:$A115, 'Annex 2 EHV charges'!$A$11:$A$260)), 0)),"")</f>
        <v/>
      </c>
      <c r="B116" s="125" t="str">
        <f>IF($A116="","",VLOOKUP($A116,'Annex 2 EHV charges'!$A:$O,2,0))</f>
        <v/>
      </c>
      <c r="C116" s="126" t="str">
        <f>IF($A116="","",VLOOKUP($A116,'Annex 2 EHV charges'!$A:$O,3,0))</f>
        <v/>
      </c>
      <c r="D116" s="125"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2" t="str">
        <f>IFERROR(IF(VLOOKUP($A116,'Annex 2 EHV charges'!$A:$O,10,FALSE)=0,"",VLOOKUP($A116,'Annex 2 EHV charges'!$A:$O,10,FALSE)),"")</f>
        <v/>
      </c>
      <c r="H116" s="132" t="str">
        <f>IFERROR(IF(VLOOKUP($A116,'Annex 2 EHV charges'!$A:$O,11,FALSE)=0,"",VLOOKUP($A116,'Annex 2 EHV charges'!$A:$O,11,FALSE)),"")</f>
        <v/>
      </c>
    </row>
    <row r="117" spans="1:8" ht="12.75" hidden="1" customHeight="1">
      <c r="A117" s="125" t="str">
        <f t="array" ref="A117">IFERROR(INDEX('Annex 2 EHV charges'!$A$11:$A$260, MATCH(0, IF(ISBLANK('Annex 2 EHV charges'!$A$11:$A$260),1, COUNTIF(A$4:$A116, 'Annex 2 EHV charges'!$A$11:$A$260)), 0)),"")</f>
        <v/>
      </c>
      <c r="B117" s="125" t="str">
        <f>IF($A117="","",VLOOKUP($A117,'Annex 2 EHV charges'!$A:$O,2,0))</f>
        <v/>
      </c>
      <c r="C117" s="126" t="str">
        <f>IF($A117="","",VLOOKUP($A117,'Annex 2 EHV charges'!$A:$O,3,0))</f>
        <v/>
      </c>
      <c r="D117" s="125"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2" t="str">
        <f>IFERROR(IF(VLOOKUP($A117,'Annex 2 EHV charges'!$A:$O,10,FALSE)=0,"",VLOOKUP($A117,'Annex 2 EHV charges'!$A:$O,10,FALSE)),"")</f>
        <v/>
      </c>
      <c r="H117" s="132" t="str">
        <f>IFERROR(IF(VLOOKUP($A117,'Annex 2 EHV charges'!$A:$O,11,FALSE)=0,"",VLOOKUP($A117,'Annex 2 EHV charges'!$A:$O,11,FALSE)),"")</f>
        <v/>
      </c>
    </row>
    <row r="118" spans="1:8" ht="12.75" hidden="1" customHeight="1">
      <c r="A118" s="125" t="str">
        <f t="array" ref="A118">IFERROR(INDEX('Annex 2 EHV charges'!$A$11:$A$260, MATCH(0, IF(ISBLANK('Annex 2 EHV charges'!$A$11:$A$260),1, COUNTIF(A$4:$A117, 'Annex 2 EHV charges'!$A$11:$A$260)), 0)),"")</f>
        <v/>
      </c>
      <c r="B118" s="125" t="str">
        <f>IF($A118="","",VLOOKUP($A118,'Annex 2 EHV charges'!$A:$O,2,0))</f>
        <v/>
      </c>
      <c r="C118" s="126" t="str">
        <f>IF($A118="","",VLOOKUP($A118,'Annex 2 EHV charges'!$A:$O,3,0))</f>
        <v/>
      </c>
      <c r="D118" s="125"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2" t="str">
        <f>IFERROR(IF(VLOOKUP($A118,'Annex 2 EHV charges'!$A:$O,10,FALSE)=0,"",VLOOKUP($A118,'Annex 2 EHV charges'!$A:$O,10,FALSE)),"")</f>
        <v/>
      </c>
      <c r="H118" s="132" t="str">
        <f>IFERROR(IF(VLOOKUP($A118,'Annex 2 EHV charges'!$A:$O,11,FALSE)=0,"",VLOOKUP($A118,'Annex 2 EHV charges'!$A:$O,11,FALSE)),"")</f>
        <v/>
      </c>
    </row>
    <row r="119" spans="1:8" ht="12.75" hidden="1" customHeight="1">
      <c r="A119" s="125" t="str">
        <f t="array" ref="A119">IFERROR(INDEX('Annex 2 EHV charges'!$A$11:$A$260, MATCH(0, IF(ISBLANK('Annex 2 EHV charges'!$A$11:$A$260),1, COUNTIF(A$4:$A118, 'Annex 2 EHV charges'!$A$11:$A$260)), 0)),"")</f>
        <v/>
      </c>
      <c r="B119" s="125" t="str">
        <f>IF($A119="","",VLOOKUP($A119,'Annex 2 EHV charges'!$A:$O,2,0))</f>
        <v/>
      </c>
      <c r="C119" s="126" t="str">
        <f>IF($A119="","",VLOOKUP($A119,'Annex 2 EHV charges'!$A:$O,3,0))</f>
        <v/>
      </c>
      <c r="D119" s="125"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2" t="str">
        <f>IFERROR(IF(VLOOKUP($A119,'Annex 2 EHV charges'!$A:$O,10,FALSE)=0,"",VLOOKUP($A119,'Annex 2 EHV charges'!$A:$O,10,FALSE)),"")</f>
        <v/>
      </c>
      <c r="H119" s="132" t="str">
        <f>IFERROR(IF(VLOOKUP($A119,'Annex 2 EHV charges'!$A:$O,11,FALSE)=0,"",VLOOKUP($A119,'Annex 2 EHV charges'!$A:$O,11,FALSE)),"")</f>
        <v/>
      </c>
    </row>
    <row r="120" spans="1:8" ht="12.75" hidden="1" customHeight="1">
      <c r="A120" s="125" t="str">
        <f t="array" ref="A120">IFERROR(INDEX('Annex 2 EHV charges'!$A$11:$A$260, MATCH(0, IF(ISBLANK('Annex 2 EHV charges'!$A$11:$A$260),1, COUNTIF(A$4:$A119, 'Annex 2 EHV charges'!$A$11:$A$260)), 0)),"")</f>
        <v/>
      </c>
      <c r="B120" s="125" t="str">
        <f>IF($A120="","",VLOOKUP($A120,'Annex 2 EHV charges'!$A:$O,2,0))</f>
        <v/>
      </c>
      <c r="C120" s="126" t="str">
        <f>IF($A120="","",VLOOKUP($A120,'Annex 2 EHV charges'!$A:$O,3,0))</f>
        <v/>
      </c>
      <c r="D120" s="125"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2" t="str">
        <f>IFERROR(IF(VLOOKUP($A120,'Annex 2 EHV charges'!$A:$O,10,FALSE)=0,"",VLOOKUP($A120,'Annex 2 EHV charges'!$A:$O,10,FALSE)),"")</f>
        <v/>
      </c>
      <c r="H120" s="132" t="str">
        <f>IFERROR(IF(VLOOKUP($A120,'Annex 2 EHV charges'!$A:$O,11,FALSE)=0,"",VLOOKUP($A120,'Annex 2 EHV charges'!$A:$O,11,FALSE)),"")</f>
        <v/>
      </c>
    </row>
    <row r="121" spans="1:8" ht="12.75" hidden="1" customHeight="1">
      <c r="A121" s="125" t="str">
        <f t="array" ref="A121">IFERROR(INDEX('Annex 2 EHV charges'!$A$11:$A$260, MATCH(0, IF(ISBLANK('Annex 2 EHV charges'!$A$11:$A$260),1, COUNTIF(A$4:$A120, 'Annex 2 EHV charges'!$A$11:$A$260)), 0)),"")</f>
        <v/>
      </c>
      <c r="B121" s="125" t="str">
        <f>IF($A121="","",VLOOKUP($A121,'Annex 2 EHV charges'!$A:$O,2,0))</f>
        <v/>
      </c>
      <c r="C121" s="126" t="str">
        <f>IF($A121="","",VLOOKUP($A121,'Annex 2 EHV charges'!$A:$O,3,0))</f>
        <v/>
      </c>
      <c r="D121" s="125"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2" t="str">
        <f>IFERROR(IF(VLOOKUP($A121,'Annex 2 EHV charges'!$A:$O,10,FALSE)=0,"",VLOOKUP($A121,'Annex 2 EHV charges'!$A:$O,10,FALSE)),"")</f>
        <v/>
      </c>
      <c r="H121" s="132" t="str">
        <f>IFERROR(IF(VLOOKUP($A121,'Annex 2 EHV charges'!$A:$O,11,FALSE)=0,"",VLOOKUP($A121,'Annex 2 EHV charges'!$A:$O,11,FALSE)),"")</f>
        <v/>
      </c>
    </row>
    <row r="122" spans="1:8" ht="12.75" hidden="1" customHeight="1">
      <c r="A122" s="125" t="str">
        <f t="array" ref="A122">IFERROR(INDEX('Annex 2 EHV charges'!$A$11:$A$260, MATCH(0, IF(ISBLANK('Annex 2 EHV charges'!$A$11:$A$260),1, COUNTIF(A$4:$A121, 'Annex 2 EHV charges'!$A$11:$A$260)), 0)),"")</f>
        <v/>
      </c>
      <c r="B122" s="125" t="str">
        <f>IF($A122="","",VLOOKUP($A122,'Annex 2 EHV charges'!$A:$O,2,0))</f>
        <v/>
      </c>
      <c r="C122" s="126" t="str">
        <f>IF($A122="","",VLOOKUP($A122,'Annex 2 EHV charges'!$A:$O,3,0))</f>
        <v/>
      </c>
      <c r="D122" s="125"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2" t="str">
        <f>IFERROR(IF(VLOOKUP($A122,'Annex 2 EHV charges'!$A:$O,10,FALSE)=0,"",VLOOKUP($A122,'Annex 2 EHV charges'!$A:$O,10,FALSE)),"")</f>
        <v/>
      </c>
      <c r="H122" s="132" t="str">
        <f>IFERROR(IF(VLOOKUP($A122,'Annex 2 EHV charges'!$A:$O,11,FALSE)=0,"",VLOOKUP($A122,'Annex 2 EHV charges'!$A:$O,11,FALSE)),"")</f>
        <v/>
      </c>
    </row>
    <row r="123" spans="1:8" ht="12.75" hidden="1" customHeight="1">
      <c r="A123" s="125" t="str">
        <f t="array" ref="A123">IFERROR(INDEX('Annex 2 EHV charges'!$A$11:$A$260, MATCH(0, IF(ISBLANK('Annex 2 EHV charges'!$A$11:$A$260),1, COUNTIF(A$4:$A122, 'Annex 2 EHV charges'!$A$11:$A$260)), 0)),"")</f>
        <v/>
      </c>
      <c r="B123" s="125" t="str">
        <f>IF($A123="","",VLOOKUP($A123,'Annex 2 EHV charges'!$A:$O,2,0))</f>
        <v/>
      </c>
      <c r="C123" s="126" t="str">
        <f>IF($A123="","",VLOOKUP($A123,'Annex 2 EHV charges'!$A:$O,3,0))</f>
        <v/>
      </c>
      <c r="D123" s="125"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2" t="str">
        <f>IFERROR(IF(VLOOKUP($A123,'Annex 2 EHV charges'!$A:$O,10,FALSE)=0,"",VLOOKUP($A123,'Annex 2 EHV charges'!$A:$O,10,FALSE)),"")</f>
        <v/>
      </c>
      <c r="H123" s="132" t="str">
        <f>IFERROR(IF(VLOOKUP($A123,'Annex 2 EHV charges'!$A:$O,11,FALSE)=0,"",VLOOKUP($A123,'Annex 2 EHV charges'!$A:$O,11,FALSE)),"")</f>
        <v/>
      </c>
    </row>
    <row r="124" spans="1:8" ht="12.75" hidden="1" customHeight="1">
      <c r="A124" s="125" t="str">
        <f t="array" ref="A124">IFERROR(INDEX('Annex 2 EHV charges'!$A$11:$A$260, MATCH(0, IF(ISBLANK('Annex 2 EHV charges'!$A$11:$A$260),1, COUNTIF(A$4:$A123, 'Annex 2 EHV charges'!$A$11:$A$260)), 0)),"")</f>
        <v/>
      </c>
      <c r="B124" s="125" t="str">
        <f>IF($A124="","",VLOOKUP($A124,'Annex 2 EHV charges'!$A:$O,2,0))</f>
        <v/>
      </c>
      <c r="C124" s="126" t="str">
        <f>IF($A124="","",VLOOKUP($A124,'Annex 2 EHV charges'!$A:$O,3,0))</f>
        <v/>
      </c>
      <c r="D124" s="125"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2" t="str">
        <f>IFERROR(IF(VLOOKUP($A124,'Annex 2 EHV charges'!$A:$O,10,FALSE)=0,"",VLOOKUP($A124,'Annex 2 EHV charges'!$A:$O,10,FALSE)),"")</f>
        <v/>
      </c>
      <c r="H124" s="132" t="str">
        <f>IFERROR(IF(VLOOKUP($A124,'Annex 2 EHV charges'!$A:$O,11,FALSE)=0,"",VLOOKUP($A124,'Annex 2 EHV charges'!$A:$O,11,FALSE)),"")</f>
        <v/>
      </c>
    </row>
    <row r="125" spans="1:8" ht="12.75" hidden="1" customHeight="1">
      <c r="A125" s="125" t="str">
        <f t="array" ref="A125">IFERROR(INDEX('Annex 2 EHV charges'!$A$11:$A$260, MATCH(0, IF(ISBLANK('Annex 2 EHV charges'!$A$11:$A$260),1, COUNTIF(A$4:$A124, 'Annex 2 EHV charges'!$A$11:$A$260)), 0)),"")</f>
        <v/>
      </c>
      <c r="B125" s="125" t="str">
        <f>IF($A125="","",VLOOKUP($A125,'Annex 2 EHV charges'!$A:$O,2,0))</f>
        <v/>
      </c>
      <c r="C125" s="126" t="str">
        <f>IF($A125="","",VLOOKUP($A125,'Annex 2 EHV charges'!$A:$O,3,0))</f>
        <v/>
      </c>
      <c r="D125" s="125"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2" t="str">
        <f>IFERROR(IF(VLOOKUP($A125,'Annex 2 EHV charges'!$A:$O,10,FALSE)=0,"",VLOOKUP($A125,'Annex 2 EHV charges'!$A:$O,10,FALSE)),"")</f>
        <v/>
      </c>
      <c r="H125" s="132" t="str">
        <f>IFERROR(IF(VLOOKUP($A125,'Annex 2 EHV charges'!$A:$O,11,FALSE)=0,"",VLOOKUP($A125,'Annex 2 EHV charges'!$A:$O,11,FALSE)),"")</f>
        <v/>
      </c>
    </row>
    <row r="126" spans="1:8" ht="12.75" hidden="1" customHeight="1">
      <c r="A126" s="125" t="str">
        <f t="array" ref="A126">IFERROR(INDEX('Annex 2 EHV charges'!$A$11:$A$260, MATCH(0, IF(ISBLANK('Annex 2 EHV charges'!$A$11:$A$260),1, COUNTIF(A$4:$A125, 'Annex 2 EHV charges'!$A$11:$A$260)), 0)),"")</f>
        <v/>
      </c>
      <c r="B126" s="125" t="str">
        <f>IF($A126="","",VLOOKUP($A126,'Annex 2 EHV charges'!$A:$O,2,0))</f>
        <v/>
      </c>
      <c r="C126" s="126" t="str">
        <f>IF($A126="","",VLOOKUP($A126,'Annex 2 EHV charges'!$A:$O,3,0))</f>
        <v/>
      </c>
      <c r="D126" s="125"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2" t="str">
        <f>IFERROR(IF(VLOOKUP($A126,'Annex 2 EHV charges'!$A:$O,10,FALSE)=0,"",VLOOKUP($A126,'Annex 2 EHV charges'!$A:$O,10,FALSE)),"")</f>
        <v/>
      </c>
      <c r="H126" s="132" t="str">
        <f>IFERROR(IF(VLOOKUP($A126,'Annex 2 EHV charges'!$A:$O,11,FALSE)=0,"",VLOOKUP($A126,'Annex 2 EHV charges'!$A:$O,11,FALSE)),"")</f>
        <v/>
      </c>
    </row>
    <row r="127" spans="1:8" ht="12.75" hidden="1" customHeight="1">
      <c r="A127" s="125" t="str">
        <f t="array" ref="A127">IFERROR(INDEX('Annex 2 EHV charges'!$A$11:$A$260, MATCH(0, IF(ISBLANK('Annex 2 EHV charges'!$A$11:$A$260),1, COUNTIF(A$4:$A126, 'Annex 2 EHV charges'!$A$11:$A$260)), 0)),"")</f>
        <v/>
      </c>
      <c r="B127" s="125" t="str">
        <f>IF($A127="","",VLOOKUP($A127,'Annex 2 EHV charges'!$A:$O,2,0))</f>
        <v/>
      </c>
      <c r="C127" s="126" t="str">
        <f>IF($A127="","",VLOOKUP($A127,'Annex 2 EHV charges'!$A:$O,3,0))</f>
        <v/>
      </c>
      <c r="D127" s="125"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2" t="str">
        <f>IFERROR(IF(VLOOKUP($A127,'Annex 2 EHV charges'!$A:$O,10,FALSE)=0,"",VLOOKUP($A127,'Annex 2 EHV charges'!$A:$O,10,FALSE)),"")</f>
        <v/>
      </c>
      <c r="H127" s="132" t="str">
        <f>IFERROR(IF(VLOOKUP($A127,'Annex 2 EHV charges'!$A:$O,11,FALSE)=0,"",VLOOKUP($A127,'Annex 2 EHV charges'!$A:$O,11,FALSE)),"")</f>
        <v/>
      </c>
    </row>
    <row r="128" spans="1:8" ht="12.75" hidden="1" customHeight="1">
      <c r="A128" s="125" t="str">
        <f t="array" ref="A128">IFERROR(INDEX('Annex 2 EHV charges'!$A$11:$A$260, MATCH(0, IF(ISBLANK('Annex 2 EHV charges'!$A$11:$A$260),1, COUNTIF(A$4:$A127, 'Annex 2 EHV charges'!$A$11:$A$260)), 0)),"")</f>
        <v/>
      </c>
      <c r="B128" s="125" t="str">
        <f>IF($A128="","",VLOOKUP($A128,'Annex 2 EHV charges'!$A:$O,2,0))</f>
        <v/>
      </c>
      <c r="C128" s="126" t="str">
        <f>IF($A128="","",VLOOKUP($A128,'Annex 2 EHV charges'!$A:$O,3,0))</f>
        <v/>
      </c>
      <c r="D128" s="125"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2" t="str">
        <f>IFERROR(IF(VLOOKUP($A128,'Annex 2 EHV charges'!$A:$O,10,FALSE)=0,"",VLOOKUP($A128,'Annex 2 EHV charges'!$A:$O,10,FALSE)),"")</f>
        <v/>
      </c>
      <c r="H128" s="132" t="str">
        <f>IFERROR(IF(VLOOKUP($A128,'Annex 2 EHV charges'!$A:$O,11,FALSE)=0,"",VLOOKUP($A128,'Annex 2 EHV charges'!$A:$O,11,FALSE)),"")</f>
        <v/>
      </c>
    </row>
    <row r="129" spans="1:8" ht="12.75" hidden="1" customHeight="1">
      <c r="A129" s="125" t="str">
        <f t="array" ref="A129">IFERROR(INDEX('Annex 2 EHV charges'!$A$11:$A$260, MATCH(0, IF(ISBLANK('Annex 2 EHV charges'!$A$11:$A$260),1, COUNTIF(A$4:$A128, 'Annex 2 EHV charges'!$A$11:$A$260)), 0)),"")</f>
        <v/>
      </c>
      <c r="B129" s="125" t="str">
        <f>IF($A129="","",VLOOKUP($A129,'Annex 2 EHV charges'!$A:$O,2,0))</f>
        <v/>
      </c>
      <c r="C129" s="126" t="str">
        <f>IF($A129="","",VLOOKUP($A129,'Annex 2 EHV charges'!$A:$O,3,0))</f>
        <v/>
      </c>
      <c r="D129" s="125"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2" t="str">
        <f>IFERROR(IF(VLOOKUP($A129,'Annex 2 EHV charges'!$A:$O,10,FALSE)=0,"",VLOOKUP($A129,'Annex 2 EHV charges'!$A:$O,10,FALSE)),"")</f>
        <v/>
      </c>
      <c r="H129" s="132" t="str">
        <f>IFERROR(IF(VLOOKUP($A129,'Annex 2 EHV charges'!$A:$O,11,FALSE)=0,"",VLOOKUP($A129,'Annex 2 EHV charges'!$A:$O,11,FALSE)),"")</f>
        <v/>
      </c>
    </row>
    <row r="130" spans="1:8" ht="12.75" hidden="1" customHeight="1">
      <c r="A130" s="125" t="str">
        <f t="array" ref="A130">IFERROR(INDEX('Annex 2 EHV charges'!$A$11:$A$260, MATCH(0, IF(ISBLANK('Annex 2 EHV charges'!$A$11:$A$260),1, COUNTIF(A$4:$A129, 'Annex 2 EHV charges'!$A$11:$A$260)), 0)),"")</f>
        <v/>
      </c>
      <c r="B130" s="125" t="str">
        <f>IF($A130="","",VLOOKUP($A130,'Annex 2 EHV charges'!$A:$O,2,0))</f>
        <v/>
      </c>
      <c r="C130" s="126" t="str">
        <f>IF($A130="","",VLOOKUP($A130,'Annex 2 EHV charges'!$A:$O,3,0))</f>
        <v/>
      </c>
      <c r="D130" s="125"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2" t="str">
        <f>IFERROR(IF(VLOOKUP($A130,'Annex 2 EHV charges'!$A:$O,10,FALSE)=0,"",VLOOKUP($A130,'Annex 2 EHV charges'!$A:$O,10,FALSE)),"")</f>
        <v/>
      </c>
      <c r="H130" s="132" t="str">
        <f>IFERROR(IF(VLOOKUP($A130,'Annex 2 EHV charges'!$A:$O,11,FALSE)=0,"",VLOOKUP($A130,'Annex 2 EHV charges'!$A:$O,11,FALSE)),"")</f>
        <v/>
      </c>
    </row>
    <row r="131" spans="1:8" ht="12.75" hidden="1" customHeight="1">
      <c r="A131" s="125" t="str">
        <f t="array" ref="A131">IFERROR(INDEX('Annex 2 EHV charges'!$A$11:$A$260, MATCH(0, IF(ISBLANK('Annex 2 EHV charges'!$A$11:$A$260),1, COUNTIF(A$4:$A130, 'Annex 2 EHV charges'!$A$11:$A$260)), 0)),"")</f>
        <v/>
      </c>
      <c r="B131" s="125" t="str">
        <f>IF($A131="","",VLOOKUP($A131,'Annex 2 EHV charges'!$A:$O,2,0))</f>
        <v/>
      </c>
      <c r="C131" s="126" t="str">
        <f>IF($A131="","",VLOOKUP($A131,'Annex 2 EHV charges'!$A:$O,3,0))</f>
        <v/>
      </c>
      <c r="D131" s="125"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2" t="str">
        <f>IFERROR(IF(VLOOKUP($A131,'Annex 2 EHV charges'!$A:$O,10,FALSE)=0,"",VLOOKUP($A131,'Annex 2 EHV charges'!$A:$O,10,FALSE)),"")</f>
        <v/>
      </c>
      <c r="H131" s="132" t="str">
        <f>IFERROR(IF(VLOOKUP($A131,'Annex 2 EHV charges'!$A:$O,11,FALSE)=0,"",VLOOKUP($A131,'Annex 2 EHV charges'!$A:$O,11,FALSE)),"")</f>
        <v/>
      </c>
    </row>
    <row r="132" spans="1:8" ht="12.75" hidden="1" customHeight="1">
      <c r="A132" s="125" t="str">
        <f t="array" ref="A132">IFERROR(INDEX('Annex 2 EHV charges'!$A$11:$A$260, MATCH(0, IF(ISBLANK('Annex 2 EHV charges'!$A$11:$A$260),1, COUNTIF(A$4:$A131, 'Annex 2 EHV charges'!$A$11:$A$260)), 0)),"")</f>
        <v/>
      </c>
      <c r="B132" s="125" t="str">
        <f>IF($A132="","",VLOOKUP($A132,'Annex 2 EHV charges'!$A:$O,2,0))</f>
        <v/>
      </c>
      <c r="C132" s="126" t="str">
        <f>IF($A132="","",VLOOKUP($A132,'Annex 2 EHV charges'!$A:$O,3,0))</f>
        <v/>
      </c>
      <c r="D132" s="125"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2" t="str">
        <f>IFERROR(IF(VLOOKUP($A132,'Annex 2 EHV charges'!$A:$O,10,FALSE)=0,"",VLOOKUP($A132,'Annex 2 EHV charges'!$A:$O,10,FALSE)),"")</f>
        <v/>
      </c>
      <c r="H132" s="132" t="str">
        <f>IFERROR(IF(VLOOKUP($A132,'Annex 2 EHV charges'!$A:$O,11,FALSE)=0,"",VLOOKUP($A132,'Annex 2 EHV charges'!$A:$O,11,FALSE)),"")</f>
        <v/>
      </c>
    </row>
    <row r="133" spans="1:8" ht="12.75" hidden="1" customHeight="1">
      <c r="A133" s="125" t="str">
        <f t="array" ref="A133">IFERROR(INDEX('Annex 2 EHV charges'!$A$11:$A$260, MATCH(0, IF(ISBLANK('Annex 2 EHV charges'!$A$11:$A$260),1, COUNTIF(A$4:$A132, 'Annex 2 EHV charges'!$A$11:$A$260)), 0)),"")</f>
        <v/>
      </c>
      <c r="B133" s="125" t="str">
        <f>IF($A133="","",VLOOKUP($A133,'Annex 2 EHV charges'!$A:$O,2,0))</f>
        <v/>
      </c>
      <c r="C133" s="126" t="str">
        <f>IF($A133="","",VLOOKUP($A133,'Annex 2 EHV charges'!$A:$O,3,0))</f>
        <v/>
      </c>
      <c r="D133" s="125"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2" t="str">
        <f>IFERROR(IF(VLOOKUP($A133,'Annex 2 EHV charges'!$A:$O,10,FALSE)=0,"",VLOOKUP($A133,'Annex 2 EHV charges'!$A:$O,10,FALSE)),"")</f>
        <v/>
      </c>
      <c r="H133" s="132" t="str">
        <f>IFERROR(IF(VLOOKUP($A133,'Annex 2 EHV charges'!$A:$O,11,FALSE)=0,"",VLOOKUP($A133,'Annex 2 EHV charges'!$A:$O,11,FALSE)),"")</f>
        <v/>
      </c>
    </row>
    <row r="134" spans="1:8" ht="12.75" hidden="1" customHeight="1">
      <c r="A134" s="125" t="str">
        <f t="array" ref="A134">IFERROR(INDEX('Annex 2 EHV charges'!$A$11:$A$260, MATCH(0, IF(ISBLANK('Annex 2 EHV charges'!$A$11:$A$260),1, COUNTIF(A$4:$A133, 'Annex 2 EHV charges'!$A$11:$A$260)), 0)),"")</f>
        <v/>
      </c>
      <c r="B134" s="125" t="str">
        <f>IF($A134="","",VLOOKUP($A134,'Annex 2 EHV charges'!$A:$O,2,0))</f>
        <v/>
      </c>
      <c r="C134" s="126" t="str">
        <f>IF($A134="","",VLOOKUP($A134,'Annex 2 EHV charges'!$A:$O,3,0))</f>
        <v/>
      </c>
      <c r="D134" s="125"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2" t="str">
        <f>IFERROR(IF(VLOOKUP($A134,'Annex 2 EHV charges'!$A:$O,10,FALSE)=0,"",VLOOKUP($A134,'Annex 2 EHV charges'!$A:$O,10,FALSE)),"")</f>
        <v/>
      </c>
      <c r="H134" s="132" t="str">
        <f>IFERROR(IF(VLOOKUP($A134,'Annex 2 EHV charges'!$A:$O,11,FALSE)=0,"",VLOOKUP($A134,'Annex 2 EHV charges'!$A:$O,11,FALSE)),"")</f>
        <v/>
      </c>
    </row>
    <row r="135" spans="1:8" ht="12.75" hidden="1" customHeight="1">
      <c r="A135" s="125" t="str">
        <f t="array" ref="A135">IFERROR(INDEX('Annex 2 EHV charges'!$A$11:$A$260, MATCH(0, IF(ISBLANK('Annex 2 EHV charges'!$A$11:$A$260),1, COUNTIF(A$4:$A134, 'Annex 2 EHV charges'!$A$11:$A$260)), 0)),"")</f>
        <v/>
      </c>
      <c r="B135" s="125" t="str">
        <f>IF($A135="","",VLOOKUP($A135,'Annex 2 EHV charges'!$A:$O,2,0))</f>
        <v/>
      </c>
      <c r="C135" s="126" t="str">
        <f>IF($A135="","",VLOOKUP($A135,'Annex 2 EHV charges'!$A:$O,3,0))</f>
        <v/>
      </c>
      <c r="D135" s="125"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2" t="str">
        <f>IFERROR(IF(VLOOKUP($A135,'Annex 2 EHV charges'!$A:$O,10,FALSE)=0,"",VLOOKUP($A135,'Annex 2 EHV charges'!$A:$O,10,FALSE)),"")</f>
        <v/>
      </c>
      <c r="H135" s="132" t="str">
        <f>IFERROR(IF(VLOOKUP($A135,'Annex 2 EHV charges'!$A:$O,11,FALSE)=0,"",VLOOKUP($A135,'Annex 2 EHV charges'!$A:$O,11,FALSE)),"")</f>
        <v/>
      </c>
    </row>
    <row r="136" spans="1:8" ht="12.75" hidden="1" customHeight="1">
      <c r="A136" s="125" t="str">
        <f t="array" ref="A136">IFERROR(INDEX('Annex 2 EHV charges'!$A$11:$A$260, MATCH(0, IF(ISBLANK('Annex 2 EHV charges'!$A$11:$A$260),1, COUNTIF(A$4:$A135, 'Annex 2 EHV charges'!$A$11:$A$260)), 0)),"")</f>
        <v/>
      </c>
      <c r="B136" s="125" t="str">
        <f>IF($A136="","",VLOOKUP($A136,'Annex 2 EHV charges'!$A:$O,2,0))</f>
        <v/>
      </c>
      <c r="C136" s="126" t="str">
        <f>IF($A136="","",VLOOKUP($A136,'Annex 2 EHV charges'!$A:$O,3,0))</f>
        <v/>
      </c>
      <c r="D136" s="125"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2" t="str">
        <f>IFERROR(IF(VLOOKUP($A136,'Annex 2 EHV charges'!$A:$O,10,FALSE)=0,"",VLOOKUP($A136,'Annex 2 EHV charges'!$A:$O,10,FALSE)),"")</f>
        <v/>
      </c>
      <c r="H136" s="132" t="str">
        <f>IFERROR(IF(VLOOKUP($A136,'Annex 2 EHV charges'!$A:$O,11,FALSE)=0,"",VLOOKUP($A136,'Annex 2 EHV charges'!$A:$O,11,FALSE)),"")</f>
        <v/>
      </c>
    </row>
    <row r="137" spans="1:8" ht="12.75" hidden="1" customHeight="1">
      <c r="A137" s="125" t="str">
        <f t="array" ref="A137">IFERROR(INDEX('Annex 2 EHV charges'!$A$11:$A$260, MATCH(0, IF(ISBLANK('Annex 2 EHV charges'!$A$11:$A$260),1, COUNTIF(A$4:$A136, 'Annex 2 EHV charges'!$A$11:$A$260)), 0)),"")</f>
        <v/>
      </c>
      <c r="B137" s="125" t="str">
        <f>IF($A137="","",VLOOKUP($A137,'Annex 2 EHV charges'!$A:$O,2,0))</f>
        <v/>
      </c>
      <c r="C137" s="126" t="str">
        <f>IF($A137="","",VLOOKUP($A137,'Annex 2 EHV charges'!$A:$O,3,0))</f>
        <v/>
      </c>
      <c r="D137" s="125"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2" t="str">
        <f>IFERROR(IF(VLOOKUP($A137,'Annex 2 EHV charges'!$A:$O,10,FALSE)=0,"",VLOOKUP($A137,'Annex 2 EHV charges'!$A:$O,10,FALSE)),"")</f>
        <v/>
      </c>
      <c r="H137" s="132" t="str">
        <f>IFERROR(IF(VLOOKUP($A137,'Annex 2 EHV charges'!$A:$O,11,FALSE)=0,"",VLOOKUP($A137,'Annex 2 EHV charges'!$A:$O,11,FALSE)),"")</f>
        <v/>
      </c>
    </row>
    <row r="138" spans="1:8" ht="12.75" hidden="1" customHeight="1">
      <c r="A138" s="125" t="str">
        <f t="array" ref="A138">IFERROR(INDEX('Annex 2 EHV charges'!$A$11:$A$260, MATCH(0, IF(ISBLANK('Annex 2 EHV charges'!$A$11:$A$260),1, COUNTIF(A$4:$A137, 'Annex 2 EHV charges'!$A$11:$A$260)), 0)),"")</f>
        <v/>
      </c>
      <c r="B138" s="125" t="str">
        <f>IF($A138="","",VLOOKUP($A138,'Annex 2 EHV charges'!$A:$O,2,0))</f>
        <v/>
      </c>
      <c r="C138" s="126" t="str">
        <f>IF($A138="","",VLOOKUP($A138,'Annex 2 EHV charges'!$A:$O,3,0))</f>
        <v/>
      </c>
      <c r="D138" s="125"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2" t="str">
        <f>IFERROR(IF(VLOOKUP($A138,'Annex 2 EHV charges'!$A:$O,10,FALSE)=0,"",VLOOKUP($A138,'Annex 2 EHV charges'!$A:$O,10,FALSE)),"")</f>
        <v/>
      </c>
      <c r="H138" s="132" t="str">
        <f>IFERROR(IF(VLOOKUP($A138,'Annex 2 EHV charges'!$A:$O,11,FALSE)=0,"",VLOOKUP($A138,'Annex 2 EHV charges'!$A:$O,11,FALSE)),"")</f>
        <v/>
      </c>
    </row>
    <row r="139" spans="1:8" ht="12.75" hidden="1" customHeight="1">
      <c r="A139" s="125" t="str">
        <f t="array" ref="A139">IFERROR(INDEX('Annex 2 EHV charges'!$A$11:$A$260, MATCH(0, IF(ISBLANK('Annex 2 EHV charges'!$A$11:$A$260),1, COUNTIF(A$4:$A138, 'Annex 2 EHV charges'!$A$11:$A$260)), 0)),"")</f>
        <v/>
      </c>
      <c r="B139" s="125" t="str">
        <f>IF($A139="","",VLOOKUP($A139,'Annex 2 EHV charges'!$A:$O,2,0))</f>
        <v/>
      </c>
      <c r="C139" s="126" t="str">
        <f>IF($A139="","",VLOOKUP($A139,'Annex 2 EHV charges'!$A:$O,3,0))</f>
        <v/>
      </c>
      <c r="D139" s="125"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2" t="str">
        <f>IFERROR(IF(VLOOKUP($A139,'Annex 2 EHV charges'!$A:$O,10,FALSE)=0,"",VLOOKUP($A139,'Annex 2 EHV charges'!$A:$O,10,FALSE)),"")</f>
        <v/>
      </c>
      <c r="H139" s="132" t="str">
        <f>IFERROR(IF(VLOOKUP($A139,'Annex 2 EHV charges'!$A:$O,11,FALSE)=0,"",VLOOKUP($A139,'Annex 2 EHV charges'!$A:$O,11,FALSE)),"")</f>
        <v/>
      </c>
    </row>
    <row r="140" spans="1:8" ht="12.75" hidden="1" customHeight="1">
      <c r="A140" s="125" t="str">
        <f t="array" ref="A140">IFERROR(INDEX('Annex 2 EHV charges'!$A$11:$A$260, MATCH(0, IF(ISBLANK('Annex 2 EHV charges'!$A$11:$A$260),1, COUNTIF(A$4:$A139, 'Annex 2 EHV charges'!$A$11:$A$260)), 0)),"")</f>
        <v/>
      </c>
      <c r="B140" s="125" t="str">
        <f>IF($A140="","",VLOOKUP($A140,'Annex 2 EHV charges'!$A:$O,2,0))</f>
        <v/>
      </c>
      <c r="C140" s="126" t="str">
        <f>IF($A140="","",VLOOKUP($A140,'Annex 2 EHV charges'!$A:$O,3,0))</f>
        <v/>
      </c>
      <c r="D140" s="125"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2" t="str">
        <f>IFERROR(IF(VLOOKUP($A140,'Annex 2 EHV charges'!$A:$O,10,FALSE)=0,"",VLOOKUP($A140,'Annex 2 EHV charges'!$A:$O,10,FALSE)),"")</f>
        <v/>
      </c>
      <c r="H140" s="132" t="str">
        <f>IFERROR(IF(VLOOKUP($A140,'Annex 2 EHV charges'!$A:$O,11,FALSE)=0,"",VLOOKUP($A140,'Annex 2 EHV charges'!$A:$O,11,FALSE)),"")</f>
        <v/>
      </c>
    </row>
    <row r="141" spans="1:8" ht="12.75" hidden="1" customHeight="1">
      <c r="A141" s="125" t="str">
        <f t="array" ref="A141">IFERROR(INDEX('Annex 2 EHV charges'!$A$11:$A$260, MATCH(0, IF(ISBLANK('Annex 2 EHV charges'!$A$11:$A$260),1, COUNTIF(A$4:$A140, 'Annex 2 EHV charges'!$A$11:$A$260)), 0)),"")</f>
        <v/>
      </c>
      <c r="B141" s="125" t="str">
        <f>IF($A141="","",VLOOKUP($A141,'Annex 2 EHV charges'!$A:$O,2,0))</f>
        <v/>
      </c>
      <c r="C141" s="126" t="str">
        <f>IF($A141="","",VLOOKUP($A141,'Annex 2 EHV charges'!$A:$O,3,0))</f>
        <v/>
      </c>
      <c r="D141" s="125"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2" t="str">
        <f>IFERROR(IF(VLOOKUP($A141,'Annex 2 EHV charges'!$A:$O,10,FALSE)=0,"",VLOOKUP($A141,'Annex 2 EHV charges'!$A:$O,10,FALSE)),"")</f>
        <v/>
      </c>
      <c r="H141" s="132" t="str">
        <f>IFERROR(IF(VLOOKUP($A141,'Annex 2 EHV charges'!$A:$O,11,FALSE)=0,"",VLOOKUP($A141,'Annex 2 EHV charges'!$A:$O,11,FALSE)),"")</f>
        <v/>
      </c>
    </row>
    <row r="142" spans="1:8" ht="12.75" hidden="1" customHeight="1">
      <c r="A142" s="125" t="str">
        <f t="array" ref="A142">IFERROR(INDEX('Annex 2 EHV charges'!$A$11:$A$260, MATCH(0, IF(ISBLANK('Annex 2 EHV charges'!$A$11:$A$260),1, COUNTIF(A$4:$A141, 'Annex 2 EHV charges'!$A$11:$A$260)), 0)),"")</f>
        <v/>
      </c>
      <c r="B142" s="125" t="str">
        <f>IF($A142="","",VLOOKUP($A142,'Annex 2 EHV charges'!$A:$O,2,0))</f>
        <v/>
      </c>
      <c r="C142" s="126" t="str">
        <f>IF($A142="","",VLOOKUP($A142,'Annex 2 EHV charges'!$A:$O,3,0))</f>
        <v/>
      </c>
      <c r="D142" s="125"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2" t="str">
        <f>IFERROR(IF(VLOOKUP($A142,'Annex 2 EHV charges'!$A:$O,10,FALSE)=0,"",VLOOKUP($A142,'Annex 2 EHV charges'!$A:$O,10,FALSE)),"")</f>
        <v/>
      </c>
      <c r="H142" s="132" t="str">
        <f>IFERROR(IF(VLOOKUP($A142,'Annex 2 EHV charges'!$A:$O,11,FALSE)=0,"",VLOOKUP($A142,'Annex 2 EHV charges'!$A:$O,11,FALSE)),"")</f>
        <v/>
      </c>
    </row>
    <row r="143" spans="1:8" ht="12.75" hidden="1" customHeight="1">
      <c r="A143" s="125" t="str">
        <f t="array" ref="A143">IFERROR(INDEX('Annex 2 EHV charges'!$A$11:$A$260, MATCH(0, IF(ISBLANK('Annex 2 EHV charges'!$A$11:$A$260),1, COUNTIF(A$4:$A142, 'Annex 2 EHV charges'!$A$11:$A$260)), 0)),"")</f>
        <v/>
      </c>
      <c r="B143" s="125" t="str">
        <f>IF($A143="","",VLOOKUP($A143,'Annex 2 EHV charges'!$A:$O,2,0))</f>
        <v/>
      </c>
      <c r="C143" s="126" t="str">
        <f>IF($A143="","",VLOOKUP($A143,'Annex 2 EHV charges'!$A:$O,3,0))</f>
        <v/>
      </c>
      <c r="D143" s="125"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2" t="str">
        <f>IFERROR(IF(VLOOKUP($A143,'Annex 2 EHV charges'!$A:$O,10,FALSE)=0,"",VLOOKUP($A143,'Annex 2 EHV charges'!$A:$O,10,FALSE)),"")</f>
        <v/>
      </c>
      <c r="H143" s="132" t="str">
        <f>IFERROR(IF(VLOOKUP($A143,'Annex 2 EHV charges'!$A:$O,11,FALSE)=0,"",VLOOKUP($A143,'Annex 2 EHV charges'!$A:$O,11,FALSE)),"")</f>
        <v/>
      </c>
    </row>
    <row r="144" spans="1:8" hidden="1">
      <c r="A144" s="125" t="str">
        <f t="array" ref="A144">IFERROR(INDEX('Annex 2 EHV charges'!$A$11:$A$260, MATCH(0, IF(ISBLANK('Annex 2 EHV charges'!$A$11:$A$260),1, COUNTIF(A$4:$A143, 'Annex 2 EHV charges'!$A$11:$A$260)), 0)),"")</f>
        <v/>
      </c>
      <c r="B144" s="125" t="str">
        <f>IF($A144="","",VLOOKUP($A144,'Annex 2 EHV charges'!$A:$O,2,0))</f>
        <v/>
      </c>
      <c r="C144" s="126" t="str">
        <f>IF($A144="","",VLOOKUP($A144,'Annex 2 EHV charges'!$A:$O,3,0))</f>
        <v/>
      </c>
      <c r="D144" s="125"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2" t="str">
        <f>IFERROR(IF(VLOOKUP($A144,'Annex 2 EHV charges'!$A:$O,10,FALSE)=0,"",VLOOKUP($A144,'Annex 2 EHV charges'!$A:$O,10,FALSE)),"")</f>
        <v/>
      </c>
      <c r="H144" s="132" t="str">
        <f>IFERROR(IF(VLOOKUP($A144,'Annex 2 EHV charges'!$A:$O,11,FALSE)=0,"",VLOOKUP($A144,'Annex 2 EHV charges'!$A:$O,11,FALSE)),"")</f>
        <v/>
      </c>
    </row>
    <row r="145" spans="1:8" hidden="1">
      <c r="A145" s="125" t="str">
        <f t="array" ref="A145">IFERROR(INDEX('Annex 2 EHV charges'!$A$11:$A$260, MATCH(0, IF(ISBLANK('Annex 2 EHV charges'!$A$11:$A$260),1, COUNTIF(A$4:$A144, 'Annex 2 EHV charges'!$A$11:$A$260)), 0)),"")</f>
        <v/>
      </c>
      <c r="B145" s="125" t="str">
        <f>IF($A145="","",VLOOKUP($A145,'Annex 2 EHV charges'!$A:$O,2,0))</f>
        <v/>
      </c>
      <c r="C145" s="126" t="str">
        <f>IF($A145="","",VLOOKUP($A145,'Annex 2 EHV charges'!$A:$O,3,0))</f>
        <v/>
      </c>
      <c r="D145" s="125"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2" t="str">
        <f>IFERROR(IF(VLOOKUP($A145,'Annex 2 EHV charges'!$A:$O,10,FALSE)=0,"",VLOOKUP($A145,'Annex 2 EHV charges'!$A:$O,10,FALSE)),"")</f>
        <v/>
      </c>
      <c r="H145" s="132" t="str">
        <f>IFERROR(IF(VLOOKUP($A145,'Annex 2 EHV charges'!$A:$O,11,FALSE)=0,"",VLOOKUP($A145,'Annex 2 EHV charges'!$A:$O,11,FALSE)),"")</f>
        <v/>
      </c>
    </row>
    <row r="146" spans="1:8" hidden="1">
      <c r="A146" s="125" t="str">
        <f t="array" ref="A146">IFERROR(INDEX('Annex 2 EHV charges'!$A$11:$A$260, MATCH(0, IF(ISBLANK('Annex 2 EHV charges'!$A$11:$A$260),1, COUNTIF(A$4:$A145, 'Annex 2 EHV charges'!$A$11:$A$260)), 0)),"")</f>
        <v/>
      </c>
      <c r="B146" s="125" t="str">
        <f>IF($A146="","",VLOOKUP($A146,'Annex 2 EHV charges'!$A:$O,2,0))</f>
        <v/>
      </c>
      <c r="C146" s="126" t="str">
        <f>IF($A146="","",VLOOKUP($A146,'Annex 2 EHV charges'!$A:$O,3,0))</f>
        <v/>
      </c>
      <c r="D146" s="125"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2" t="str">
        <f>IFERROR(IF(VLOOKUP($A146,'Annex 2 EHV charges'!$A:$O,10,FALSE)=0,"",VLOOKUP($A146,'Annex 2 EHV charges'!$A:$O,10,FALSE)),"")</f>
        <v/>
      </c>
      <c r="H146" s="132" t="str">
        <f>IFERROR(IF(VLOOKUP($A146,'Annex 2 EHV charges'!$A:$O,11,FALSE)=0,"",VLOOKUP($A146,'Annex 2 EHV charges'!$A:$O,11,FALSE)),"")</f>
        <v/>
      </c>
    </row>
    <row r="147" spans="1:8" hidden="1">
      <c r="A147" s="125" t="str">
        <f t="array" ref="A147">IFERROR(INDEX('Annex 2 EHV charges'!$A$11:$A$260, MATCH(0, IF(ISBLANK('Annex 2 EHV charges'!$A$11:$A$260),1, COUNTIF(A$4:$A146, 'Annex 2 EHV charges'!$A$11:$A$260)), 0)),"")</f>
        <v/>
      </c>
      <c r="B147" s="125" t="str">
        <f>IF($A147="","",VLOOKUP($A147,'Annex 2 EHV charges'!$A:$O,2,0))</f>
        <v/>
      </c>
      <c r="C147" s="126" t="str">
        <f>IF($A147="","",VLOOKUP($A147,'Annex 2 EHV charges'!$A:$O,3,0))</f>
        <v/>
      </c>
      <c r="D147" s="125"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2" t="str">
        <f>IFERROR(IF(VLOOKUP($A147,'Annex 2 EHV charges'!$A:$O,10,FALSE)=0,"",VLOOKUP($A147,'Annex 2 EHV charges'!$A:$O,10,FALSE)),"")</f>
        <v/>
      </c>
      <c r="H147" s="132" t="str">
        <f>IFERROR(IF(VLOOKUP($A147,'Annex 2 EHV charges'!$A:$O,11,FALSE)=0,"",VLOOKUP($A147,'Annex 2 EHV charges'!$A:$O,11,FALSE)),"")</f>
        <v/>
      </c>
    </row>
    <row r="148" spans="1:8" hidden="1">
      <c r="A148" s="125" t="str">
        <f t="array" ref="A148">IFERROR(INDEX('Annex 2 EHV charges'!$A$11:$A$260, MATCH(0, IF(ISBLANK('Annex 2 EHV charges'!$A$11:$A$260),1, COUNTIF(A$4:$A147, 'Annex 2 EHV charges'!$A$11:$A$260)), 0)),"")</f>
        <v/>
      </c>
      <c r="B148" s="125" t="str">
        <f>IF($A148="","",VLOOKUP($A148,'Annex 2 EHV charges'!$A:$O,2,0))</f>
        <v/>
      </c>
      <c r="C148" s="126" t="str">
        <f>IF($A148="","",VLOOKUP($A148,'Annex 2 EHV charges'!$A:$O,3,0))</f>
        <v/>
      </c>
      <c r="D148" s="125"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2" t="str">
        <f>IFERROR(IF(VLOOKUP($A148,'Annex 2 EHV charges'!$A:$O,10,FALSE)=0,"",VLOOKUP($A148,'Annex 2 EHV charges'!$A:$O,10,FALSE)),"")</f>
        <v/>
      </c>
      <c r="H148" s="132" t="str">
        <f>IFERROR(IF(VLOOKUP($A148,'Annex 2 EHV charges'!$A:$O,11,FALSE)=0,"",VLOOKUP($A148,'Annex 2 EHV charges'!$A:$O,11,FALSE)),"")</f>
        <v/>
      </c>
    </row>
    <row r="149" spans="1:8" hidden="1">
      <c r="A149" s="125" t="str">
        <f t="array" ref="A149">IFERROR(INDEX('Annex 2 EHV charges'!$A$11:$A$260, MATCH(0, IF(ISBLANK('Annex 2 EHV charges'!$A$11:$A$260),1, COUNTIF(A$4:$A148, 'Annex 2 EHV charges'!$A$11:$A$260)), 0)),"")</f>
        <v/>
      </c>
      <c r="B149" s="125" t="str">
        <f>IF($A149="","",VLOOKUP($A149,'Annex 2 EHV charges'!$A:$O,2,0))</f>
        <v/>
      </c>
      <c r="C149" s="126" t="str">
        <f>IF($A149="","",VLOOKUP($A149,'Annex 2 EHV charges'!$A:$O,3,0))</f>
        <v/>
      </c>
      <c r="D149" s="125"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2" t="str">
        <f>IFERROR(IF(VLOOKUP($A149,'Annex 2 EHV charges'!$A:$O,10,FALSE)=0,"",VLOOKUP($A149,'Annex 2 EHV charges'!$A:$O,10,FALSE)),"")</f>
        <v/>
      </c>
      <c r="H149" s="132" t="str">
        <f>IFERROR(IF(VLOOKUP($A149,'Annex 2 EHV charges'!$A:$O,11,FALSE)=0,"",VLOOKUP($A149,'Annex 2 EHV charges'!$A:$O,11,FALSE)),"")</f>
        <v/>
      </c>
    </row>
    <row r="150" spans="1:8" hidden="1">
      <c r="A150" s="125" t="str">
        <f t="array" ref="A150">IFERROR(INDEX('Annex 2 EHV charges'!$A$11:$A$260, MATCH(0, IF(ISBLANK('Annex 2 EHV charges'!$A$11:$A$260),1, COUNTIF(A$4:$A149, 'Annex 2 EHV charges'!$A$11:$A$260)), 0)),"")</f>
        <v/>
      </c>
      <c r="B150" s="125" t="str">
        <f>IF($A150="","",VLOOKUP($A150,'Annex 2 EHV charges'!$A:$O,2,0))</f>
        <v/>
      </c>
      <c r="C150" s="126" t="str">
        <f>IF($A150="","",VLOOKUP($A150,'Annex 2 EHV charges'!$A:$O,3,0))</f>
        <v/>
      </c>
      <c r="D150" s="125"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2" t="str">
        <f>IFERROR(IF(VLOOKUP($A150,'Annex 2 EHV charges'!$A:$O,10,FALSE)=0,"",VLOOKUP($A150,'Annex 2 EHV charges'!$A:$O,10,FALSE)),"")</f>
        <v/>
      </c>
      <c r="H150" s="132" t="str">
        <f>IFERROR(IF(VLOOKUP($A150,'Annex 2 EHV charges'!$A:$O,11,FALSE)=0,"",VLOOKUP($A150,'Annex 2 EHV charges'!$A:$O,11,FALSE)),"")</f>
        <v/>
      </c>
    </row>
    <row r="151" spans="1:8" hidden="1">
      <c r="A151" s="125" t="str">
        <f t="array" ref="A151">IFERROR(INDEX('Annex 2 EHV charges'!$A$11:$A$260, MATCH(0, IF(ISBLANK('Annex 2 EHV charges'!$A$11:$A$260),1, COUNTIF(A$4:$A150, 'Annex 2 EHV charges'!$A$11:$A$260)), 0)),"")</f>
        <v/>
      </c>
      <c r="B151" s="125" t="str">
        <f>IF($A151="","",VLOOKUP($A151,'Annex 2 EHV charges'!$A:$O,2,0))</f>
        <v/>
      </c>
      <c r="C151" s="126" t="str">
        <f>IF($A151="","",VLOOKUP($A151,'Annex 2 EHV charges'!$A:$O,3,0))</f>
        <v/>
      </c>
      <c r="D151" s="125"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2" t="str">
        <f>IFERROR(IF(VLOOKUP($A151,'Annex 2 EHV charges'!$A:$O,10,FALSE)=0,"",VLOOKUP($A151,'Annex 2 EHV charges'!$A:$O,10,FALSE)),"")</f>
        <v/>
      </c>
      <c r="H151" s="132" t="str">
        <f>IFERROR(IF(VLOOKUP($A151,'Annex 2 EHV charges'!$A:$O,11,FALSE)=0,"",VLOOKUP($A151,'Annex 2 EHV charges'!$A:$O,11,FALSE)),"")</f>
        <v/>
      </c>
    </row>
    <row r="152" spans="1:8" hidden="1">
      <c r="A152" s="125" t="str">
        <f t="array" ref="A152">IFERROR(INDEX('Annex 2 EHV charges'!$A$11:$A$260, MATCH(0, IF(ISBLANK('Annex 2 EHV charges'!$A$11:$A$260),1, COUNTIF(A$4:$A151, 'Annex 2 EHV charges'!$A$11:$A$260)), 0)),"")</f>
        <v/>
      </c>
      <c r="B152" s="125" t="str">
        <f>IF($A152="","",VLOOKUP($A152,'Annex 2 EHV charges'!$A:$O,2,0))</f>
        <v/>
      </c>
      <c r="C152" s="126" t="str">
        <f>IF($A152="","",VLOOKUP($A152,'Annex 2 EHV charges'!$A:$O,3,0))</f>
        <v/>
      </c>
      <c r="D152" s="125"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2" t="str">
        <f>IFERROR(IF(VLOOKUP($A152,'Annex 2 EHV charges'!$A:$O,10,FALSE)=0,"",VLOOKUP($A152,'Annex 2 EHV charges'!$A:$O,10,FALSE)),"")</f>
        <v/>
      </c>
      <c r="H152" s="132" t="str">
        <f>IFERROR(IF(VLOOKUP($A152,'Annex 2 EHV charges'!$A:$O,11,FALSE)=0,"",VLOOKUP($A152,'Annex 2 EHV charges'!$A:$O,11,FALSE)),"")</f>
        <v/>
      </c>
    </row>
    <row r="153" spans="1:8" hidden="1">
      <c r="A153" s="125" t="str">
        <f t="array" ref="A153">IFERROR(INDEX('Annex 2 EHV charges'!$A$11:$A$260, MATCH(0, IF(ISBLANK('Annex 2 EHV charges'!$A$11:$A$260),1, COUNTIF(A$4:$A152, 'Annex 2 EHV charges'!$A$11:$A$260)), 0)),"")</f>
        <v/>
      </c>
      <c r="B153" s="125" t="str">
        <f>IF($A153="","",VLOOKUP($A153,'Annex 2 EHV charges'!$A:$O,2,0))</f>
        <v/>
      </c>
      <c r="C153" s="126" t="str">
        <f>IF($A153="","",VLOOKUP($A153,'Annex 2 EHV charges'!$A:$O,3,0))</f>
        <v/>
      </c>
      <c r="D153" s="125"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2" t="str">
        <f>IFERROR(IF(VLOOKUP($A153,'Annex 2 EHV charges'!$A:$O,10,FALSE)=0,"",VLOOKUP($A153,'Annex 2 EHV charges'!$A:$O,10,FALSE)),"")</f>
        <v/>
      </c>
      <c r="H153" s="132" t="str">
        <f>IFERROR(IF(VLOOKUP($A153,'Annex 2 EHV charges'!$A:$O,11,FALSE)=0,"",VLOOKUP($A153,'Annex 2 EHV charges'!$A:$O,11,FALSE)),"")</f>
        <v/>
      </c>
    </row>
    <row r="154" spans="1:8" hidden="1">
      <c r="A154" s="125" t="str">
        <f t="array" ref="A154">IFERROR(INDEX('Annex 2 EHV charges'!$A$11:$A$260, MATCH(0, IF(ISBLANK('Annex 2 EHV charges'!$A$11:$A$260),1, COUNTIF(A$4:$A153, 'Annex 2 EHV charges'!$A$11:$A$260)), 0)),"")</f>
        <v/>
      </c>
      <c r="B154" s="125" t="str">
        <f>IF($A154="","",VLOOKUP($A154,'Annex 2 EHV charges'!$A:$O,2,0))</f>
        <v/>
      </c>
      <c r="C154" s="126" t="str">
        <f>IF($A154="","",VLOOKUP($A154,'Annex 2 EHV charges'!$A:$O,3,0))</f>
        <v/>
      </c>
      <c r="D154" s="125"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2" t="str">
        <f>IFERROR(IF(VLOOKUP($A154,'Annex 2 EHV charges'!$A:$O,10,FALSE)=0,"",VLOOKUP($A154,'Annex 2 EHV charges'!$A:$O,10,FALSE)),"")</f>
        <v/>
      </c>
      <c r="H154" s="132" t="str">
        <f>IFERROR(IF(VLOOKUP($A154,'Annex 2 EHV charges'!$A:$O,11,FALSE)=0,"",VLOOKUP($A154,'Annex 2 EHV charges'!$A:$O,11,FALSE)),"")</f>
        <v/>
      </c>
    </row>
    <row r="155" spans="1:8" hidden="1">
      <c r="A155" s="125" t="str">
        <f t="array" ref="A155">IFERROR(INDEX('Annex 2 EHV charges'!$A$11:$A$260, MATCH(0, IF(ISBLANK('Annex 2 EHV charges'!$A$11:$A$260),1, COUNTIF(A$4:$A154, 'Annex 2 EHV charges'!$A$11:$A$260)), 0)),"")</f>
        <v/>
      </c>
      <c r="B155" s="125" t="str">
        <f>IF($A155="","",VLOOKUP($A155,'Annex 2 EHV charges'!$A:$O,2,0))</f>
        <v/>
      </c>
      <c r="C155" s="126" t="str">
        <f>IF($A155="","",VLOOKUP($A155,'Annex 2 EHV charges'!$A:$O,3,0))</f>
        <v/>
      </c>
      <c r="D155" s="125"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2" t="str">
        <f>IFERROR(IF(VLOOKUP($A155,'Annex 2 EHV charges'!$A:$O,10,FALSE)=0,"",VLOOKUP($A155,'Annex 2 EHV charges'!$A:$O,10,FALSE)),"")</f>
        <v/>
      </c>
      <c r="H155" s="132" t="str">
        <f>IFERROR(IF(VLOOKUP($A155,'Annex 2 EHV charges'!$A:$O,11,FALSE)=0,"",VLOOKUP($A155,'Annex 2 EHV charges'!$A:$O,11,FALSE)),"")</f>
        <v/>
      </c>
    </row>
    <row r="156" spans="1:8" hidden="1">
      <c r="A156" s="125" t="str">
        <f t="array" ref="A156">IFERROR(INDEX('Annex 2 EHV charges'!$A$11:$A$260, MATCH(0, IF(ISBLANK('Annex 2 EHV charges'!$A$11:$A$260),1, COUNTIF(A$4:$A155, 'Annex 2 EHV charges'!$A$11:$A$260)), 0)),"")</f>
        <v/>
      </c>
      <c r="B156" s="125" t="str">
        <f>IF($A156="","",VLOOKUP($A156,'Annex 2 EHV charges'!$A:$O,2,0))</f>
        <v/>
      </c>
      <c r="C156" s="126" t="str">
        <f>IF($A156="","",VLOOKUP($A156,'Annex 2 EHV charges'!$A:$O,3,0))</f>
        <v/>
      </c>
      <c r="D156" s="125"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2" t="str">
        <f>IFERROR(IF(VLOOKUP($A156,'Annex 2 EHV charges'!$A:$O,10,FALSE)=0,"",VLOOKUP($A156,'Annex 2 EHV charges'!$A:$O,10,FALSE)),"")</f>
        <v/>
      </c>
      <c r="H156" s="132" t="str">
        <f>IFERROR(IF(VLOOKUP($A156,'Annex 2 EHV charges'!$A:$O,11,FALSE)=0,"",VLOOKUP($A156,'Annex 2 EHV charges'!$A:$O,11,FALSE)),"")</f>
        <v/>
      </c>
    </row>
    <row r="157" spans="1:8" hidden="1">
      <c r="A157" s="125" t="str">
        <f t="array" ref="A157">IFERROR(INDEX('Annex 2 EHV charges'!$A$11:$A$260, MATCH(0, IF(ISBLANK('Annex 2 EHV charges'!$A$11:$A$260),1, COUNTIF(A$4:$A156, 'Annex 2 EHV charges'!$A$11:$A$260)), 0)),"")</f>
        <v/>
      </c>
      <c r="B157" s="125" t="str">
        <f>IF($A157="","",VLOOKUP($A157,'Annex 2 EHV charges'!$A:$O,2,0))</f>
        <v/>
      </c>
      <c r="C157" s="126" t="str">
        <f>IF($A157="","",VLOOKUP($A157,'Annex 2 EHV charges'!$A:$O,3,0))</f>
        <v/>
      </c>
      <c r="D157" s="125"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2" t="str">
        <f>IFERROR(IF(VLOOKUP($A157,'Annex 2 EHV charges'!$A:$O,10,FALSE)=0,"",VLOOKUP($A157,'Annex 2 EHV charges'!$A:$O,10,FALSE)),"")</f>
        <v/>
      </c>
      <c r="H157" s="132" t="str">
        <f>IFERROR(IF(VLOOKUP($A157,'Annex 2 EHV charges'!$A:$O,11,FALSE)=0,"",VLOOKUP($A157,'Annex 2 EHV charges'!$A:$O,11,FALSE)),"")</f>
        <v/>
      </c>
    </row>
    <row r="158" spans="1:8" hidden="1">
      <c r="A158" s="125" t="str">
        <f t="array" ref="A158">IFERROR(INDEX('Annex 2 EHV charges'!$A$11:$A$260, MATCH(0, IF(ISBLANK('Annex 2 EHV charges'!$A$11:$A$260),1, COUNTIF(A$4:$A157, 'Annex 2 EHV charges'!$A$11:$A$260)), 0)),"")</f>
        <v/>
      </c>
      <c r="B158" s="125" t="str">
        <f>IF($A158="","",VLOOKUP($A158,'Annex 2 EHV charges'!$A:$O,2,0))</f>
        <v/>
      </c>
      <c r="C158" s="126" t="str">
        <f>IF($A158="","",VLOOKUP($A158,'Annex 2 EHV charges'!$A:$O,3,0))</f>
        <v/>
      </c>
      <c r="D158" s="125"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2" t="str">
        <f>IFERROR(IF(VLOOKUP($A158,'Annex 2 EHV charges'!$A:$O,10,FALSE)=0,"",VLOOKUP($A158,'Annex 2 EHV charges'!$A:$O,10,FALSE)),"")</f>
        <v/>
      </c>
      <c r="H158" s="132" t="str">
        <f>IFERROR(IF(VLOOKUP($A158,'Annex 2 EHV charges'!$A:$O,11,FALSE)=0,"",VLOOKUP($A158,'Annex 2 EHV charges'!$A:$O,11,FALSE)),"")</f>
        <v/>
      </c>
    </row>
    <row r="159" spans="1:8" hidden="1">
      <c r="A159" s="125" t="str">
        <f t="array" ref="A159">IFERROR(INDEX('Annex 2 EHV charges'!$A$11:$A$260, MATCH(0, IF(ISBLANK('Annex 2 EHV charges'!$A$11:$A$260),1, COUNTIF(A$4:$A158, 'Annex 2 EHV charges'!$A$11:$A$260)), 0)),"")</f>
        <v/>
      </c>
      <c r="B159" s="125" t="str">
        <f>IF($A159="","",VLOOKUP($A159,'Annex 2 EHV charges'!$A:$O,2,0))</f>
        <v/>
      </c>
      <c r="C159" s="126" t="str">
        <f>IF($A159="","",VLOOKUP($A159,'Annex 2 EHV charges'!$A:$O,3,0))</f>
        <v/>
      </c>
      <c r="D159" s="125"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2" t="str">
        <f>IFERROR(IF(VLOOKUP($A159,'Annex 2 EHV charges'!$A:$O,10,FALSE)=0,"",VLOOKUP($A159,'Annex 2 EHV charges'!$A:$O,10,FALSE)),"")</f>
        <v/>
      </c>
      <c r="H159" s="132" t="str">
        <f>IFERROR(IF(VLOOKUP($A159,'Annex 2 EHV charges'!$A:$O,11,FALSE)=0,"",VLOOKUP($A159,'Annex 2 EHV charges'!$A:$O,11,FALSE)),"")</f>
        <v/>
      </c>
    </row>
    <row r="160" spans="1:8" hidden="1">
      <c r="A160" s="125" t="str">
        <f t="array" ref="A160">IFERROR(INDEX('Annex 2 EHV charges'!$A$11:$A$260, MATCH(0, IF(ISBLANK('Annex 2 EHV charges'!$A$11:$A$260),1, COUNTIF(A$4:$A159, 'Annex 2 EHV charges'!$A$11:$A$260)), 0)),"")</f>
        <v/>
      </c>
      <c r="B160" s="125" t="str">
        <f>IF($A160="","",VLOOKUP($A160,'Annex 2 EHV charges'!$A:$O,2,0))</f>
        <v/>
      </c>
      <c r="C160" s="126" t="str">
        <f>IF($A160="","",VLOOKUP($A160,'Annex 2 EHV charges'!$A:$O,3,0))</f>
        <v/>
      </c>
      <c r="D160" s="125"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2" t="str">
        <f>IFERROR(IF(VLOOKUP($A160,'Annex 2 EHV charges'!$A:$O,10,FALSE)=0,"",VLOOKUP($A160,'Annex 2 EHV charges'!$A:$O,10,FALSE)),"")</f>
        <v/>
      </c>
      <c r="H160" s="132" t="str">
        <f>IFERROR(IF(VLOOKUP($A160,'Annex 2 EHV charges'!$A:$O,11,FALSE)=0,"",VLOOKUP($A160,'Annex 2 EHV charges'!$A:$O,11,FALSE)),"")</f>
        <v/>
      </c>
    </row>
    <row r="161" spans="1:8" hidden="1">
      <c r="A161" s="125" t="str">
        <f t="array" ref="A161">IFERROR(INDEX('Annex 2 EHV charges'!$A$11:$A$260, MATCH(0, IF(ISBLANK('Annex 2 EHV charges'!$A$11:$A$260),1, COUNTIF(A$4:$A160, 'Annex 2 EHV charges'!$A$11:$A$260)), 0)),"")</f>
        <v/>
      </c>
      <c r="B161" s="125" t="str">
        <f>IF($A161="","",VLOOKUP($A161,'Annex 2 EHV charges'!$A:$O,2,0))</f>
        <v/>
      </c>
      <c r="C161" s="126" t="str">
        <f>IF($A161="","",VLOOKUP($A161,'Annex 2 EHV charges'!$A:$O,3,0))</f>
        <v/>
      </c>
      <c r="D161" s="125"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2" t="str">
        <f>IFERROR(IF(VLOOKUP($A161,'Annex 2 EHV charges'!$A:$O,10,FALSE)=0,"",VLOOKUP($A161,'Annex 2 EHV charges'!$A:$O,10,FALSE)),"")</f>
        <v/>
      </c>
      <c r="H161" s="132" t="str">
        <f>IFERROR(IF(VLOOKUP($A161,'Annex 2 EHV charges'!$A:$O,11,FALSE)=0,"",VLOOKUP($A161,'Annex 2 EHV charges'!$A:$O,11,FALSE)),"")</f>
        <v/>
      </c>
    </row>
    <row r="162" spans="1:8" hidden="1">
      <c r="A162" s="125" t="str">
        <f t="array" ref="A162">IFERROR(INDEX('Annex 2 EHV charges'!$A$11:$A$260, MATCH(0, IF(ISBLANK('Annex 2 EHV charges'!$A$11:$A$260),1, COUNTIF(A$4:$A161, 'Annex 2 EHV charges'!$A$11:$A$260)), 0)),"")</f>
        <v/>
      </c>
      <c r="B162" s="125" t="str">
        <f>IF($A162="","",VLOOKUP($A162,'Annex 2 EHV charges'!$A:$O,2,0))</f>
        <v/>
      </c>
      <c r="C162" s="126" t="str">
        <f>IF($A162="","",VLOOKUP($A162,'Annex 2 EHV charges'!$A:$O,3,0))</f>
        <v/>
      </c>
      <c r="D162" s="125"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2" t="str">
        <f>IFERROR(IF(VLOOKUP($A162,'Annex 2 EHV charges'!$A:$O,10,FALSE)=0,"",VLOOKUP($A162,'Annex 2 EHV charges'!$A:$O,10,FALSE)),"")</f>
        <v/>
      </c>
      <c r="H162" s="132" t="str">
        <f>IFERROR(IF(VLOOKUP($A162,'Annex 2 EHV charges'!$A:$O,11,FALSE)=0,"",VLOOKUP($A162,'Annex 2 EHV charges'!$A:$O,11,FALSE)),"")</f>
        <v/>
      </c>
    </row>
    <row r="163" spans="1:8" hidden="1">
      <c r="A163" s="125" t="str">
        <f t="array" ref="A163">IFERROR(INDEX('Annex 2 EHV charges'!$A$11:$A$260, MATCH(0, IF(ISBLANK('Annex 2 EHV charges'!$A$11:$A$260),1, COUNTIF(A$4:$A162, 'Annex 2 EHV charges'!$A$11:$A$260)), 0)),"")</f>
        <v/>
      </c>
      <c r="B163" s="125" t="str">
        <f>IF($A163="","",VLOOKUP($A163,'Annex 2 EHV charges'!$A:$O,2,0))</f>
        <v/>
      </c>
      <c r="C163" s="126" t="str">
        <f>IF($A163="","",VLOOKUP($A163,'Annex 2 EHV charges'!$A:$O,3,0))</f>
        <v/>
      </c>
      <c r="D163" s="125"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2" t="str">
        <f>IFERROR(IF(VLOOKUP($A163,'Annex 2 EHV charges'!$A:$O,10,FALSE)=0,"",VLOOKUP($A163,'Annex 2 EHV charges'!$A:$O,10,FALSE)),"")</f>
        <v/>
      </c>
      <c r="H163" s="132" t="str">
        <f>IFERROR(IF(VLOOKUP($A163,'Annex 2 EHV charges'!$A:$O,11,FALSE)=0,"",VLOOKUP($A163,'Annex 2 EHV charges'!$A:$O,11,FALSE)),"")</f>
        <v/>
      </c>
    </row>
    <row r="164" spans="1:8" hidden="1">
      <c r="A164" s="125" t="str">
        <f t="array" ref="A164">IFERROR(INDEX('Annex 2 EHV charges'!$A$11:$A$260, MATCH(0, IF(ISBLANK('Annex 2 EHV charges'!$A$11:$A$260),1, COUNTIF(A$4:$A163, 'Annex 2 EHV charges'!$A$11:$A$260)), 0)),"")</f>
        <v/>
      </c>
      <c r="B164" s="125" t="str">
        <f>IF($A164="","",VLOOKUP($A164,'Annex 2 EHV charges'!$A:$O,2,0))</f>
        <v/>
      </c>
      <c r="C164" s="126" t="str">
        <f>IF($A164="","",VLOOKUP($A164,'Annex 2 EHV charges'!$A:$O,3,0))</f>
        <v/>
      </c>
      <c r="D164" s="125"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2" t="str">
        <f>IFERROR(IF(VLOOKUP($A164,'Annex 2 EHV charges'!$A:$O,10,FALSE)=0,"",VLOOKUP($A164,'Annex 2 EHV charges'!$A:$O,10,FALSE)),"")</f>
        <v/>
      </c>
      <c r="H164" s="132" t="str">
        <f>IFERROR(IF(VLOOKUP($A164,'Annex 2 EHV charges'!$A:$O,11,FALSE)=0,"",VLOOKUP($A164,'Annex 2 EHV charges'!$A:$O,11,FALSE)),"")</f>
        <v/>
      </c>
    </row>
    <row r="165" spans="1:8" hidden="1">
      <c r="A165" s="125" t="str">
        <f t="array" ref="A165">IFERROR(INDEX('Annex 2 EHV charges'!$A$11:$A$260, MATCH(0, IF(ISBLANK('Annex 2 EHV charges'!$A$11:$A$260),1, COUNTIF(A$4:$A164, 'Annex 2 EHV charges'!$A$11:$A$260)), 0)),"")</f>
        <v/>
      </c>
      <c r="B165" s="125" t="str">
        <f>IF($A165="","",VLOOKUP($A165,'Annex 2 EHV charges'!$A:$O,2,0))</f>
        <v/>
      </c>
      <c r="C165" s="126" t="str">
        <f>IF($A165="","",VLOOKUP($A165,'Annex 2 EHV charges'!$A:$O,3,0))</f>
        <v/>
      </c>
      <c r="D165" s="125"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2" t="str">
        <f>IFERROR(IF(VLOOKUP($A165,'Annex 2 EHV charges'!$A:$O,10,FALSE)=0,"",VLOOKUP($A165,'Annex 2 EHV charges'!$A:$O,10,FALSE)),"")</f>
        <v/>
      </c>
      <c r="H165" s="132" t="str">
        <f>IFERROR(IF(VLOOKUP($A165,'Annex 2 EHV charges'!$A:$O,11,FALSE)=0,"",VLOOKUP($A165,'Annex 2 EHV charges'!$A:$O,11,FALSE)),"")</f>
        <v/>
      </c>
    </row>
    <row r="166" spans="1:8" hidden="1">
      <c r="A166" s="125" t="str">
        <f t="array" ref="A166">IFERROR(INDEX('Annex 2 EHV charges'!$A$11:$A$260, MATCH(0, IF(ISBLANK('Annex 2 EHV charges'!$A$11:$A$260),1, COUNTIF(A$4:$A165, 'Annex 2 EHV charges'!$A$11:$A$260)), 0)),"")</f>
        <v/>
      </c>
      <c r="B166" s="125" t="str">
        <f>IF($A166="","",VLOOKUP($A166,'Annex 2 EHV charges'!$A:$O,2,0))</f>
        <v/>
      </c>
      <c r="C166" s="126" t="str">
        <f>IF($A166="","",VLOOKUP($A166,'Annex 2 EHV charges'!$A:$O,3,0))</f>
        <v/>
      </c>
      <c r="D166" s="125"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2" t="str">
        <f>IFERROR(IF(VLOOKUP($A166,'Annex 2 EHV charges'!$A:$O,10,FALSE)=0,"",VLOOKUP($A166,'Annex 2 EHV charges'!$A:$O,10,FALSE)),"")</f>
        <v/>
      </c>
      <c r="H166" s="132" t="str">
        <f>IFERROR(IF(VLOOKUP($A166,'Annex 2 EHV charges'!$A:$O,11,FALSE)=0,"",VLOOKUP($A166,'Annex 2 EHV charges'!$A:$O,11,FALSE)),"")</f>
        <v/>
      </c>
    </row>
    <row r="167" spans="1:8" hidden="1">
      <c r="A167" s="125" t="str">
        <f t="array" ref="A167">IFERROR(INDEX('Annex 2 EHV charges'!$A$11:$A$260, MATCH(0, IF(ISBLANK('Annex 2 EHV charges'!$A$11:$A$260),1, COUNTIF(A$4:$A166, 'Annex 2 EHV charges'!$A$11:$A$260)), 0)),"")</f>
        <v/>
      </c>
      <c r="B167" s="125" t="str">
        <f>IF($A167="","",VLOOKUP($A167,'Annex 2 EHV charges'!$A:$O,2,0))</f>
        <v/>
      </c>
      <c r="C167" s="126" t="str">
        <f>IF($A167="","",VLOOKUP($A167,'Annex 2 EHV charges'!$A:$O,3,0))</f>
        <v/>
      </c>
      <c r="D167" s="125"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2" t="str">
        <f>IFERROR(IF(VLOOKUP($A167,'Annex 2 EHV charges'!$A:$O,10,FALSE)=0,"",VLOOKUP($A167,'Annex 2 EHV charges'!$A:$O,10,FALSE)),"")</f>
        <v/>
      </c>
      <c r="H167" s="132" t="str">
        <f>IFERROR(IF(VLOOKUP($A167,'Annex 2 EHV charges'!$A:$O,11,FALSE)=0,"",VLOOKUP($A167,'Annex 2 EHV charges'!$A:$O,11,FALSE)),"")</f>
        <v/>
      </c>
    </row>
    <row r="168" spans="1:8" hidden="1">
      <c r="A168" s="125" t="str">
        <f t="array" ref="A168">IFERROR(INDEX('Annex 2 EHV charges'!$A$11:$A$260, MATCH(0, IF(ISBLANK('Annex 2 EHV charges'!$A$11:$A$260),1, COUNTIF(A$4:$A167, 'Annex 2 EHV charges'!$A$11:$A$260)), 0)),"")</f>
        <v/>
      </c>
      <c r="B168" s="125" t="str">
        <f>IF($A168="","",VLOOKUP($A168,'Annex 2 EHV charges'!$A:$O,2,0))</f>
        <v/>
      </c>
      <c r="C168" s="126" t="str">
        <f>IF($A168="","",VLOOKUP($A168,'Annex 2 EHV charges'!$A:$O,3,0))</f>
        <v/>
      </c>
      <c r="D168" s="125"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2" t="str">
        <f>IFERROR(IF(VLOOKUP($A168,'Annex 2 EHV charges'!$A:$O,10,FALSE)=0,"",VLOOKUP($A168,'Annex 2 EHV charges'!$A:$O,10,FALSE)),"")</f>
        <v/>
      </c>
      <c r="H168" s="132" t="str">
        <f>IFERROR(IF(VLOOKUP($A168,'Annex 2 EHV charges'!$A:$O,11,FALSE)=0,"",VLOOKUP($A168,'Annex 2 EHV charges'!$A:$O,11,FALSE)),"")</f>
        <v/>
      </c>
    </row>
    <row r="169" spans="1:8" hidden="1">
      <c r="A169" s="125" t="str">
        <f t="array" ref="A169">IFERROR(INDEX('Annex 2 EHV charges'!$A$11:$A$260, MATCH(0, IF(ISBLANK('Annex 2 EHV charges'!$A$11:$A$260),1, COUNTIF(A$4:$A168, 'Annex 2 EHV charges'!$A$11:$A$260)), 0)),"")</f>
        <v/>
      </c>
      <c r="B169" s="125" t="str">
        <f>IF($A169="","",VLOOKUP($A169,'Annex 2 EHV charges'!$A:$O,2,0))</f>
        <v/>
      </c>
      <c r="C169" s="126" t="str">
        <f>IF($A169="","",VLOOKUP($A169,'Annex 2 EHV charges'!$A:$O,3,0))</f>
        <v/>
      </c>
      <c r="D169" s="125"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2" t="str">
        <f>IFERROR(IF(VLOOKUP($A169,'Annex 2 EHV charges'!$A:$O,10,FALSE)=0,"",VLOOKUP($A169,'Annex 2 EHV charges'!$A:$O,10,FALSE)),"")</f>
        <v/>
      </c>
      <c r="H169" s="132" t="str">
        <f>IFERROR(IF(VLOOKUP($A169,'Annex 2 EHV charges'!$A:$O,11,FALSE)=0,"",VLOOKUP($A169,'Annex 2 EHV charges'!$A:$O,11,FALSE)),"")</f>
        <v/>
      </c>
    </row>
    <row r="170" spans="1:8" hidden="1">
      <c r="A170" s="125" t="str">
        <f t="array" ref="A170">IFERROR(INDEX('Annex 2 EHV charges'!$A$11:$A$260, MATCH(0, IF(ISBLANK('Annex 2 EHV charges'!$A$11:$A$260),1, COUNTIF(A$4:$A169, 'Annex 2 EHV charges'!$A$11:$A$260)), 0)),"")</f>
        <v/>
      </c>
      <c r="B170" s="125" t="str">
        <f>IF($A170="","",VLOOKUP($A170,'Annex 2 EHV charges'!$A:$O,2,0))</f>
        <v/>
      </c>
      <c r="C170" s="126" t="str">
        <f>IF($A170="","",VLOOKUP($A170,'Annex 2 EHV charges'!$A:$O,3,0))</f>
        <v/>
      </c>
      <c r="D170" s="125"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2" t="str">
        <f>IFERROR(IF(VLOOKUP($A170,'Annex 2 EHV charges'!$A:$O,10,FALSE)=0,"",VLOOKUP($A170,'Annex 2 EHV charges'!$A:$O,10,FALSE)),"")</f>
        <v/>
      </c>
      <c r="H170" s="132" t="str">
        <f>IFERROR(IF(VLOOKUP($A170,'Annex 2 EHV charges'!$A:$O,11,FALSE)=0,"",VLOOKUP($A170,'Annex 2 EHV charges'!$A:$O,11,FALSE)),"")</f>
        <v/>
      </c>
    </row>
    <row r="171" spans="1:8" hidden="1">
      <c r="A171" s="125" t="str">
        <f t="array" ref="A171">IFERROR(INDEX('Annex 2 EHV charges'!$A$11:$A$260, MATCH(0, IF(ISBLANK('Annex 2 EHV charges'!$A$11:$A$260),1, COUNTIF(A$4:$A170, 'Annex 2 EHV charges'!$A$11:$A$260)), 0)),"")</f>
        <v/>
      </c>
      <c r="B171" s="125" t="str">
        <f>IF($A171="","",VLOOKUP($A171,'Annex 2 EHV charges'!$A:$O,2,0))</f>
        <v/>
      </c>
      <c r="C171" s="126" t="str">
        <f>IF($A171="","",VLOOKUP($A171,'Annex 2 EHV charges'!$A:$O,3,0))</f>
        <v/>
      </c>
      <c r="D171" s="125"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2" t="str">
        <f>IFERROR(IF(VLOOKUP($A171,'Annex 2 EHV charges'!$A:$O,10,FALSE)=0,"",VLOOKUP($A171,'Annex 2 EHV charges'!$A:$O,10,FALSE)),"")</f>
        <v/>
      </c>
      <c r="H171" s="132" t="str">
        <f>IFERROR(IF(VLOOKUP($A171,'Annex 2 EHV charges'!$A:$O,11,FALSE)=0,"",VLOOKUP($A171,'Annex 2 EHV charges'!$A:$O,11,FALSE)),"")</f>
        <v/>
      </c>
    </row>
    <row r="172" spans="1:8" hidden="1">
      <c r="A172" s="125" t="str">
        <f t="array" ref="A172">IFERROR(INDEX('Annex 2 EHV charges'!$A$11:$A$260, MATCH(0, IF(ISBLANK('Annex 2 EHV charges'!$A$11:$A$260),1, COUNTIF(A$4:$A171, 'Annex 2 EHV charges'!$A$11:$A$260)), 0)),"")</f>
        <v/>
      </c>
      <c r="B172" s="125" t="str">
        <f>IF($A172="","",VLOOKUP($A172,'Annex 2 EHV charges'!$A:$O,2,0))</f>
        <v/>
      </c>
      <c r="C172" s="126" t="str">
        <f>IF($A172="","",VLOOKUP($A172,'Annex 2 EHV charges'!$A:$O,3,0))</f>
        <v/>
      </c>
      <c r="D172" s="125"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2" t="str">
        <f>IFERROR(IF(VLOOKUP($A172,'Annex 2 EHV charges'!$A:$O,10,FALSE)=0,"",VLOOKUP($A172,'Annex 2 EHV charges'!$A:$O,10,FALSE)),"")</f>
        <v/>
      </c>
      <c r="H172" s="132" t="str">
        <f>IFERROR(IF(VLOOKUP($A172,'Annex 2 EHV charges'!$A:$O,11,FALSE)=0,"",VLOOKUP($A172,'Annex 2 EHV charges'!$A:$O,11,FALSE)),"")</f>
        <v/>
      </c>
    </row>
    <row r="173" spans="1:8" hidden="1">
      <c r="A173" s="125" t="str">
        <f t="array" ref="A173">IFERROR(INDEX('Annex 2 EHV charges'!$A$11:$A$260, MATCH(0, IF(ISBLANK('Annex 2 EHV charges'!$A$11:$A$260),1, COUNTIF(A$4:$A172, 'Annex 2 EHV charges'!$A$11:$A$260)), 0)),"")</f>
        <v/>
      </c>
      <c r="B173" s="125" t="str">
        <f>IF($A173="","",VLOOKUP($A173,'Annex 2 EHV charges'!$A:$O,2,0))</f>
        <v/>
      </c>
      <c r="C173" s="126" t="str">
        <f>IF($A173="","",VLOOKUP($A173,'Annex 2 EHV charges'!$A:$O,3,0))</f>
        <v/>
      </c>
      <c r="D173" s="125"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2" t="str">
        <f>IFERROR(IF(VLOOKUP($A173,'Annex 2 EHV charges'!$A:$O,10,FALSE)=0,"",VLOOKUP($A173,'Annex 2 EHV charges'!$A:$O,10,FALSE)),"")</f>
        <v/>
      </c>
      <c r="H173" s="132" t="str">
        <f>IFERROR(IF(VLOOKUP($A173,'Annex 2 EHV charges'!$A:$O,11,FALSE)=0,"",VLOOKUP($A173,'Annex 2 EHV charges'!$A:$O,11,FALSE)),"")</f>
        <v/>
      </c>
    </row>
    <row r="174" spans="1:8" hidden="1">
      <c r="A174" s="125" t="str">
        <f t="array" ref="A174">IFERROR(INDEX('Annex 2 EHV charges'!$A$11:$A$260, MATCH(0, IF(ISBLANK('Annex 2 EHV charges'!$A$11:$A$260),1, COUNTIF(A$4:$A173, 'Annex 2 EHV charges'!$A$11:$A$260)), 0)),"")</f>
        <v/>
      </c>
      <c r="B174" s="125" t="str">
        <f>IF($A174="","",VLOOKUP($A174,'Annex 2 EHV charges'!$A:$O,2,0))</f>
        <v/>
      </c>
      <c r="C174" s="126" t="str">
        <f>IF($A174="","",VLOOKUP($A174,'Annex 2 EHV charges'!$A:$O,3,0))</f>
        <v/>
      </c>
      <c r="D174" s="125"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2" t="str">
        <f>IFERROR(IF(VLOOKUP($A174,'Annex 2 EHV charges'!$A:$O,10,FALSE)=0,"",VLOOKUP($A174,'Annex 2 EHV charges'!$A:$O,10,FALSE)),"")</f>
        <v/>
      </c>
      <c r="H174" s="132" t="str">
        <f>IFERROR(IF(VLOOKUP($A174,'Annex 2 EHV charges'!$A:$O,11,FALSE)=0,"",VLOOKUP($A174,'Annex 2 EHV charges'!$A:$O,11,FALSE)),"")</f>
        <v/>
      </c>
    </row>
    <row r="175" spans="1:8" hidden="1">
      <c r="A175" s="125" t="str">
        <f t="array" ref="A175">IFERROR(INDEX('Annex 2 EHV charges'!$A$11:$A$260, MATCH(0, IF(ISBLANK('Annex 2 EHV charges'!$A$11:$A$260),1, COUNTIF(A$4:$A174, 'Annex 2 EHV charges'!$A$11:$A$260)), 0)),"")</f>
        <v/>
      </c>
      <c r="B175" s="125" t="str">
        <f>IF($A175="","",VLOOKUP($A175,'Annex 2 EHV charges'!$A:$O,2,0))</f>
        <v/>
      </c>
      <c r="C175" s="126" t="str">
        <f>IF($A175="","",VLOOKUP($A175,'Annex 2 EHV charges'!$A:$O,3,0))</f>
        <v/>
      </c>
      <c r="D175" s="125"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2" t="str">
        <f>IFERROR(IF(VLOOKUP($A175,'Annex 2 EHV charges'!$A:$O,10,FALSE)=0,"",VLOOKUP($A175,'Annex 2 EHV charges'!$A:$O,10,FALSE)),"")</f>
        <v/>
      </c>
      <c r="H175" s="132" t="str">
        <f>IFERROR(IF(VLOOKUP($A175,'Annex 2 EHV charges'!$A:$O,11,FALSE)=0,"",VLOOKUP($A175,'Annex 2 EHV charges'!$A:$O,11,FALSE)),"")</f>
        <v/>
      </c>
    </row>
    <row r="176" spans="1:8" hidden="1">
      <c r="A176" s="125" t="str">
        <f t="array" ref="A176">IFERROR(INDEX('Annex 2 EHV charges'!$A$11:$A$260, MATCH(0, IF(ISBLANK('Annex 2 EHV charges'!$A$11:$A$260),1, COUNTIF(A$4:$A175, 'Annex 2 EHV charges'!$A$11:$A$260)), 0)),"")</f>
        <v/>
      </c>
      <c r="B176" s="125" t="str">
        <f>IF($A176="","",VLOOKUP($A176,'Annex 2 EHV charges'!$A:$O,2,0))</f>
        <v/>
      </c>
      <c r="C176" s="126" t="str">
        <f>IF($A176="","",VLOOKUP($A176,'Annex 2 EHV charges'!$A:$O,3,0))</f>
        <v/>
      </c>
      <c r="D176" s="125"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2" t="str">
        <f>IFERROR(IF(VLOOKUP($A176,'Annex 2 EHV charges'!$A:$O,10,FALSE)=0,"",VLOOKUP($A176,'Annex 2 EHV charges'!$A:$O,10,FALSE)),"")</f>
        <v/>
      </c>
      <c r="H176" s="132" t="str">
        <f>IFERROR(IF(VLOOKUP($A176,'Annex 2 EHV charges'!$A:$O,11,FALSE)=0,"",VLOOKUP($A176,'Annex 2 EHV charges'!$A:$O,11,FALSE)),"")</f>
        <v/>
      </c>
    </row>
    <row r="177" spans="1:8" hidden="1">
      <c r="A177" s="125" t="str">
        <f t="array" ref="A177">IFERROR(INDEX('Annex 2 EHV charges'!$A$11:$A$260, MATCH(0, IF(ISBLANK('Annex 2 EHV charges'!$A$11:$A$260),1, COUNTIF(A$4:$A176, 'Annex 2 EHV charges'!$A$11:$A$260)), 0)),"")</f>
        <v/>
      </c>
      <c r="B177" s="125" t="str">
        <f>IF($A177="","",VLOOKUP($A177,'Annex 2 EHV charges'!$A:$O,2,0))</f>
        <v/>
      </c>
      <c r="C177" s="126" t="str">
        <f>IF($A177="","",VLOOKUP($A177,'Annex 2 EHV charges'!$A:$O,3,0))</f>
        <v/>
      </c>
      <c r="D177" s="125"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2" t="str">
        <f>IFERROR(IF(VLOOKUP($A177,'Annex 2 EHV charges'!$A:$O,10,FALSE)=0,"",VLOOKUP($A177,'Annex 2 EHV charges'!$A:$O,10,FALSE)),"")</f>
        <v/>
      </c>
      <c r="H177" s="132" t="str">
        <f>IFERROR(IF(VLOOKUP($A177,'Annex 2 EHV charges'!$A:$O,11,FALSE)=0,"",VLOOKUP($A177,'Annex 2 EHV charges'!$A:$O,11,FALSE)),"")</f>
        <v/>
      </c>
    </row>
    <row r="178" spans="1:8" hidden="1">
      <c r="A178" s="125" t="str">
        <f t="array" ref="A178">IFERROR(INDEX('Annex 2 EHV charges'!$A$11:$A$260, MATCH(0, IF(ISBLANK('Annex 2 EHV charges'!$A$11:$A$260),1, COUNTIF(A$4:$A177, 'Annex 2 EHV charges'!$A$11:$A$260)), 0)),"")</f>
        <v/>
      </c>
      <c r="B178" s="125" t="str">
        <f>IF($A178="","",VLOOKUP($A178,'Annex 2 EHV charges'!$A:$O,2,0))</f>
        <v/>
      </c>
      <c r="C178" s="126" t="str">
        <f>IF($A178="","",VLOOKUP($A178,'Annex 2 EHV charges'!$A:$O,3,0))</f>
        <v/>
      </c>
      <c r="D178" s="125"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2" t="str">
        <f>IFERROR(IF(VLOOKUP($A178,'Annex 2 EHV charges'!$A:$O,10,FALSE)=0,"",VLOOKUP($A178,'Annex 2 EHV charges'!$A:$O,10,FALSE)),"")</f>
        <v/>
      </c>
      <c r="H178" s="132" t="str">
        <f>IFERROR(IF(VLOOKUP($A178,'Annex 2 EHV charges'!$A:$O,11,FALSE)=0,"",VLOOKUP($A178,'Annex 2 EHV charges'!$A:$O,11,FALSE)),"")</f>
        <v/>
      </c>
    </row>
    <row r="179" spans="1:8" hidden="1">
      <c r="A179" s="125" t="str">
        <f t="array" ref="A179">IFERROR(INDEX('Annex 2 EHV charges'!$A$11:$A$260, MATCH(0, IF(ISBLANK('Annex 2 EHV charges'!$A$11:$A$260),1, COUNTIF(A$4:$A178, 'Annex 2 EHV charges'!$A$11:$A$260)), 0)),"")</f>
        <v/>
      </c>
      <c r="B179" s="125" t="str">
        <f>IF($A179="","",VLOOKUP($A179,'Annex 2 EHV charges'!$A:$O,2,0))</f>
        <v/>
      </c>
      <c r="C179" s="126" t="str">
        <f>IF($A179="","",VLOOKUP($A179,'Annex 2 EHV charges'!$A:$O,3,0))</f>
        <v/>
      </c>
      <c r="D179" s="125"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2" t="str">
        <f>IFERROR(IF(VLOOKUP($A179,'Annex 2 EHV charges'!$A:$O,10,FALSE)=0,"",VLOOKUP($A179,'Annex 2 EHV charges'!$A:$O,10,FALSE)),"")</f>
        <v/>
      </c>
      <c r="H179" s="132" t="str">
        <f>IFERROR(IF(VLOOKUP($A179,'Annex 2 EHV charges'!$A:$O,11,FALSE)=0,"",VLOOKUP($A179,'Annex 2 EHV charges'!$A:$O,11,FALSE)),"")</f>
        <v/>
      </c>
    </row>
    <row r="180" spans="1:8" hidden="1">
      <c r="A180" s="125" t="str">
        <f t="array" ref="A180">IFERROR(INDEX('Annex 2 EHV charges'!$A$11:$A$260, MATCH(0, IF(ISBLANK('Annex 2 EHV charges'!$A$11:$A$260),1, COUNTIF(A$4:$A179, 'Annex 2 EHV charges'!$A$11:$A$260)), 0)),"")</f>
        <v/>
      </c>
      <c r="B180" s="125" t="str">
        <f>IF($A180="","",VLOOKUP($A180,'Annex 2 EHV charges'!$A:$O,2,0))</f>
        <v/>
      </c>
      <c r="C180" s="126" t="str">
        <f>IF($A180="","",VLOOKUP($A180,'Annex 2 EHV charges'!$A:$O,3,0))</f>
        <v/>
      </c>
      <c r="D180" s="125"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2" t="str">
        <f>IFERROR(IF(VLOOKUP($A180,'Annex 2 EHV charges'!$A:$O,10,FALSE)=0,"",VLOOKUP($A180,'Annex 2 EHV charges'!$A:$O,10,FALSE)),"")</f>
        <v/>
      </c>
      <c r="H180" s="132" t="str">
        <f>IFERROR(IF(VLOOKUP($A180,'Annex 2 EHV charges'!$A:$O,11,FALSE)=0,"",VLOOKUP($A180,'Annex 2 EHV charges'!$A:$O,11,FALSE)),"")</f>
        <v/>
      </c>
    </row>
    <row r="181" spans="1:8" hidden="1">
      <c r="A181" s="125" t="str">
        <f t="array" ref="A181">IFERROR(INDEX('Annex 2 EHV charges'!$A$11:$A$260, MATCH(0, IF(ISBLANK('Annex 2 EHV charges'!$A$11:$A$260),1, COUNTIF(A$4:$A180, 'Annex 2 EHV charges'!$A$11:$A$260)), 0)),"")</f>
        <v/>
      </c>
      <c r="B181" s="125" t="str">
        <f>IF($A181="","",VLOOKUP($A181,'Annex 2 EHV charges'!$A:$O,2,0))</f>
        <v/>
      </c>
      <c r="C181" s="126" t="str">
        <f>IF($A181="","",VLOOKUP($A181,'Annex 2 EHV charges'!$A:$O,3,0))</f>
        <v/>
      </c>
      <c r="D181" s="125"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2" t="str">
        <f>IFERROR(IF(VLOOKUP($A181,'Annex 2 EHV charges'!$A:$O,10,FALSE)=0,"",VLOOKUP($A181,'Annex 2 EHV charges'!$A:$O,10,FALSE)),"")</f>
        <v/>
      </c>
      <c r="H181" s="132" t="str">
        <f>IFERROR(IF(VLOOKUP($A181,'Annex 2 EHV charges'!$A:$O,11,FALSE)=0,"",VLOOKUP($A181,'Annex 2 EHV charges'!$A:$O,11,FALSE)),"")</f>
        <v/>
      </c>
    </row>
    <row r="182" spans="1:8" hidden="1">
      <c r="A182" s="125" t="str">
        <f t="array" ref="A182">IFERROR(INDEX('Annex 2 EHV charges'!$A$11:$A$260, MATCH(0, IF(ISBLANK('Annex 2 EHV charges'!$A$11:$A$260),1, COUNTIF(A$4:$A181, 'Annex 2 EHV charges'!$A$11:$A$260)), 0)),"")</f>
        <v/>
      </c>
      <c r="B182" s="125" t="str">
        <f>IF($A182="","",VLOOKUP($A182,'Annex 2 EHV charges'!$A:$O,2,0))</f>
        <v/>
      </c>
      <c r="C182" s="126" t="str">
        <f>IF($A182="","",VLOOKUP($A182,'Annex 2 EHV charges'!$A:$O,3,0))</f>
        <v/>
      </c>
      <c r="D182" s="125"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2" t="str">
        <f>IFERROR(IF(VLOOKUP($A182,'Annex 2 EHV charges'!$A:$O,10,FALSE)=0,"",VLOOKUP($A182,'Annex 2 EHV charges'!$A:$O,10,FALSE)),"")</f>
        <v/>
      </c>
      <c r="H182" s="132" t="str">
        <f>IFERROR(IF(VLOOKUP($A182,'Annex 2 EHV charges'!$A:$O,11,FALSE)=0,"",VLOOKUP($A182,'Annex 2 EHV charges'!$A:$O,11,FALSE)),"")</f>
        <v/>
      </c>
    </row>
    <row r="183" spans="1:8" hidden="1">
      <c r="A183" s="125" t="str">
        <f t="array" ref="A183">IFERROR(INDEX('Annex 2 EHV charges'!$A$11:$A$260, MATCH(0, IF(ISBLANK('Annex 2 EHV charges'!$A$11:$A$260),1, COUNTIF(A$4:$A182, 'Annex 2 EHV charges'!$A$11:$A$260)), 0)),"")</f>
        <v/>
      </c>
      <c r="B183" s="125" t="str">
        <f>IF($A183="","",VLOOKUP($A183,'Annex 2 EHV charges'!$A:$O,2,0))</f>
        <v/>
      </c>
      <c r="C183" s="126" t="str">
        <f>IF($A183="","",VLOOKUP($A183,'Annex 2 EHV charges'!$A:$O,3,0))</f>
        <v/>
      </c>
      <c r="D183" s="125"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2" t="str">
        <f>IFERROR(IF(VLOOKUP($A183,'Annex 2 EHV charges'!$A:$O,10,FALSE)=0,"",VLOOKUP($A183,'Annex 2 EHV charges'!$A:$O,10,FALSE)),"")</f>
        <v/>
      </c>
      <c r="H183" s="132" t="str">
        <f>IFERROR(IF(VLOOKUP($A183,'Annex 2 EHV charges'!$A:$O,11,FALSE)=0,"",VLOOKUP($A183,'Annex 2 EHV charges'!$A:$O,11,FALSE)),"")</f>
        <v/>
      </c>
    </row>
    <row r="184" spans="1:8" hidden="1">
      <c r="A184" s="125" t="str">
        <f t="array" ref="A184">IFERROR(INDEX('Annex 2 EHV charges'!$A$11:$A$260, MATCH(0, IF(ISBLANK('Annex 2 EHV charges'!$A$11:$A$260),1, COUNTIF(A$4:$A183, 'Annex 2 EHV charges'!$A$11:$A$260)), 0)),"")</f>
        <v/>
      </c>
      <c r="B184" s="125" t="str">
        <f>IF($A184="","",VLOOKUP($A184,'Annex 2 EHV charges'!$A:$O,2,0))</f>
        <v/>
      </c>
      <c r="C184" s="126" t="str">
        <f>IF($A184="","",VLOOKUP($A184,'Annex 2 EHV charges'!$A:$O,3,0))</f>
        <v/>
      </c>
      <c r="D184" s="125"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2" t="str">
        <f>IFERROR(IF(VLOOKUP($A184,'Annex 2 EHV charges'!$A:$O,10,FALSE)=0,"",VLOOKUP($A184,'Annex 2 EHV charges'!$A:$O,10,FALSE)),"")</f>
        <v/>
      </c>
      <c r="H184" s="132" t="str">
        <f>IFERROR(IF(VLOOKUP($A184,'Annex 2 EHV charges'!$A:$O,11,FALSE)=0,"",VLOOKUP($A184,'Annex 2 EHV charges'!$A:$O,11,FALSE)),"")</f>
        <v/>
      </c>
    </row>
    <row r="185" spans="1:8" hidden="1">
      <c r="A185" s="125" t="str">
        <f t="array" ref="A185">IFERROR(INDEX('Annex 2 EHV charges'!$A$11:$A$260, MATCH(0, IF(ISBLANK('Annex 2 EHV charges'!$A$11:$A$260),1, COUNTIF(A$4:$A184, 'Annex 2 EHV charges'!$A$11:$A$260)), 0)),"")</f>
        <v/>
      </c>
      <c r="B185" s="125" t="str">
        <f>IF($A185="","",VLOOKUP($A185,'Annex 2 EHV charges'!$A:$O,2,0))</f>
        <v/>
      </c>
      <c r="C185" s="126" t="str">
        <f>IF($A185="","",VLOOKUP($A185,'Annex 2 EHV charges'!$A:$O,3,0))</f>
        <v/>
      </c>
      <c r="D185" s="125"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2" t="str">
        <f>IFERROR(IF(VLOOKUP($A185,'Annex 2 EHV charges'!$A:$O,10,FALSE)=0,"",VLOOKUP($A185,'Annex 2 EHV charges'!$A:$O,10,FALSE)),"")</f>
        <v/>
      </c>
      <c r="H185" s="132" t="str">
        <f>IFERROR(IF(VLOOKUP($A185,'Annex 2 EHV charges'!$A:$O,11,FALSE)=0,"",VLOOKUP($A185,'Annex 2 EHV charges'!$A:$O,11,FALSE)),"")</f>
        <v/>
      </c>
    </row>
    <row r="186" spans="1:8" hidden="1">
      <c r="A186" s="125" t="str">
        <f t="array" ref="A186">IFERROR(INDEX('Annex 2 EHV charges'!$A$11:$A$260, MATCH(0, IF(ISBLANK('Annex 2 EHV charges'!$A$11:$A$260),1, COUNTIF(A$4:$A185, 'Annex 2 EHV charges'!$A$11:$A$260)), 0)),"")</f>
        <v/>
      </c>
      <c r="B186" s="125" t="str">
        <f>IF($A186="","",VLOOKUP($A186,'Annex 2 EHV charges'!$A:$O,2,0))</f>
        <v/>
      </c>
      <c r="C186" s="126" t="str">
        <f>IF($A186="","",VLOOKUP($A186,'Annex 2 EHV charges'!$A:$O,3,0))</f>
        <v/>
      </c>
      <c r="D186" s="125"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2" t="str">
        <f>IFERROR(IF(VLOOKUP($A186,'Annex 2 EHV charges'!$A:$O,10,FALSE)=0,"",VLOOKUP($A186,'Annex 2 EHV charges'!$A:$O,10,FALSE)),"")</f>
        <v/>
      </c>
      <c r="H186" s="132" t="str">
        <f>IFERROR(IF(VLOOKUP($A186,'Annex 2 EHV charges'!$A:$O,11,FALSE)=0,"",VLOOKUP($A186,'Annex 2 EHV charges'!$A:$O,11,FALSE)),"")</f>
        <v/>
      </c>
    </row>
    <row r="187" spans="1:8" hidden="1">
      <c r="A187" s="125" t="str">
        <f t="array" ref="A187">IFERROR(INDEX('Annex 2 EHV charges'!$A$11:$A$260, MATCH(0, IF(ISBLANK('Annex 2 EHV charges'!$A$11:$A$260),1, COUNTIF(A$4:$A186, 'Annex 2 EHV charges'!$A$11:$A$260)), 0)),"")</f>
        <v/>
      </c>
      <c r="B187" s="125" t="str">
        <f>IF($A187="","",VLOOKUP($A187,'Annex 2 EHV charges'!$A:$O,2,0))</f>
        <v/>
      </c>
      <c r="C187" s="126" t="str">
        <f>IF($A187="","",VLOOKUP($A187,'Annex 2 EHV charges'!$A:$O,3,0))</f>
        <v/>
      </c>
      <c r="D187" s="125"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2" t="str">
        <f>IFERROR(IF(VLOOKUP($A187,'Annex 2 EHV charges'!$A:$O,10,FALSE)=0,"",VLOOKUP($A187,'Annex 2 EHV charges'!$A:$O,10,FALSE)),"")</f>
        <v/>
      </c>
      <c r="H187" s="132" t="str">
        <f>IFERROR(IF(VLOOKUP($A187,'Annex 2 EHV charges'!$A:$O,11,FALSE)=0,"",VLOOKUP($A187,'Annex 2 EHV charges'!$A:$O,11,FALSE)),"")</f>
        <v/>
      </c>
    </row>
    <row r="188" spans="1:8" hidden="1">
      <c r="A188" s="125" t="str">
        <f t="array" ref="A188">IFERROR(INDEX('Annex 2 EHV charges'!$A$11:$A$260, MATCH(0, IF(ISBLANK('Annex 2 EHV charges'!$A$11:$A$260),1, COUNTIF(A$4:$A187, 'Annex 2 EHV charges'!$A$11:$A$260)), 0)),"")</f>
        <v/>
      </c>
      <c r="B188" s="125" t="str">
        <f>IF($A188="","",VLOOKUP($A188,'Annex 2 EHV charges'!$A:$O,2,0))</f>
        <v/>
      </c>
      <c r="C188" s="126" t="str">
        <f>IF($A188="","",VLOOKUP($A188,'Annex 2 EHV charges'!$A:$O,3,0))</f>
        <v/>
      </c>
      <c r="D188" s="125"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2" t="str">
        <f>IFERROR(IF(VLOOKUP($A188,'Annex 2 EHV charges'!$A:$O,10,FALSE)=0,"",VLOOKUP($A188,'Annex 2 EHV charges'!$A:$O,10,FALSE)),"")</f>
        <v/>
      </c>
      <c r="H188" s="132" t="str">
        <f>IFERROR(IF(VLOOKUP($A188,'Annex 2 EHV charges'!$A:$O,11,FALSE)=0,"",VLOOKUP($A188,'Annex 2 EHV charges'!$A:$O,11,FALSE)),"")</f>
        <v/>
      </c>
    </row>
    <row r="189" spans="1:8" hidden="1">
      <c r="A189" s="125" t="str">
        <f t="array" ref="A189">IFERROR(INDEX('Annex 2 EHV charges'!$A$11:$A$260, MATCH(0, IF(ISBLANK('Annex 2 EHV charges'!$A$11:$A$260),1, COUNTIF(A$4:$A188, 'Annex 2 EHV charges'!$A$11:$A$260)), 0)),"")</f>
        <v/>
      </c>
      <c r="B189" s="125" t="str">
        <f>IF($A189="","",VLOOKUP($A189,'Annex 2 EHV charges'!$A:$O,2,0))</f>
        <v/>
      </c>
      <c r="C189" s="126" t="str">
        <f>IF($A189="","",VLOOKUP($A189,'Annex 2 EHV charges'!$A:$O,3,0))</f>
        <v/>
      </c>
      <c r="D189" s="125"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2" t="str">
        <f>IFERROR(IF(VLOOKUP($A189,'Annex 2 EHV charges'!$A:$O,10,FALSE)=0,"",VLOOKUP($A189,'Annex 2 EHV charges'!$A:$O,10,FALSE)),"")</f>
        <v/>
      </c>
      <c r="H189" s="132" t="str">
        <f>IFERROR(IF(VLOOKUP($A189,'Annex 2 EHV charges'!$A:$O,11,FALSE)=0,"",VLOOKUP($A189,'Annex 2 EHV charges'!$A:$O,11,FALSE)),"")</f>
        <v/>
      </c>
    </row>
    <row r="190" spans="1:8" hidden="1">
      <c r="A190" s="125" t="str">
        <f t="array" ref="A190">IFERROR(INDEX('Annex 2 EHV charges'!$A$11:$A$260, MATCH(0, IF(ISBLANK('Annex 2 EHV charges'!$A$11:$A$260),1, COUNTIF(A$4:$A189, 'Annex 2 EHV charges'!$A$11:$A$260)), 0)),"")</f>
        <v/>
      </c>
      <c r="B190" s="125" t="str">
        <f>IF($A190="","",VLOOKUP($A190,'Annex 2 EHV charges'!$A:$O,2,0))</f>
        <v/>
      </c>
      <c r="C190" s="126" t="str">
        <f>IF($A190="","",VLOOKUP($A190,'Annex 2 EHV charges'!$A:$O,3,0))</f>
        <v/>
      </c>
      <c r="D190" s="125"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2" t="str">
        <f>IFERROR(IF(VLOOKUP($A190,'Annex 2 EHV charges'!$A:$O,10,FALSE)=0,"",VLOOKUP($A190,'Annex 2 EHV charges'!$A:$O,10,FALSE)),"")</f>
        <v/>
      </c>
      <c r="H190" s="132" t="str">
        <f>IFERROR(IF(VLOOKUP($A190,'Annex 2 EHV charges'!$A:$O,11,FALSE)=0,"",VLOOKUP($A190,'Annex 2 EHV charges'!$A:$O,11,FALSE)),"")</f>
        <v/>
      </c>
    </row>
    <row r="191" spans="1:8" hidden="1">
      <c r="A191" s="125" t="str">
        <f t="array" ref="A191">IFERROR(INDEX('Annex 2 EHV charges'!$A$11:$A$260, MATCH(0, IF(ISBLANK('Annex 2 EHV charges'!$A$11:$A$260),1, COUNTIF(A$4:$A190, 'Annex 2 EHV charges'!$A$11:$A$260)), 0)),"")</f>
        <v/>
      </c>
      <c r="B191" s="125" t="str">
        <f>IF($A191="","",VLOOKUP($A191,'Annex 2 EHV charges'!$A:$O,2,0))</f>
        <v/>
      </c>
      <c r="C191" s="126" t="str">
        <f>IF($A191="","",VLOOKUP($A191,'Annex 2 EHV charges'!$A:$O,3,0))</f>
        <v/>
      </c>
      <c r="D191" s="125"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2" t="str">
        <f>IFERROR(IF(VLOOKUP($A191,'Annex 2 EHV charges'!$A:$O,10,FALSE)=0,"",VLOOKUP($A191,'Annex 2 EHV charges'!$A:$O,10,FALSE)),"")</f>
        <v/>
      </c>
      <c r="H191" s="132" t="str">
        <f>IFERROR(IF(VLOOKUP($A191,'Annex 2 EHV charges'!$A:$O,11,FALSE)=0,"",VLOOKUP($A191,'Annex 2 EHV charges'!$A:$O,11,FALSE)),"")</f>
        <v/>
      </c>
    </row>
    <row r="192" spans="1:8" hidden="1">
      <c r="A192" s="125" t="str">
        <f t="array" ref="A192">IFERROR(INDEX('Annex 2 EHV charges'!$A$11:$A$260, MATCH(0, IF(ISBLANK('Annex 2 EHV charges'!$A$11:$A$260),1, COUNTIF(A$4:$A191, 'Annex 2 EHV charges'!$A$11:$A$260)), 0)),"")</f>
        <v/>
      </c>
      <c r="B192" s="125" t="str">
        <f>IF($A192="","",VLOOKUP($A192,'Annex 2 EHV charges'!$A:$O,2,0))</f>
        <v/>
      </c>
      <c r="C192" s="126" t="str">
        <f>IF($A192="","",VLOOKUP($A192,'Annex 2 EHV charges'!$A:$O,3,0))</f>
        <v/>
      </c>
      <c r="D192" s="125"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2" t="str">
        <f>IFERROR(IF(VLOOKUP($A192,'Annex 2 EHV charges'!$A:$O,10,FALSE)=0,"",VLOOKUP($A192,'Annex 2 EHV charges'!$A:$O,10,FALSE)),"")</f>
        <v/>
      </c>
      <c r="H192" s="132" t="str">
        <f>IFERROR(IF(VLOOKUP($A192,'Annex 2 EHV charges'!$A:$O,11,FALSE)=0,"",VLOOKUP($A192,'Annex 2 EHV charges'!$A:$O,11,FALSE)),"")</f>
        <v/>
      </c>
    </row>
    <row r="193" spans="1:8" hidden="1">
      <c r="A193" s="125" t="str">
        <f t="array" ref="A193">IFERROR(INDEX('Annex 2 EHV charges'!$A$11:$A$260, MATCH(0, IF(ISBLANK('Annex 2 EHV charges'!$A$11:$A$260),1, COUNTIF(A$4:$A192, 'Annex 2 EHV charges'!$A$11:$A$260)), 0)),"")</f>
        <v/>
      </c>
      <c r="B193" s="125" t="str">
        <f>IF($A193="","",VLOOKUP($A193,'Annex 2 EHV charges'!$A:$O,2,0))</f>
        <v/>
      </c>
      <c r="C193" s="126" t="str">
        <f>IF($A193="","",VLOOKUP($A193,'Annex 2 EHV charges'!$A:$O,3,0))</f>
        <v/>
      </c>
      <c r="D193" s="125"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2" t="str">
        <f>IFERROR(IF(VLOOKUP($A193,'Annex 2 EHV charges'!$A:$O,10,FALSE)=0,"",VLOOKUP($A193,'Annex 2 EHV charges'!$A:$O,10,FALSE)),"")</f>
        <v/>
      </c>
      <c r="H193" s="132" t="str">
        <f>IFERROR(IF(VLOOKUP($A193,'Annex 2 EHV charges'!$A:$O,11,FALSE)=0,"",VLOOKUP($A193,'Annex 2 EHV charges'!$A:$O,11,FALSE)),"")</f>
        <v/>
      </c>
    </row>
    <row r="194" spans="1:8" hidden="1">
      <c r="A194" s="125" t="str">
        <f t="array" ref="A194">IFERROR(INDEX('Annex 2 EHV charges'!$A$11:$A$260, MATCH(0, IF(ISBLANK('Annex 2 EHV charges'!$A$11:$A$260),1, COUNTIF(A$4:$A193, 'Annex 2 EHV charges'!$A$11:$A$260)), 0)),"")</f>
        <v/>
      </c>
      <c r="B194" s="125" t="str">
        <f>IF($A194="","",VLOOKUP($A194,'Annex 2 EHV charges'!$A:$O,2,0))</f>
        <v/>
      </c>
      <c r="C194" s="126" t="str">
        <f>IF($A194="","",VLOOKUP($A194,'Annex 2 EHV charges'!$A:$O,3,0))</f>
        <v/>
      </c>
      <c r="D194" s="125"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2" t="str">
        <f>IFERROR(IF(VLOOKUP($A194,'Annex 2 EHV charges'!$A:$O,10,FALSE)=0,"",VLOOKUP($A194,'Annex 2 EHV charges'!$A:$O,10,FALSE)),"")</f>
        <v/>
      </c>
      <c r="H194" s="132" t="str">
        <f>IFERROR(IF(VLOOKUP($A194,'Annex 2 EHV charges'!$A:$O,11,FALSE)=0,"",VLOOKUP($A194,'Annex 2 EHV charges'!$A:$O,11,FALSE)),"")</f>
        <v/>
      </c>
    </row>
    <row r="195" spans="1:8" hidden="1">
      <c r="A195" s="125" t="str">
        <f t="array" ref="A195">IFERROR(INDEX('Annex 2 EHV charges'!$A$11:$A$260, MATCH(0, IF(ISBLANK('Annex 2 EHV charges'!$A$11:$A$260),1, COUNTIF(A$4:$A194, 'Annex 2 EHV charges'!$A$11:$A$260)), 0)),"")</f>
        <v/>
      </c>
      <c r="B195" s="125" t="str">
        <f>IF($A195="","",VLOOKUP($A195,'Annex 2 EHV charges'!$A:$O,2,0))</f>
        <v/>
      </c>
      <c r="C195" s="126" t="str">
        <f>IF($A195="","",VLOOKUP($A195,'Annex 2 EHV charges'!$A:$O,3,0))</f>
        <v/>
      </c>
      <c r="D195" s="125"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2" t="str">
        <f>IFERROR(IF(VLOOKUP($A195,'Annex 2 EHV charges'!$A:$O,10,FALSE)=0,"",VLOOKUP($A195,'Annex 2 EHV charges'!$A:$O,10,FALSE)),"")</f>
        <v/>
      </c>
      <c r="H195" s="132" t="str">
        <f>IFERROR(IF(VLOOKUP($A195,'Annex 2 EHV charges'!$A:$O,11,FALSE)=0,"",VLOOKUP($A195,'Annex 2 EHV charges'!$A:$O,11,FALSE)),"")</f>
        <v/>
      </c>
    </row>
    <row r="196" spans="1:8" hidden="1">
      <c r="A196" s="125" t="str">
        <f t="array" ref="A196">IFERROR(INDEX('Annex 2 EHV charges'!$A$11:$A$260, MATCH(0, IF(ISBLANK('Annex 2 EHV charges'!$A$11:$A$260),1, COUNTIF(A$4:$A195, 'Annex 2 EHV charges'!$A$11:$A$260)), 0)),"")</f>
        <v/>
      </c>
      <c r="B196" s="125" t="str">
        <f>IF($A196="","",VLOOKUP($A196,'Annex 2 EHV charges'!$A:$O,2,0))</f>
        <v/>
      </c>
      <c r="C196" s="126" t="str">
        <f>IF($A196="","",VLOOKUP($A196,'Annex 2 EHV charges'!$A:$O,3,0))</f>
        <v/>
      </c>
      <c r="D196" s="125"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2" t="str">
        <f>IFERROR(IF(VLOOKUP($A196,'Annex 2 EHV charges'!$A:$O,10,FALSE)=0,"",VLOOKUP($A196,'Annex 2 EHV charges'!$A:$O,10,FALSE)),"")</f>
        <v/>
      </c>
      <c r="H196" s="132" t="str">
        <f>IFERROR(IF(VLOOKUP($A196,'Annex 2 EHV charges'!$A:$O,11,FALSE)=0,"",VLOOKUP($A196,'Annex 2 EHV charges'!$A:$O,11,FALSE)),"")</f>
        <v/>
      </c>
    </row>
    <row r="197" spans="1:8" hidden="1">
      <c r="A197" s="125" t="str">
        <f t="array" ref="A197">IFERROR(INDEX('Annex 2 EHV charges'!$A$11:$A$260, MATCH(0, IF(ISBLANK('Annex 2 EHV charges'!$A$11:$A$260),1, COUNTIF(A$4:$A196, 'Annex 2 EHV charges'!$A$11:$A$260)), 0)),"")</f>
        <v/>
      </c>
      <c r="B197" s="125" t="str">
        <f>IF($A197="","",VLOOKUP($A197,'Annex 2 EHV charges'!$A:$O,2,0))</f>
        <v/>
      </c>
      <c r="C197" s="126" t="str">
        <f>IF($A197="","",VLOOKUP($A197,'Annex 2 EHV charges'!$A:$O,3,0))</f>
        <v/>
      </c>
      <c r="D197" s="125"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2" t="str">
        <f>IFERROR(IF(VLOOKUP($A197,'Annex 2 EHV charges'!$A:$O,10,FALSE)=0,"",VLOOKUP($A197,'Annex 2 EHV charges'!$A:$O,10,FALSE)),"")</f>
        <v/>
      </c>
      <c r="H197" s="132" t="str">
        <f>IFERROR(IF(VLOOKUP($A197,'Annex 2 EHV charges'!$A:$O,11,FALSE)=0,"",VLOOKUP($A197,'Annex 2 EHV charges'!$A:$O,11,FALSE)),"")</f>
        <v/>
      </c>
    </row>
    <row r="198" spans="1:8" hidden="1">
      <c r="A198" s="125" t="str">
        <f t="array" ref="A198">IFERROR(INDEX('Annex 2 EHV charges'!$A$11:$A$260, MATCH(0, IF(ISBLANK('Annex 2 EHV charges'!$A$11:$A$260),1, COUNTIF(A$4:$A197, 'Annex 2 EHV charges'!$A$11:$A$260)), 0)),"")</f>
        <v/>
      </c>
      <c r="B198" s="125" t="str">
        <f>IF($A198="","",VLOOKUP($A198,'Annex 2 EHV charges'!$A:$O,2,0))</f>
        <v/>
      </c>
      <c r="C198" s="126" t="str">
        <f>IF($A198="","",VLOOKUP($A198,'Annex 2 EHV charges'!$A:$O,3,0))</f>
        <v/>
      </c>
      <c r="D198" s="125"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2" t="str">
        <f>IFERROR(IF(VLOOKUP($A198,'Annex 2 EHV charges'!$A:$O,10,FALSE)=0,"",VLOOKUP($A198,'Annex 2 EHV charges'!$A:$O,10,FALSE)),"")</f>
        <v/>
      </c>
      <c r="H198" s="132" t="str">
        <f>IFERROR(IF(VLOOKUP($A198,'Annex 2 EHV charges'!$A:$O,11,FALSE)=0,"",VLOOKUP($A198,'Annex 2 EHV charges'!$A:$O,11,FALSE)),"")</f>
        <v/>
      </c>
    </row>
    <row r="199" spans="1:8" hidden="1">
      <c r="A199" s="125" t="str">
        <f t="array" ref="A199">IFERROR(INDEX('Annex 2 EHV charges'!$A$11:$A$260, MATCH(0, IF(ISBLANK('Annex 2 EHV charges'!$A$11:$A$260),1, COUNTIF(A$4:$A198, 'Annex 2 EHV charges'!$A$11:$A$260)), 0)),"")</f>
        <v/>
      </c>
      <c r="B199" s="125" t="str">
        <f>IF($A199="","",VLOOKUP($A199,'Annex 2 EHV charges'!$A:$O,2,0))</f>
        <v/>
      </c>
      <c r="C199" s="126" t="str">
        <f>IF($A199="","",VLOOKUP($A199,'Annex 2 EHV charges'!$A:$O,3,0))</f>
        <v/>
      </c>
      <c r="D199" s="125"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2" t="str">
        <f>IFERROR(IF(VLOOKUP($A199,'Annex 2 EHV charges'!$A:$O,10,FALSE)=0,"",VLOOKUP($A199,'Annex 2 EHV charges'!$A:$O,10,FALSE)),"")</f>
        <v/>
      </c>
      <c r="H199" s="132" t="str">
        <f>IFERROR(IF(VLOOKUP($A199,'Annex 2 EHV charges'!$A:$O,11,FALSE)=0,"",VLOOKUP($A199,'Annex 2 EHV charges'!$A:$O,11,FALSE)),"")</f>
        <v/>
      </c>
    </row>
    <row r="200" spans="1:8" hidden="1">
      <c r="A200" s="125" t="str">
        <f t="array" ref="A200">IFERROR(INDEX('Annex 2 EHV charges'!$A$11:$A$260, MATCH(0, IF(ISBLANK('Annex 2 EHV charges'!$A$11:$A$260),1, COUNTIF(A$4:$A199, 'Annex 2 EHV charges'!$A$11:$A$260)), 0)),"")</f>
        <v/>
      </c>
      <c r="B200" s="125" t="str">
        <f>IF($A200="","",VLOOKUP($A200,'Annex 2 EHV charges'!$A:$O,2,0))</f>
        <v/>
      </c>
      <c r="C200" s="126" t="str">
        <f>IF($A200="","",VLOOKUP($A200,'Annex 2 EHV charges'!$A:$O,3,0))</f>
        <v/>
      </c>
      <c r="D200" s="125"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2" t="str">
        <f>IFERROR(IF(VLOOKUP($A200,'Annex 2 EHV charges'!$A:$O,10,FALSE)=0,"",VLOOKUP($A200,'Annex 2 EHV charges'!$A:$O,10,FALSE)),"")</f>
        <v/>
      </c>
      <c r="H200" s="132" t="str">
        <f>IFERROR(IF(VLOOKUP($A200,'Annex 2 EHV charges'!$A:$O,11,FALSE)=0,"",VLOOKUP($A200,'Annex 2 EHV charges'!$A:$O,11,FALSE)),"")</f>
        <v/>
      </c>
    </row>
    <row r="201" spans="1:8" hidden="1">
      <c r="A201" s="125" t="str">
        <f t="array" ref="A201">IFERROR(INDEX('Annex 2 EHV charges'!$A$11:$A$260, MATCH(0, IF(ISBLANK('Annex 2 EHV charges'!$A$11:$A$260),1, COUNTIF(A$4:$A200, 'Annex 2 EHV charges'!$A$11:$A$260)), 0)),"")</f>
        <v/>
      </c>
      <c r="B201" s="125" t="str">
        <f>IF($A201="","",VLOOKUP($A201,'Annex 2 EHV charges'!$A:$O,2,0))</f>
        <v/>
      </c>
      <c r="C201" s="126" t="str">
        <f>IF($A201="","",VLOOKUP($A201,'Annex 2 EHV charges'!$A:$O,3,0))</f>
        <v/>
      </c>
      <c r="D201" s="125"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2" t="str">
        <f>IFERROR(IF(VLOOKUP($A201,'Annex 2 EHV charges'!$A:$O,10,FALSE)=0,"",VLOOKUP($A201,'Annex 2 EHV charges'!$A:$O,10,FALSE)),"")</f>
        <v/>
      </c>
      <c r="H201" s="132" t="str">
        <f>IFERROR(IF(VLOOKUP($A201,'Annex 2 EHV charges'!$A:$O,11,FALSE)=0,"",VLOOKUP($A201,'Annex 2 EHV charges'!$A:$O,11,FALSE)),"")</f>
        <v/>
      </c>
    </row>
    <row r="202" spans="1:8" hidden="1">
      <c r="A202" s="125" t="str">
        <f t="array" ref="A202">IFERROR(INDEX('Annex 2 EHV charges'!$A$11:$A$260, MATCH(0, IF(ISBLANK('Annex 2 EHV charges'!$A$11:$A$260),1, COUNTIF(A$4:$A201, 'Annex 2 EHV charges'!$A$11:$A$260)), 0)),"")</f>
        <v/>
      </c>
      <c r="B202" s="125" t="str">
        <f>IF($A202="","",VLOOKUP($A202,'Annex 2 EHV charges'!$A:$O,2,0))</f>
        <v/>
      </c>
      <c r="C202" s="126" t="str">
        <f>IF($A202="","",VLOOKUP($A202,'Annex 2 EHV charges'!$A:$O,3,0))</f>
        <v/>
      </c>
      <c r="D202" s="125"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2" t="str">
        <f>IFERROR(IF(VLOOKUP($A202,'Annex 2 EHV charges'!$A:$O,10,FALSE)=0,"",VLOOKUP($A202,'Annex 2 EHV charges'!$A:$O,10,FALSE)),"")</f>
        <v/>
      </c>
      <c r="H202" s="132" t="str">
        <f>IFERROR(IF(VLOOKUP($A202,'Annex 2 EHV charges'!$A:$O,11,FALSE)=0,"",VLOOKUP($A202,'Annex 2 EHV charges'!$A:$O,11,FALSE)),"")</f>
        <v/>
      </c>
    </row>
    <row r="203" spans="1:8" hidden="1">
      <c r="A203" s="125" t="str">
        <f t="array" ref="A203">IFERROR(INDEX('Annex 2 EHV charges'!$A$11:$A$260, MATCH(0, IF(ISBLANK('Annex 2 EHV charges'!$A$11:$A$260),1, COUNTIF(A$4:$A202, 'Annex 2 EHV charges'!$A$11:$A$260)), 0)),"")</f>
        <v/>
      </c>
      <c r="B203" s="125" t="str">
        <f>IF($A203="","",VLOOKUP($A203,'Annex 2 EHV charges'!$A:$O,2,0))</f>
        <v/>
      </c>
      <c r="C203" s="126" t="str">
        <f>IF($A203="","",VLOOKUP($A203,'Annex 2 EHV charges'!$A:$O,3,0))</f>
        <v/>
      </c>
      <c r="D203" s="125"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2" t="str">
        <f>IFERROR(IF(VLOOKUP($A203,'Annex 2 EHV charges'!$A:$O,10,FALSE)=0,"",VLOOKUP($A203,'Annex 2 EHV charges'!$A:$O,10,FALSE)),"")</f>
        <v/>
      </c>
      <c r="H203" s="132" t="str">
        <f>IFERROR(IF(VLOOKUP($A203,'Annex 2 EHV charges'!$A:$O,11,FALSE)=0,"",VLOOKUP($A203,'Annex 2 EHV charges'!$A:$O,11,FALSE)),"")</f>
        <v/>
      </c>
    </row>
    <row r="204" spans="1:8" hidden="1">
      <c r="A204" s="125" t="str">
        <f t="array" ref="A204">IFERROR(INDEX('Annex 2 EHV charges'!$A$11:$A$260, MATCH(0, IF(ISBLANK('Annex 2 EHV charges'!$A$11:$A$260),1, COUNTIF(A$4:$A203, 'Annex 2 EHV charges'!$A$11:$A$260)), 0)),"")</f>
        <v/>
      </c>
      <c r="B204" s="125" t="str">
        <f>IF($A204="","",VLOOKUP($A204,'Annex 2 EHV charges'!$A:$O,2,0))</f>
        <v/>
      </c>
      <c r="C204" s="126" t="str">
        <f>IF($A204="","",VLOOKUP($A204,'Annex 2 EHV charges'!$A:$O,3,0))</f>
        <v/>
      </c>
      <c r="D204" s="125"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2" t="str">
        <f>IFERROR(IF(VLOOKUP($A204,'Annex 2 EHV charges'!$A:$O,10,FALSE)=0,"",VLOOKUP($A204,'Annex 2 EHV charges'!$A:$O,10,FALSE)),"")</f>
        <v/>
      </c>
      <c r="H204" s="132" t="str">
        <f>IFERROR(IF(VLOOKUP($A204,'Annex 2 EHV charges'!$A:$O,11,FALSE)=0,"",VLOOKUP($A204,'Annex 2 EHV charges'!$A:$O,11,FALSE)),"")</f>
        <v/>
      </c>
    </row>
    <row r="205" spans="1:8" hidden="1">
      <c r="A205" s="125" t="str">
        <f t="array" ref="A205">IFERROR(INDEX('Annex 2 EHV charges'!$A$11:$A$260, MATCH(0, IF(ISBLANK('Annex 2 EHV charges'!$A$11:$A$260),1, COUNTIF(A$4:$A204, 'Annex 2 EHV charges'!$A$11:$A$260)), 0)),"")</f>
        <v/>
      </c>
      <c r="B205" s="125" t="str">
        <f>IF($A205="","",VLOOKUP($A205,'Annex 2 EHV charges'!$A:$O,2,0))</f>
        <v/>
      </c>
      <c r="C205" s="126" t="str">
        <f>IF($A205="","",VLOOKUP($A205,'Annex 2 EHV charges'!$A:$O,3,0))</f>
        <v/>
      </c>
      <c r="D205" s="125"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2" t="str">
        <f>IFERROR(IF(VLOOKUP($A205,'Annex 2 EHV charges'!$A:$O,10,FALSE)=0,"",VLOOKUP($A205,'Annex 2 EHV charges'!$A:$O,10,FALSE)),"")</f>
        <v/>
      </c>
      <c r="H205" s="132" t="str">
        <f>IFERROR(IF(VLOOKUP($A205,'Annex 2 EHV charges'!$A:$O,11,FALSE)=0,"",VLOOKUP($A205,'Annex 2 EHV charges'!$A:$O,11,FALSE)),"")</f>
        <v/>
      </c>
    </row>
    <row r="206" spans="1:8" hidden="1">
      <c r="A206" s="125" t="str">
        <f t="array" ref="A206">IFERROR(INDEX('Annex 2 EHV charges'!$A$11:$A$260, MATCH(0, IF(ISBLANK('Annex 2 EHV charges'!$A$11:$A$260),1, COUNTIF(A$4:$A205, 'Annex 2 EHV charges'!$A$11:$A$260)), 0)),"")</f>
        <v/>
      </c>
      <c r="B206" s="125" t="str">
        <f>IF($A206="","",VLOOKUP($A206,'Annex 2 EHV charges'!$A:$O,2,0))</f>
        <v/>
      </c>
      <c r="C206" s="126" t="str">
        <f>IF($A206="","",VLOOKUP($A206,'Annex 2 EHV charges'!$A:$O,3,0))</f>
        <v/>
      </c>
      <c r="D206" s="125"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2" t="str">
        <f>IFERROR(IF(VLOOKUP($A206,'Annex 2 EHV charges'!$A:$O,10,FALSE)=0,"",VLOOKUP($A206,'Annex 2 EHV charges'!$A:$O,10,FALSE)),"")</f>
        <v/>
      </c>
      <c r="H206" s="132" t="str">
        <f>IFERROR(IF(VLOOKUP($A206,'Annex 2 EHV charges'!$A:$O,11,FALSE)=0,"",VLOOKUP($A206,'Annex 2 EHV charges'!$A:$O,11,FALSE)),"")</f>
        <v/>
      </c>
    </row>
    <row r="207" spans="1:8" hidden="1">
      <c r="A207" s="125" t="str">
        <f t="array" ref="A207">IFERROR(INDEX('Annex 2 EHV charges'!$A$11:$A$260, MATCH(0, IF(ISBLANK('Annex 2 EHV charges'!$A$11:$A$260),1, COUNTIF(A$4:$A206, 'Annex 2 EHV charges'!$A$11:$A$260)), 0)),"")</f>
        <v/>
      </c>
      <c r="B207" s="125" t="str">
        <f>IF($A207="","",VLOOKUP($A207,'Annex 2 EHV charges'!$A:$O,2,0))</f>
        <v/>
      </c>
      <c r="C207" s="126" t="str">
        <f>IF($A207="","",VLOOKUP($A207,'Annex 2 EHV charges'!$A:$O,3,0))</f>
        <v/>
      </c>
      <c r="D207" s="125"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2" t="str">
        <f>IFERROR(IF(VLOOKUP($A207,'Annex 2 EHV charges'!$A:$O,10,FALSE)=0,"",VLOOKUP($A207,'Annex 2 EHV charges'!$A:$O,10,FALSE)),"")</f>
        <v/>
      </c>
      <c r="H207" s="132" t="str">
        <f>IFERROR(IF(VLOOKUP($A207,'Annex 2 EHV charges'!$A:$O,11,FALSE)=0,"",VLOOKUP($A207,'Annex 2 EHV charges'!$A:$O,11,FALSE)),"")</f>
        <v/>
      </c>
    </row>
    <row r="208" spans="1:8" hidden="1">
      <c r="A208" s="125" t="str">
        <f t="array" ref="A208">IFERROR(INDEX('Annex 2 EHV charges'!$A$11:$A$260, MATCH(0, IF(ISBLANK('Annex 2 EHV charges'!$A$11:$A$260),1, COUNTIF(A$4:$A207, 'Annex 2 EHV charges'!$A$11:$A$260)), 0)),"")</f>
        <v/>
      </c>
      <c r="B208" s="125" t="str">
        <f>IF($A208="","",VLOOKUP($A208,'Annex 2 EHV charges'!$A:$O,2,0))</f>
        <v/>
      </c>
      <c r="C208" s="126" t="str">
        <f>IF($A208="","",VLOOKUP($A208,'Annex 2 EHV charges'!$A:$O,3,0))</f>
        <v/>
      </c>
      <c r="D208" s="125"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2" t="str">
        <f>IFERROR(IF(VLOOKUP($A208,'Annex 2 EHV charges'!$A:$O,10,FALSE)=0,"",VLOOKUP($A208,'Annex 2 EHV charges'!$A:$O,10,FALSE)),"")</f>
        <v/>
      </c>
      <c r="H208" s="132" t="str">
        <f>IFERROR(IF(VLOOKUP($A208,'Annex 2 EHV charges'!$A:$O,11,FALSE)=0,"",VLOOKUP($A208,'Annex 2 EHV charges'!$A:$O,11,FALSE)),"")</f>
        <v/>
      </c>
    </row>
    <row r="209" spans="1:8" hidden="1">
      <c r="A209" s="125" t="str">
        <f t="array" ref="A209">IFERROR(INDEX('Annex 2 EHV charges'!$A$11:$A$260, MATCH(0, IF(ISBLANK('Annex 2 EHV charges'!$A$11:$A$260),1, COUNTIF(A$4:$A208, 'Annex 2 EHV charges'!$A$11:$A$260)), 0)),"")</f>
        <v/>
      </c>
      <c r="B209" s="125" t="str">
        <f>IF($A209="","",VLOOKUP($A209,'Annex 2 EHV charges'!$A:$O,2,0))</f>
        <v/>
      </c>
      <c r="C209" s="126" t="str">
        <f>IF($A209="","",VLOOKUP($A209,'Annex 2 EHV charges'!$A:$O,3,0))</f>
        <v/>
      </c>
      <c r="D209" s="125"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2" t="str">
        <f>IFERROR(IF(VLOOKUP($A209,'Annex 2 EHV charges'!$A:$O,10,FALSE)=0,"",VLOOKUP($A209,'Annex 2 EHV charges'!$A:$O,10,FALSE)),"")</f>
        <v/>
      </c>
      <c r="H209" s="132" t="str">
        <f>IFERROR(IF(VLOOKUP($A209,'Annex 2 EHV charges'!$A:$O,11,FALSE)=0,"",VLOOKUP($A209,'Annex 2 EHV charges'!$A:$O,11,FALSE)),"")</f>
        <v/>
      </c>
    </row>
    <row r="210" spans="1:8" hidden="1">
      <c r="A210" s="125" t="str">
        <f t="array" ref="A210">IFERROR(INDEX('Annex 2 EHV charges'!$A$11:$A$260, MATCH(0, IF(ISBLANK('Annex 2 EHV charges'!$A$11:$A$260),1, COUNTIF(A$4:$A209, 'Annex 2 EHV charges'!$A$11:$A$260)), 0)),"")</f>
        <v/>
      </c>
      <c r="B210" s="125" t="str">
        <f>IF($A210="","",VLOOKUP($A210,'Annex 2 EHV charges'!$A:$O,2,0))</f>
        <v/>
      </c>
      <c r="C210" s="126" t="str">
        <f>IF($A210="","",VLOOKUP($A210,'Annex 2 EHV charges'!$A:$O,3,0))</f>
        <v/>
      </c>
      <c r="D210" s="125"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2" t="str">
        <f>IFERROR(IF(VLOOKUP($A210,'Annex 2 EHV charges'!$A:$O,10,FALSE)=0,"",VLOOKUP($A210,'Annex 2 EHV charges'!$A:$O,10,FALSE)),"")</f>
        <v/>
      </c>
      <c r="H210" s="132" t="str">
        <f>IFERROR(IF(VLOOKUP($A210,'Annex 2 EHV charges'!$A:$O,11,FALSE)=0,"",VLOOKUP($A210,'Annex 2 EHV charges'!$A:$O,11,FALSE)),"")</f>
        <v/>
      </c>
    </row>
    <row r="211" spans="1:8" hidden="1">
      <c r="A211" s="125" t="str">
        <f t="array" ref="A211">IFERROR(INDEX('Annex 2 EHV charges'!$A$11:$A$260, MATCH(0, IF(ISBLANK('Annex 2 EHV charges'!$A$11:$A$260),1, COUNTIF(A$4:$A210, 'Annex 2 EHV charges'!$A$11:$A$260)), 0)),"")</f>
        <v/>
      </c>
      <c r="B211" s="125" t="str">
        <f>IF($A211="","",VLOOKUP($A211,'Annex 2 EHV charges'!$A:$O,2,0))</f>
        <v/>
      </c>
      <c r="C211" s="126" t="str">
        <f>IF($A211="","",VLOOKUP($A211,'Annex 2 EHV charges'!$A:$O,3,0))</f>
        <v/>
      </c>
      <c r="D211" s="125"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2" t="str">
        <f>IFERROR(IF(VLOOKUP($A211,'Annex 2 EHV charges'!$A:$O,10,FALSE)=0,"",VLOOKUP($A211,'Annex 2 EHV charges'!$A:$O,10,FALSE)),"")</f>
        <v/>
      </c>
      <c r="H211" s="132" t="str">
        <f>IFERROR(IF(VLOOKUP($A211,'Annex 2 EHV charges'!$A:$O,11,FALSE)=0,"",VLOOKUP($A211,'Annex 2 EHV charges'!$A:$O,11,FALSE)),"")</f>
        <v/>
      </c>
    </row>
    <row r="212" spans="1:8" hidden="1">
      <c r="A212" s="125" t="str">
        <f t="array" ref="A212">IFERROR(INDEX('Annex 2 EHV charges'!$A$11:$A$260, MATCH(0, IF(ISBLANK('Annex 2 EHV charges'!$A$11:$A$260),1, COUNTIF(A$4:$A211, 'Annex 2 EHV charges'!$A$11:$A$260)), 0)),"")</f>
        <v/>
      </c>
      <c r="B212" s="125" t="str">
        <f>IF($A212="","",VLOOKUP($A212,'Annex 2 EHV charges'!$A:$O,2,0))</f>
        <v/>
      </c>
      <c r="C212" s="126" t="str">
        <f>IF($A212="","",VLOOKUP($A212,'Annex 2 EHV charges'!$A:$O,3,0))</f>
        <v/>
      </c>
      <c r="D212" s="125"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2" t="str">
        <f>IFERROR(IF(VLOOKUP($A212,'Annex 2 EHV charges'!$A:$O,10,FALSE)=0,"",VLOOKUP($A212,'Annex 2 EHV charges'!$A:$O,10,FALSE)),"")</f>
        <v/>
      </c>
      <c r="H212" s="132" t="str">
        <f>IFERROR(IF(VLOOKUP($A212,'Annex 2 EHV charges'!$A:$O,11,FALSE)=0,"",VLOOKUP($A212,'Annex 2 EHV charges'!$A:$O,11,FALSE)),"")</f>
        <v/>
      </c>
    </row>
    <row r="213" spans="1:8" hidden="1">
      <c r="A213" s="125" t="str">
        <f t="array" ref="A213">IFERROR(INDEX('Annex 2 EHV charges'!$A$11:$A$260, MATCH(0, IF(ISBLANK('Annex 2 EHV charges'!$A$11:$A$260),1, COUNTIF(A$4:$A212, 'Annex 2 EHV charges'!$A$11:$A$260)), 0)),"")</f>
        <v/>
      </c>
      <c r="B213" s="125" t="str">
        <f>IF($A213="","",VLOOKUP($A213,'Annex 2 EHV charges'!$A:$O,2,0))</f>
        <v/>
      </c>
      <c r="C213" s="126" t="str">
        <f>IF($A213="","",VLOOKUP($A213,'Annex 2 EHV charges'!$A:$O,3,0))</f>
        <v/>
      </c>
      <c r="D213" s="125" t="str">
        <f>IF($A213="","",VLOOKUP($A213,'Annex 2 EHV charges'!$A:$O,7,0))</f>
        <v/>
      </c>
      <c r="E213" s="130" t="str">
        <f>IFERROR(IF(VLOOKUP($A213,'Annex 2 EHV charges'!$A:$O,8,FALSE)=0,"",VLOOKUP($A213,'Annex 2 EHV charges'!$A:$O,8,FALSE)),"")</f>
        <v/>
      </c>
      <c r="F213" s="131" t="str">
        <f>IFERROR(IF(VLOOKUP($A213,'Annex 2 EHV charges'!$A:$O,9,FALSE)=0,"",VLOOKUP($A213,'Annex 2 EHV charges'!$A:$O,9,FALSE)),"")</f>
        <v/>
      </c>
      <c r="G213" s="132" t="str">
        <f>IFERROR(IF(VLOOKUP($A213,'Annex 2 EHV charges'!$A:$O,10,FALSE)=0,"",VLOOKUP($A213,'Annex 2 EHV charges'!$A:$O,10,FALSE)),"")</f>
        <v/>
      </c>
      <c r="H213" s="132" t="str">
        <f>IFERROR(IF(VLOOKUP($A213,'Annex 2 EHV charges'!$A:$O,11,FALSE)=0,"",VLOOKUP($A213,'Annex 2 EHV charges'!$A:$O,11,FALSE)),"")</f>
        <v/>
      </c>
    </row>
    <row r="214" spans="1:8" hidden="1">
      <c r="A214" s="125" t="str">
        <f t="array" ref="A214">IFERROR(INDEX('Annex 2 EHV charges'!$A$11:$A$260, MATCH(0, IF(ISBLANK('Annex 2 EHV charges'!$A$11:$A$260),1, COUNTIF(A$4:$A213, 'Annex 2 EHV charges'!$A$11:$A$260)), 0)),"")</f>
        <v/>
      </c>
      <c r="B214" s="125" t="str">
        <f>IF($A214="","",VLOOKUP($A214,'Annex 2 EHV charges'!$A:$O,2,0))</f>
        <v/>
      </c>
      <c r="C214" s="126" t="str">
        <f>IF($A214="","",VLOOKUP($A214,'Annex 2 EHV charges'!$A:$O,3,0))</f>
        <v/>
      </c>
      <c r="D214" s="125" t="str">
        <f>IF($A214="","",VLOOKUP($A214,'Annex 2 EHV charges'!$A:$O,7,0))</f>
        <v/>
      </c>
      <c r="E214" s="130" t="str">
        <f>IFERROR(IF(VLOOKUP($A214,'Annex 2 EHV charges'!$A:$O,8,FALSE)=0,"",VLOOKUP($A214,'Annex 2 EHV charges'!$A:$O,8,FALSE)),"")</f>
        <v/>
      </c>
      <c r="F214" s="131" t="str">
        <f>IFERROR(IF(VLOOKUP($A214,'Annex 2 EHV charges'!$A:$O,9,FALSE)=0,"",VLOOKUP($A214,'Annex 2 EHV charges'!$A:$O,9,FALSE)),"")</f>
        <v/>
      </c>
      <c r="G214" s="132" t="str">
        <f>IFERROR(IF(VLOOKUP($A214,'Annex 2 EHV charges'!$A:$O,10,FALSE)=0,"",VLOOKUP($A214,'Annex 2 EHV charges'!$A:$O,10,FALSE)),"")</f>
        <v/>
      </c>
      <c r="H214" s="132" t="str">
        <f>IFERROR(IF(VLOOKUP($A214,'Annex 2 EHV charges'!$A:$O,11,FALSE)=0,"",VLOOKUP($A214,'Annex 2 EHV charges'!$A:$O,11,FALSE)),"")</f>
        <v/>
      </c>
    </row>
    <row r="215" spans="1:8" hidden="1">
      <c r="A215" s="125" t="str">
        <f t="array" ref="A215">IFERROR(INDEX('Annex 2 EHV charges'!$A$11:$A$260, MATCH(0, IF(ISBLANK('Annex 2 EHV charges'!$A$11:$A$260),1, COUNTIF(A$4:$A214, 'Annex 2 EHV charges'!$A$11:$A$260)), 0)),"")</f>
        <v/>
      </c>
      <c r="B215" s="125" t="str">
        <f>IF($A215="","",VLOOKUP($A215,'Annex 2 EHV charges'!$A:$O,2,0))</f>
        <v/>
      </c>
      <c r="C215" s="126" t="str">
        <f>IF($A215="","",VLOOKUP($A215,'Annex 2 EHV charges'!$A:$O,3,0))</f>
        <v/>
      </c>
      <c r="D215" s="125" t="str">
        <f>IF($A215="","",VLOOKUP($A215,'Annex 2 EHV charges'!$A:$O,7,0))</f>
        <v/>
      </c>
      <c r="E215" s="130" t="str">
        <f>IFERROR(IF(VLOOKUP($A215,'Annex 2 EHV charges'!$A:$O,8,FALSE)=0,"",VLOOKUP($A215,'Annex 2 EHV charges'!$A:$O,8,FALSE)),"")</f>
        <v/>
      </c>
      <c r="F215" s="131" t="str">
        <f>IFERROR(IF(VLOOKUP($A215,'Annex 2 EHV charges'!$A:$O,9,FALSE)=0,"",VLOOKUP($A215,'Annex 2 EHV charges'!$A:$O,9,FALSE)),"")</f>
        <v/>
      </c>
      <c r="G215" s="132" t="str">
        <f>IFERROR(IF(VLOOKUP($A215,'Annex 2 EHV charges'!$A:$O,10,FALSE)=0,"",VLOOKUP($A215,'Annex 2 EHV charges'!$A:$O,10,FALSE)),"")</f>
        <v/>
      </c>
      <c r="H215" s="132" t="str">
        <f>IFERROR(IF(VLOOKUP($A215,'Annex 2 EHV charges'!$A:$O,11,FALSE)=0,"",VLOOKUP($A215,'Annex 2 EHV charges'!$A:$O,11,FALSE)),"")</f>
        <v/>
      </c>
    </row>
    <row r="216" spans="1:8" hidden="1">
      <c r="A216" s="125" t="str">
        <f t="array" ref="A216">IFERROR(INDEX('Annex 2 EHV charges'!$A$11:$A$260, MATCH(0, IF(ISBLANK('Annex 2 EHV charges'!$A$11:$A$260),1, COUNTIF(A$4:$A215, 'Annex 2 EHV charges'!$A$11:$A$260)), 0)),"")</f>
        <v/>
      </c>
      <c r="B216" s="125" t="str">
        <f>IF($A216="","",VLOOKUP($A216,'Annex 2 EHV charges'!$A:$O,2,0))</f>
        <v/>
      </c>
      <c r="C216" s="126" t="str">
        <f>IF($A216="","",VLOOKUP($A216,'Annex 2 EHV charges'!$A:$O,3,0))</f>
        <v/>
      </c>
      <c r="D216" s="125" t="str">
        <f>IF($A216="","",VLOOKUP($A216,'Annex 2 EHV charges'!$A:$O,7,0))</f>
        <v/>
      </c>
      <c r="E216" s="130" t="str">
        <f>IFERROR(IF(VLOOKUP($A216,'Annex 2 EHV charges'!$A:$O,8,FALSE)=0,"",VLOOKUP($A216,'Annex 2 EHV charges'!$A:$O,8,FALSE)),"")</f>
        <v/>
      </c>
      <c r="F216" s="131" t="str">
        <f>IFERROR(IF(VLOOKUP($A216,'Annex 2 EHV charges'!$A:$O,9,FALSE)=0,"",VLOOKUP($A216,'Annex 2 EHV charges'!$A:$O,9,FALSE)),"")</f>
        <v/>
      </c>
      <c r="G216" s="132" t="str">
        <f>IFERROR(IF(VLOOKUP($A216,'Annex 2 EHV charges'!$A:$O,10,FALSE)=0,"",VLOOKUP($A216,'Annex 2 EHV charges'!$A:$O,10,FALSE)),"")</f>
        <v/>
      </c>
      <c r="H216" s="132" t="str">
        <f>IFERROR(IF(VLOOKUP($A216,'Annex 2 EHV charges'!$A:$O,11,FALSE)=0,"",VLOOKUP($A216,'Annex 2 EHV charges'!$A:$O,11,FALSE)),"")</f>
        <v/>
      </c>
    </row>
    <row r="217" spans="1:8" hidden="1">
      <c r="A217" s="125" t="str">
        <f t="array" ref="A217">IFERROR(INDEX('Annex 2 EHV charges'!$A$11:$A$260, MATCH(0, IF(ISBLANK('Annex 2 EHV charges'!$A$11:$A$260),1, COUNTIF(A$4:$A216, 'Annex 2 EHV charges'!$A$11:$A$260)), 0)),"")</f>
        <v/>
      </c>
      <c r="B217" s="125" t="str">
        <f>IF($A217="","",VLOOKUP($A217,'Annex 2 EHV charges'!$A:$O,2,0))</f>
        <v/>
      </c>
      <c r="C217" s="126" t="str">
        <f>IF($A217="","",VLOOKUP($A217,'Annex 2 EHV charges'!$A:$O,3,0))</f>
        <v/>
      </c>
      <c r="D217" s="125" t="str">
        <f>IF($A217="","",VLOOKUP($A217,'Annex 2 EHV charges'!$A:$O,7,0))</f>
        <v/>
      </c>
      <c r="E217" s="130" t="str">
        <f>IFERROR(IF(VLOOKUP($A217,'Annex 2 EHV charges'!$A:$O,8,FALSE)=0,"",VLOOKUP($A217,'Annex 2 EHV charges'!$A:$O,8,FALSE)),"")</f>
        <v/>
      </c>
      <c r="F217" s="131" t="str">
        <f>IFERROR(IF(VLOOKUP($A217,'Annex 2 EHV charges'!$A:$O,9,FALSE)=0,"",VLOOKUP($A217,'Annex 2 EHV charges'!$A:$O,9,FALSE)),"")</f>
        <v/>
      </c>
      <c r="G217" s="132" t="str">
        <f>IFERROR(IF(VLOOKUP($A217,'Annex 2 EHV charges'!$A:$O,10,FALSE)=0,"",VLOOKUP($A217,'Annex 2 EHV charges'!$A:$O,10,FALSE)),"")</f>
        <v/>
      </c>
      <c r="H217" s="132" t="str">
        <f>IFERROR(IF(VLOOKUP($A217,'Annex 2 EHV charges'!$A:$O,11,FALSE)=0,"",VLOOKUP($A217,'Annex 2 EHV charges'!$A:$O,11,FALSE)),"")</f>
        <v/>
      </c>
    </row>
    <row r="218" spans="1:8" hidden="1">
      <c r="A218" s="125" t="str">
        <f t="array" ref="A218">IFERROR(INDEX('Annex 2 EHV charges'!$A$11:$A$260, MATCH(0, IF(ISBLANK('Annex 2 EHV charges'!$A$11:$A$260),1, COUNTIF(A$4:$A217, 'Annex 2 EHV charges'!$A$11:$A$260)), 0)),"")</f>
        <v/>
      </c>
      <c r="B218" s="125" t="str">
        <f>IF($A218="","",VLOOKUP($A218,'Annex 2 EHV charges'!$A:$O,2,0))</f>
        <v/>
      </c>
      <c r="C218" s="126" t="str">
        <f>IF($A218="","",VLOOKUP($A218,'Annex 2 EHV charges'!$A:$O,3,0))</f>
        <v/>
      </c>
      <c r="D218" s="125" t="str">
        <f>IF($A218="","",VLOOKUP($A218,'Annex 2 EHV charges'!$A:$O,7,0))</f>
        <v/>
      </c>
      <c r="E218" s="130" t="str">
        <f>IFERROR(IF(VLOOKUP($A218,'Annex 2 EHV charges'!$A:$O,8,FALSE)=0,"",VLOOKUP($A218,'Annex 2 EHV charges'!$A:$O,8,FALSE)),"")</f>
        <v/>
      </c>
      <c r="F218" s="131" t="str">
        <f>IFERROR(IF(VLOOKUP($A218,'Annex 2 EHV charges'!$A:$O,9,FALSE)=0,"",VLOOKUP($A218,'Annex 2 EHV charges'!$A:$O,9,FALSE)),"")</f>
        <v/>
      </c>
      <c r="G218" s="132" t="str">
        <f>IFERROR(IF(VLOOKUP($A218,'Annex 2 EHV charges'!$A:$O,10,FALSE)=0,"",VLOOKUP($A218,'Annex 2 EHV charges'!$A:$O,10,FALSE)),"")</f>
        <v/>
      </c>
      <c r="H218" s="132" t="str">
        <f>IFERROR(IF(VLOOKUP($A218,'Annex 2 EHV charges'!$A:$O,11,FALSE)=0,"",VLOOKUP($A218,'Annex 2 EHV charges'!$A:$O,11,FALSE)),"")</f>
        <v/>
      </c>
    </row>
    <row r="219" spans="1:8" hidden="1">
      <c r="A219" s="125" t="str">
        <f t="array" ref="A219">IFERROR(INDEX('Annex 2 EHV charges'!$A$11:$A$260, MATCH(0, IF(ISBLANK('Annex 2 EHV charges'!$A$11:$A$260),1, COUNTIF(A$4:$A218, 'Annex 2 EHV charges'!$A$11:$A$260)), 0)),"")</f>
        <v/>
      </c>
      <c r="B219" s="125" t="str">
        <f>IF($A219="","",VLOOKUP($A219,'Annex 2 EHV charges'!$A:$O,2,0))</f>
        <v/>
      </c>
      <c r="C219" s="126" t="str">
        <f>IF($A219="","",VLOOKUP($A219,'Annex 2 EHV charges'!$A:$O,3,0))</f>
        <v/>
      </c>
      <c r="D219" s="125" t="str">
        <f>IF($A219="","",VLOOKUP($A219,'Annex 2 EHV charges'!$A:$O,7,0))</f>
        <v/>
      </c>
      <c r="E219" s="130" t="str">
        <f>IFERROR(IF(VLOOKUP($A219,'Annex 2 EHV charges'!$A:$O,8,FALSE)=0,"",VLOOKUP($A219,'Annex 2 EHV charges'!$A:$O,8,FALSE)),"")</f>
        <v/>
      </c>
      <c r="F219" s="131" t="str">
        <f>IFERROR(IF(VLOOKUP($A219,'Annex 2 EHV charges'!$A:$O,9,FALSE)=0,"",VLOOKUP($A219,'Annex 2 EHV charges'!$A:$O,9,FALSE)),"")</f>
        <v/>
      </c>
      <c r="G219" s="132" t="str">
        <f>IFERROR(IF(VLOOKUP($A219,'Annex 2 EHV charges'!$A:$O,10,FALSE)=0,"",VLOOKUP($A219,'Annex 2 EHV charges'!$A:$O,10,FALSE)),"")</f>
        <v/>
      </c>
      <c r="H219" s="132" t="str">
        <f>IFERROR(IF(VLOOKUP($A219,'Annex 2 EHV charges'!$A:$O,11,FALSE)=0,"",VLOOKUP($A219,'Annex 2 EHV charges'!$A:$O,11,FALSE)),"")</f>
        <v/>
      </c>
    </row>
    <row r="220" spans="1:8" hidden="1">
      <c r="A220" s="125" t="str">
        <f t="array" ref="A220">IFERROR(INDEX('Annex 2 EHV charges'!$A$11:$A$260, MATCH(0, IF(ISBLANK('Annex 2 EHV charges'!$A$11:$A$260),1, COUNTIF(A$4:$A219, 'Annex 2 EHV charges'!$A$11:$A$260)), 0)),"")</f>
        <v/>
      </c>
      <c r="B220" s="125" t="str">
        <f>IF($A220="","",VLOOKUP($A220,'Annex 2 EHV charges'!$A:$O,2,0))</f>
        <v/>
      </c>
      <c r="C220" s="126" t="str">
        <f>IF($A220="","",VLOOKUP($A220,'Annex 2 EHV charges'!$A:$O,3,0))</f>
        <v/>
      </c>
      <c r="D220" s="125" t="str">
        <f>IF($A220="","",VLOOKUP($A220,'Annex 2 EHV charges'!$A:$O,7,0))</f>
        <v/>
      </c>
      <c r="E220" s="130" t="str">
        <f>IFERROR(IF(VLOOKUP($A220,'Annex 2 EHV charges'!$A:$O,8,FALSE)=0,"",VLOOKUP($A220,'Annex 2 EHV charges'!$A:$O,8,FALSE)),"")</f>
        <v/>
      </c>
      <c r="F220" s="131" t="str">
        <f>IFERROR(IF(VLOOKUP($A220,'Annex 2 EHV charges'!$A:$O,9,FALSE)=0,"",VLOOKUP($A220,'Annex 2 EHV charges'!$A:$O,9,FALSE)),"")</f>
        <v/>
      </c>
      <c r="G220" s="132" t="str">
        <f>IFERROR(IF(VLOOKUP($A220,'Annex 2 EHV charges'!$A:$O,10,FALSE)=0,"",VLOOKUP($A220,'Annex 2 EHV charges'!$A:$O,10,FALSE)),"")</f>
        <v/>
      </c>
      <c r="H220" s="132" t="str">
        <f>IFERROR(IF(VLOOKUP($A220,'Annex 2 EHV charges'!$A:$O,11,FALSE)=0,"",VLOOKUP($A220,'Annex 2 EHV charges'!$A:$O,11,FALSE)),"")</f>
        <v/>
      </c>
    </row>
    <row r="221" spans="1:8" hidden="1">
      <c r="A221" s="125" t="str">
        <f t="array" ref="A221">IFERROR(INDEX('Annex 2 EHV charges'!$A$11:$A$260, MATCH(0, IF(ISBLANK('Annex 2 EHV charges'!$A$11:$A$260),1, COUNTIF(A$4:$A220, 'Annex 2 EHV charges'!$A$11:$A$260)), 0)),"")</f>
        <v/>
      </c>
      <c r="B221" s="125" t="str">
        <f>IF($A221="","",VLOOKUP($A221,'Annex 2 EHV charges'!$A:$O,2,0))</f>
        <v/>
      </c>
      <c r="C221" s="126" t="str">
        <f>IF($A221="","",VLOOKUP($A221,'Annex 2 EHV charges'!$A:$O,3,0))</f>
        <v/>
      </c>
      <c r="D221" s="125" t="str">
        <f>IF($A221="","",VLOOKUP($A221,'Annex 2 EHV charges'!$A:$O,7,0))</f>
        <v/>
      </c>
      <c r="E221" s="130" t="str">
        <f>IFERROR(IF(VLOOKUP($A221,'Annex 2 EHV charges'!$A:$O,8,FALSE)=0,"",VLOOKUP($A221,'Annex 2 EHV charges'!$A:$O,8,FALSE)),"")</f>
        <v/>
      </c>
      <c r="F221" s="131" t="str">
        <f>IFERROR(IF(VLOOKUP($A221,'Annex 2 EHV charges'!$A:$O,9,FALSE)=0,"",VLOOKUP($A221,'Annex 2 EHV charges'!$A:$O,9,FALSE)),"")</f>
        <v/>
      </c>
      <c r="G221" s="132" t="str">
        <f>IFERROR(IF(VLOOKUP($A221,'Annex 2 EHV charges'!$A:$O,10,FALSE)=0,"",VLOOKUP($A221,'Annex 2 EHV charges'!$A:$O,10,FALSE)),"")</f>
        <v/>
      </c>
      <c r="H221" s="132" t="str">
        <f>IFERROR(IF(VLOOKUP($A221,'Annex 2 EHV charges'!$A:$O,11,FALSE)=0,"",VLOOKUP($A221,'Annex 2 EHV charges'!$A:$O,11,FALSE)),"")</f>
        <v/>
      </c>
    </row>
    <row r="222" spans="1:8" hidden="1">
      <c r="A222" s="125" t="str">
        <f t="array" ref="A222">IFERROR(INDEX('Annex 2 EHV charges'!$A$11:$A$260, MATCH(0, IF(ISBLANK('Annex 2 EHV charges'!$A$11:$A$260),1, COUNTIF(A$4:$A221, 'Annex 2 EHV charges'!$A$11:$A$260)), 0)),"")</f>
        <v/>
      </c>
      <c r="B222" s="125" t="str">
        <f>IF($A222="","",VLOOKUP($A222,'Annex 2 EHV charges'!$A:$O,2,0))</f>
        <v/>
      </c>
      <c r="C222" s="126" t="str">
        <f>IF($A222="","",VLOOKUP($A222,'Annex 2 EHV charges'!$A:$O,3,0))</f>
        <v/>
      </c>
      <c r="D222" s="125" t="str">
        <f>IF($A222="","",VLOOKUP($A222,'Annex 2 EHV charges'!$A:$O,7,0))</f>
        <v/>
      </c>
      <c r="E222" s="130" t="str">
        <f>IFERROR(IF(VLOOKUP($A222,'Annex 2 EHV charges'!$A:$O,8,FALSE)=0,"",VLOOKUP($A222,'Annex 2 EHV charges'!$A:$O,8,FALSE)),"")</f>
        <v/>
      </c>
      <c r="F222" s="131" t="str">
        <f>IFERROR(IF(VLOOKUP($A222,'Annex 2 EHV charges'!$A:$O,9,FALSE)=0,"",VLOOKUP($A222,'Annex 2 EHV charges'!$A:$O,9,FALSE)),"")</f>
        <v/>
      </c>
      <c r="G222" s="132" t="str">
        <f>IFERROR(IF(VLOOKUP($A222,'Annex 2 EHV charges'!$A:$O,10,FALSE)=0,"",VLOOKUP($A222,'Annex 2 EHV charges'!$A:$O,10,FALSE)),"")</f>
        <v/>
      </c>
      <c r="H222" s="132" t="str">
        <f>IFERROR(IF(VLOOKUP($A222,'Annex 2 EHV charges'!$A:$O,11,FALSE)=0,"",VLOOKUP($A222,'Annex 2 EHV charges'!$A:$O,11,FALSE)),"")</f>
        <v/>
      </c>
    </row>
    <row r="223" spans="1:8" hidden="1">
      <c r="A223" s="125" t="str">
        <f t="array" ref="A223">IFERROR(INDEX('Annex 2 EHV charges'!$A$11:$A$260, MATCH(0, IF(ISBLANK('Annex 2 EHV charges'!$A$11:$A$260),1, COUNTIF(A$4:$A222, 'Annex 2 EHV charges'!$A$11:$A$260)), 0)),"")</f>
        <v/>
      </c>
      <c r="B223" s="125" t="str">
        <f>IF($A223="","",VLOOKUP($A223,'Annex 2 EHV charges'!$A:$O,2,0))</f>
        <v/>
      </c>
      <c r="C223" s="126" t="str">
        <f>IF($A223="","",VLOOKUP($A223,'Annex 2 EHV charges'!$A:$O,3,0))</f>
        <v/>
      </c>
      <c r="D223" s="125" t="str">
        <f>IF($A223="","",VLOOKUP($A223,'Annex 2 EHV charges'!$A:$O,7,0))</f>
        <v/>
      </c>
      <c r="E223" s="130" t="str">
        <f>IFERROR(IF(VLOOKUP($A223,'Annex 2 EHV charges'!$A:$O,8,FALSE)=0,"",VLOOKUP($A223,'Annex 2 EHV charges'!$A:$O,8,FALSE)),"")</f>
        <v/>
      </c>
      <c r="F223" s="131" t="str">
        <f>IFERROR(IF(VLOOKUP($A223,'Annex 2 EHV charges'!$A:$O,9,FALSE)=0,"",VLOOKUP($A223,'Annex 2 EHV charges'!$A:$O,9,FALSE)),"")</f>
        <v/>
      </c>
      <c r="G223" s="132" t="str">
        <f>IFERROR(IF(VLOOKUP($A223,'Annex 2 EHV charges'!$A:$O,10,FALSE)=0,"",VLOOKUP($A223,'Annex 2 EHV charges'!$A:$O,10,FALSE)),"")</f>
        <v/>
      </c>
      <c r="H223" s="132" t="str">
        <f>IFERROR(IF(VLOOKUP($A223,'Annex 2 EHV charges'!$A:$O,11,FALSE)=0,"",VLOOKUP($A223,'Annex 2 EHV charges'!$A:$O,11,FALSE)),"")</f>
        <v/>
      </c>
    </row>
    <row r="224" spans="1:8" hidden="1">
      <c r="A224" s="125" t="str">
        <f t="array" ref="A224">IFERROR(INDEX('Annex 2 EHV charges'!$A$11:$A$260, MATCH(0, IF(ISBLANK('Annex 2 EHV charges'!$A$11:$A$260),1, COUNTIF(A$4:$A223, 'Annex 2 EHV charges'!$A$11:$A$260)), 0)),"")</f>
        <v/>
      </c>
      <c r="B224" s="125" t="str">
        <f>IF($A224="","",VLOOKUP($A224,'Annex 2 EHV charges'!$A:$O,2,0))</f>
        <v/>
      </c>
      <c r="C224" s="126" t="str">
        <f>IF($A224="","",VLOOKUP($A224,'Annex 2 EHV charges'!$A:$O,3,0))</f>
        <v/>
      </c>
      <c r="D224" s="125" t="str">
        <f>IF($A224="","",VLOOKUP($A224,'Annex 2 EHV charges'!$A:$O,7,0))</f>
        <v/>
      </c>
      <c r="E224" s="130" t="str">
        <f>IFERROR(IF(VLOOKUP($A224,'Annex 2 EHV charges'!$A:$O,8,FALSE)=0,"",VLOOKUP($A224,'Annex 2 EHV charges'!$A:$O,8,FALSE)),"")</f>
        <v/>
      </c>
      <c r="F224" s="131" t="str">
        <f>IFERROR(IF(VLOOKUP($A224,'Annex 2 EHV charges'!$A:$O,9,FALSE)=0,"",VLOOKUP($A224,'Annex 2 EHV charges'!$A:$O,9,FALSE)),"")</f>
        <v/>
      </c>
      <c r="G224" s="132" t="str">
        <f>IFERROR(IF(VLOOKUP($A224,'Annex 2 EHV charges'!$A:$O,10,FALSE)=0,"",VLOOKUP($A224,'Annex 2 EHV charges'!$A:$O,10,FALSE)),"")</f>
        <v/>
      </c>
      <c r="H224" s="132" t="str">
        <f>IFERROR(IF(VLOOKUP($A224,'Annex 2 EHV charges'!$A:$O,11,FALSE)=0,"",VLOOKUP($A224,'Annex 2 EHV charges'!$A:$O,11,FALSE)),"")</f>
        <v/>
      </c>
    </row>
    <row r="225" spans="1:8" hidden="1">
      <c r="A225" s="125" t="str">
        <f t="array" ref="A225">IFERROR(INDEX('Annex 2 EHV charges'!$A$11:$A$260, MATCH(0, IF(ISBLANK('Annex 2 EHV charges'!$A$11:$A$260),1, COUNTIF(A$4:$A224, 'Annex 2 EHV charges'!$A$11:$A$260)), 0)),"")</f>
        <v/>
      </c>
      <c r="B225" s="125" t="str">
        <f>IF($A225="","",VLOOKUP($A225,'Annex 2 EHV charges'!$A:$O,2,0))</f>
        <v/>
      </c>
      <c r="C225" s="126" t="str">
        <f>IF($A225="","",VLOOKUP($A225,'Annex 2 EHV charges'!$A:$O,3,0))</f>
        <v/>
      </c>
      <c r="D225" s="125" t="str">
        <f>IF($A225="","",VLOOKUP($A225,'Annex 2 EHV charges'!$A:$O,7,0))</f>
        <v/>
      </c>
      <c r="E225" s="130" t="str">
        <f>IFERROR(IF(VLOOKUP($A225,'Annex 2 EHV charges'!$A:$O,8,FALSE)=0,"",VLOOKUP($A225,'Annex 2 EHV charges'!$A:$O,8,FALSE)),"")</f>
        <v/>
      </c>
      <c r="F225" s="131" t="str">
        <f>IFERROR(IF(VLOOKUP($A225,'Annex 2 EHV charges'!$A:$O,9,FALSE)=0,"",VLOOKUP($A225,'Annex 2 EHV charges'!$A:$O,9,FALSE)),"")</f>
        <v/>
      </c>
      <c r="G225" s="132" t="str">
        <f>IFERROR(IF(VLOOKUP($A225,'Annex 2 EHV charges'!$A:$O,10,FALSE)=0,"",VLOOKUP($A225,'Annex 2 EHV charges'!$A:$O,10,FALSE)),"")</f>
        <v/>
      </c>
      <c r="H225" s="132" t="str">
        <f>IFERROR(IF(VLOOKUP($A225,'Annex 2 EHV charges'!$A:$O,11,FALSE)=0,"",VLOOKUP($A225,'Annex 2 EHV charges'!$A:$O,11,FALSE)),"")</f>
        <v/>
      </c>
    </row>
    <row r="226" spans="1:8" hidden="1">
      <c r="A226" s="125" t="str">
        <f t="array" ref="A226">IFERROR(INDEX('Annex 2 EHV charges'!$A$11:$A$260, MATCH(0, IF(ISBLANK('Annex 2 EHV charges'!$A$11:$A$260),1, COUNTIF(A$4:$A225, 'Annex 2 EHV charges'!$A$11:$A$260)), 0)),"")</f>
        <v/>
      </c>
      <c r="B226" s="125" t="str">
        <f>IF($A226="","",VLOOKUP($A226,'Annex 2 EHV charges'!$A:$O,2,0))</f>
        <v/>
      </c>
      <c r="C226" s="126" t="str">
        <f>IF($A226="","",VLOOKUP($A226,'Annex 2 EHV charges'!$A:$O,3,0))</f>
        <v/>
      </c>
      <c r="D226" s="125" t="str">
        <f>IF($A226="","",VLOOKUP($A226,'Annex 2 EHV charges'!$A:$O,7,0))</f>
        <v/>
      </c>
      <c r="E226" s="130" t="str">
        <f>IFERROR(IF(VLOOKUP($A226,'Annex 2 EHV charges'!$A:$O,8,FALSE)=0,"",VLOOKUP($A226,'Annex 2 EHV charges'!$A:$O,8,FALSE)),"")</f>
        <v/>
      </c>
      <c r="F226" s="131" t="str">
        <f>IFERROR(IF(VLOOKUP($A226,'Annex 2 EHV charges'!$A:$O,9,FALSE)=0,"",VLOOKUP($A226,'Annex 2 EHV charges'!$A:$O,9,FALSE)),"")</f>
        <v/>
      </c>
      <c r="G226" s="132" t="str">
        <f>IFERROR(IF(VLOOKUP($A226,'Annex 2 EHV charges'!$A:$O,10,FALSE)=0,"",VLOOKUP($A226,'Annex 2 EHV charges'!$A:$O,10,FALSE)),"")</f>
        <v/>
      </c>
      <c r="H226" s="132" t="str">
        <f>IFERROR(IF(VLOOKUP($A226,'Annex 2 EHV charges'!$A:$O,11,FALSE)=0,"",VLOOKUP($A226,'Annex 2 EHV charges'!$A:$O,11,FALSE)),"")</f>
        <v/>
      </c>
    </row>
    <row r="227" spans="1:8" hidden="1">
      <c r="A227" s="125" t="str">
        <f t="array" ref="A227">IFERROR(INDEX('Annex 2 EHV charges'!$A$11:$A$260, MATCH(0, IF(ISBLANK('Annex 2 EHV charges'!$A$11:$A$260),1, COUNTIF(A$4:$A226, 'Annex 2 EHV charges'!$A$11:$A$260)), 0)),"")</f>
        <v/>
      </c>
      <c r="B227" s="125" t="str">
        <f>IF($A227="","",VLOOKUP($A227,'Annex 2 EHV charges'!$A:$O,2,0))</f>
        <v/>
      </c>
      <c r="C227" s="126" t="str">
        <f>IF($A227="","",VLOOKUP($A227,'Annex 2 EHV charges'!$A:$O,3,0))</f>
        <v/>
      </c>
      <c r="D227" s="125" t="str">
        <f>IF($A227="","",VLOOKUP($A227,'Annex 2 EHV charges'!$A:$O,7,0))</f>
        <v/>
      </c>
      <c r="E227" s="130" t="str">
        <f>IFERROR(IF(VLOOKUP($A227,'Annex 2 EHV charges'!$A:$O,8,FALSE)=0,"",VLOOKUP($A227,'Annex 2 EHV charges'!$A:$O,8,FALSE)),"")</f>
        <v/>
      </c>
      <c r="F227" s="131" t="str">
        <f>IFERROR(IF(VLOOKUP($A227,'Annex 2 EHV charges'!$A:$O,9,FALSE)=0,"",VLOOKUP($A227,'Annex 2 EHV charges'!$A:$O,9,FALSE)),"")</f>
        <v/>
      </c>
      <c r="G227" s="132" t="str">
        <f>IFERROR(IF(VLOOKUP($A227,'Annex 2 EHV charges'!$A:$O,10,FALSE)=0,"",VLOOKUP($A227,'Annex 2 EHV charges'!$A:$O,10,FALSE)),"")</f>
        <v/>
      </c>
      <c r="H227" s="132" t="str">
        <f>IFERROR(IF(VLOOKUP($A227,'Annex 2 EHV charges'!$A:$O,11,FALSE)=0,"",VLOOKUP($A227,'Annex 2 EHV charges'!$A:$O,11,FALSE)),"")</f>
        <v/>
      </c>
    </row>
    <row r="228" spans="1:8" hidden="1">
      <c r="A228" s="125" t="str">
        <f t="array" ref="A228">IFERROR(INDEX('Annex 2 EHV charges'!$A$11:$A$260, MATCH(0, IF(ISBLANK('Annex 2 EHV charges'!$A$11:$A$260),1, COUNTIF(A$4:$A227, 'Annex 2 EHV charges'!$A$11:$A$260)), 0)),"")</f>
        <v/>
      </c>
      <c r="B228" s="125" t="str">
        <f>IF($A228="","",VLOOKUP($A228,'Annex 2 EHV charges'!$A:$O,2,0))</f>
        <v/>
      </c>
      <c r="C228" s="126" t="str">
        <f>IF($A228="","",VLOOKUP($A228,'Annex 2 EHV charges'!$A:$O,3,0))</f>
        <v/>
      </c>
      <c r="D228" s="125" t="str">
        <f>IF($A228="","",VLOOKUP($A228,'Annex 2 EHV charges'!$A:$O,7,0))</f>
        <v/>
      </c>
      <c r="E228" s="130" t="str">
        <f>IFERROR(IF(VLOOKUP($A228,'Annex 2 EHV charges'!$A:$O,8,FALSE)=0,"",VLOOKUP($A228,'Annex 2 EHV charges'!$A:$O,8,FALSE)),"")</f>
        <v/>
      </c>
      <c r="F228" s="131" t="str">
        <f>IFERROR(IF(VLOOKUP($A228,'Annex 2 EHV charges'!$A:$O,9,FALSE)=0,"",VLOOKUP($A228,'Annex 2 EHV charges'!$A:$O,9,FALSE)),"")</f>
        <v/>
      </c>
      <c r="G228" s="132" t="str">
        <f>IFERROR(IF(VLOOKUP($A228,'Annex 2 EHV charges'!$A:$O,10,FALSE)=0,"",VLOOKUP($A228,'Annex 2 EHV charges'!$A:$O,10,FALSE)),"")</f>
        <v/>
      </c>
      <c r="H228" s="132" t="str">
        <f>IFERROR(IF(VLOOKUP($A228,'Annex 2 EHV charges'!$A:$O,11,FALSE)=0,"",VLOOKUP($A228,'Annex 2 EHV charges'!$A:$O,11,FALSE)),"")</f>
        <v/>
      </c>
    </row>
    <row r="229" spans="1:8" hidden="1">
      <c r="A229" s="125" t="str">
        <f t="array" ref="A229">IFERROR(INDEX('Annex 2 EHV charges'!$A$11:$A$260, MATCH(0, IF(ISBLANK('Annex 2 EHV charges'!$A$11:$A$260),1, COUNTIF(A$4:$A228, 'Annex 2 EHV charges'!$A$11:$A$260)), 0)),"")</f>
        <v/>
      </c>
      <c r="B229" s="125" t="str">
        <f>IF($A229="","",VLOOKUP($A229,'Annex 2 EHV charges'!$A:$O,2,0))</f>
        <v/>
      </c>
      <c r="C229" s="126" t="str">
        <f>IF($A229="","",VLOOKUP($A229,'Annex 2 EHV charges'!$A:$O,3,0))</f>
        <v/>
      </c>
      <c r="D229" s="125" t="str">
        <f>IF($A229="","",VLOOKUP($A229,'Annex 2 EHV charges'!$A:$O,7,0))</f>
        <v/>
      </c>
      <c r="E229" s="130" t="str">
        <f>IFERROR(IF(VLOOKUP($A229,'Annex 2 EHV charges'!$A:$O,8,FALSE)=0,"",VLOOKUP($A229,'Annex 2 EHV charges'!$A:$O,8,FALSE)),"")</f>
        <v/>
      </c>
      <c r="F229" s="131" t="str">
        <f>IFERROR(IF(VLOOKUP($A229,'Annex 2 EHV charges'!$A:$O,9,FALSE)=0,"",VLOOKUP($A229,'Annex 2 EHV charges'!$A:$O,9,FALSE)),"")</f>
        <v/>
      </c>
      <c r="G229" s="132" t="str">
        <f>IFERROR(IF(VLOOKUP($A229,'Annex 2 EHV charges'!$A:$O,10,FALSE)=0,"",VLOOKUP($A229,'Annex 2 EHV charges'!$A:$O,10,FALSE)),"")</f>
        <v/>
      </c>
      <c r="H229" s="132" t="str">
        <f>IFERROR(IF(VLOOKUP($A229,'Annex 2 EHV charges'!$A:$O,11,FALSE)=0,"",VLOOKUP($A229,'Annex 2 EHV charges'!$A:$O,11,FALSE)),"")</f>
        <v/>
      </c>
    </row>
    <row r="230" spans="1:8" hidden="1">
      <c r="A230" s="125" t="str">
        <f t="array" ref="A230">IFERROR(INDEX('Annex 2 EHV charges'!$A$11:$A$260, MATCH(0, IF(ISBLANK('Annex 2 EHV charges'!$A$11:$A$260),1, COUNTIF(A$4:$A229, 'Annex 2 EHV charges'!$A$11:$A$260)), 0)),"")</f>
        <v/>
      </c>
      <c r="B230" s="125" t="str">
        <f>IF($A230="","",VLOOKUP($A230,'Annex 2 EHV charges'!$A:$O,2,0))</f>
        <v/>
      </c>
      <c r="C230" s="126" t="str">
        <f>IF($A230="","",VLOOKUP($A230,'Annex 2 EHV charges'!$A:$O,3,0))</f>
        <v/>
      </c>
      <c r="D230" s="125" t="str">
        <f>IF($A230="","",VLOOKUP($A230,'Annex 2 EHV charges'!$A:$O,7,0))</f>
        <v/>
      </c>
      <c r="E230" s="130" t="str">
        <f>IFERROR(IF(VLOOKUP($A230,'Annex 2 EHV charges'!$A:$O,8,FALSE)=0,"",VLOOKUP($A230,'Annex 2 EHV charges'!$A:$O,8,FALSE)),"")</f>
        <v/>
      </c>
      <c r="F230" s="131" t="str">
        <f>IFERROR(IF(VLOOKUP($A230,'Annex 2 EHV charges'!$A:$O,9,FALSE)=0,"",VLOOKUP($A230,'Annex 2 EHV charges'!$A:$O,9,FALSE)),"")</f>
        <v/>
      </c>
      <c r="G230" s="132" t="str">
        <f>IFERROR(IF(VLOOKUP($A230,'Annex 2 EHV charges'!$A:$O,10,FALSE)=0,"",VLOOKUP($A230,'Annex 2 EHV charges'!$A:$O,10,FALSE)),"")</f>
        <v/>
      </c>
      <c r="H230" s="132" t="str">
        <f>IFERROR(IF(VLOOKUP($A230,'Annex 2 EHV charges'!$A:$O,11,FALSE)=0,"",VLOOKUP($A230,'Annex 2 EHV charges'!$A:$O,11,FALSE)),"")</f>
        <v/>
      </c>
    </row>
    <row r="231" spans="1:8" hidden="1">
      <c r="A231" s="125" t="str">
        <f t="array" ref="A231">IFERROR(INDEX('Annex 2 EHV charges'!$A$11:$A$260, MATCH(0, IF(ISBLANK('Annex 2 EHV charges'!$A$11:$A$260),1, COUNTIF(A$4:$A230, 'Annex 2 EHV charges'!$A$11:$A$260)), 0)),"")</f>
        <v/>
      </c>
      <c r="B231" s="125" t="str">
        <f>IF($A231="","",VLOOKUP($A231,'Annex 2 EHV charges'!$A:$O,2,0))</f>
        <v/>
      </c>
      <c r="C231" s="126" t="str">
        <f>IF($A231="","",VLOOKUP($A231,'Annex 2 EHV charges'!$A:$O,3,0))</f>
        <v/>
      </c>
      <c r="D231" s="125" t="str">
        <f>IF($A231="","",VLOOKUP($A231,'Annex 2 EHV charges'!$A:$O,7,0))</f>
        <v/>
      </c>
      <c r="E231" s="130" t="str">
        <f>IFERROR(IF(VLOOKUP($A231,'Annex 2 EHV charges'!$A:$O,8,FALSE)=0,"",VLOOKUP($A231,'Annex 2 EHV charges'!$A:$O,8,FALSE)),"")</f>
        <v/>
      </c>
      <c r="F231" s="131" t="str">
        <f>IFERROR(IF(VLOOKUP($A231,'Annex 2 EHV charges'!$A:$O,9,FALSE)=0,"",VLOOKUP($A231,'Annex 2 EHV charges'!$A:$O,9,FALSE)),"")</f>
        <v/>
      </c>
      <c r="G231" s="132" t="str">
        <f>IFERROR(IF(VLOOKUP($A231,'Annex 2 EHV charges'!$A:$O,10,FALSE)=0,"",VLOOKUP($A231,'Annex 2 EHV charges'!$A:$O,10,FALSE)),"")</f>
        <v/>
      </c>
      <c r="H231" s="132" t="str">
        <f>IFERROR(IF(VLOOKUP($A231,'Annex 2 EHV charges'!$A:$O,11,FALSE)=0,"",VLOOKUP($A231,'Annex 2 EHV charges'!$A:$O,11,FALSE)),"")</f>
        <v/>
      </c>
    </row>
    <row r="232" spans="1:8" hidden="1">
      <c r="A232" s="125" t="str">
        <f t="array" ref="A232">IFERROR(INDEX('Annex 2 EHV charges'!$A$11:$A$260, MATCH(0, IF(ISBLANK('Annex 2 EHV charges'!$A$11:$A$260),1, COUNTIF(A$4:$A231, 'Annex 2 EHV charges'!$A$11:$A$260)), 0)),"")</f>
        <v/>
      </c>
      <c r="B232" s="125" t="str">
        <f>IF($A232="","",VLOOKUP($A232,'Annex 2 EHV charges'!$A:$O,2,0))</f>
        <v/>
      </c>
      <c r="C232" s="126" t="str">
        <f>IF($A232="","",VLOOKUP($A232,'Annex 2 EHV charges'!$A:$O,3,0))</f>
        <v/>
      </c>
      <c r="D232" s="125" t="str">
        <f>IF($A232="","",VLOOKUP($A232,'Annex 2 EHV charges'!$A:$O,7,0))</f>
        <v/>
      </c>
      <c r="E232" s="130" t="str">
        <f>IFERROR(IF(VLOOKUP($A232,'Annex 2 EHV charges'!$A:$O,8,FALSE)=0,"",VLOOKUP($A232,'Annex 2 EHV charges'!$A:$O,8,FALSE)),"")</f>
        <v/>
      </c>
      <c r="F232" s="131" t="str">
        <f>IFERROR(IF(VLOOKUP($A232,'Annex 2 EHV charges'!$A:$O,9,FALSE)=0,"",VLOOKUP($A232,'Annex 2 EHV charges'!$A:$O,9,FALSE)),"")</f>
        <v/>
      </c>
      <c r="G232" s="132" t="str">
        <f>IFERROR(IF(VLOOKUP($A232,'Annex 2 EHV charges'!$A:$O,10,FALSE)=0,"",VLOOKUP($A232,'Annex 2 EHV charges'!$A:$O,10,FALSE)),"")</f>
        <v/>
      </c>
      <c r="H232" s="132" t="str">
        <f>IFERROR(IF(VLOOKUP($A232,'Annex 2 EHV charges'!$A:$O,11,FALSE)=0,"",VLOOKUP($A232,'Annex 2 EHV charges'!$A:$O,11,FALSE)),"")</f>
        <v/>
      </c>
    </row>
    <row r="233" spans="1:8" hidden="1">
      <c r="A233" s="125" t="str">
        <f t="array" ref="A233">IFERROR(INDEX('Annex 2 EHV charges'!$A$11:$A$260, MATCH(0, IF(ISBLANK('Annex 2 EHV charges'!$A$11:$A$260),1, COUNTIF(A$4:$A232, 'Annex 2 EHV charges'!$A$11:$A$260)), 0)),"")</f>
        <v/>
      </c>
      <c r="B233" s="125" t="str">
        <f>IF($A233="","",VLOOKUP($A233,'Annex 2 EHV charges'!$A:$O,2,0))</f>
        <v/>
      </c>
      <c r="C233" s="126" t="str">
        <f>IF($A233="","",VLOOKUP($A233,'Annex 2 EHV charges'!$A:$O,3,0))</f>
        <v/>
      </c>
      <c r="D233" s="125" t="str">
        <f>IF($A233="","",VLOOKUP($A233,'Annex 2 EHV charges'!$A:$O,7,0))</f>
        <v/>
      </c>
      <c r="E233" s="130" t="str">
        <f>IFERROR(IF(VLOOKUP($A233,'Annex 2 EHV charges'!$A:$O,8,FALSE)=0,"",VLOOKUP($A233,'Annex 2 EHV charges'!$A:$O,8,FALSE)),"")</f>
        <v/>
      </c>
      <c r="F233" s="131" t="str">
        <f>IFERROR(IF(VLOOKUP($A233,'Annex 2 EHV charges'!$A:$O,9,FALSE)=0,"",VLOOKUP($A233,'Annex 2 EHV charges'!$A:$O,9,FALSE)),"")</f>
        <v/>
      </c>
      <c r="G233" s="132" t="str">
        <f>IFERROR(IF(VLOOKUP($A233,'Annex 2 EHV charges'!$A:$O,10,FALSE)=0,"",VLOOKUP($A233,'Annex 2 EHV charges'!$A:$O,10,FALSE)),"")</f>
        <v/>
      </c>
      <c r="H233" s="132" t="str">
        <f>IFERROR(IF(VLOOKUP($A233,'Annex 2 EHV charges'!$A:$O,11,FALSE)=0,"",VLOOKUP($A233,'Annex 2 EHV charges'!$A:$O,11,FALSE)),"")</f>
        <v/>
      </c>
    </row>
    <row r="234" spans="1:8" hidden="1">
      <c r="A234" s="125" t="str">
        <f t="array" ref="A234">IFERROR(INDEX('Annex 2 EHV charges'!$A$11:$A$260, MATCH(0, IF(ISBLANK('Annex 2 EHV charges'!$A$11:$A$260),1, COUNTIF(A$4:$A233, 'Annex 2 EHV charges'!$A$11:$A$260)), 0)),"")</f>
        <v/>
      </c>
      <c r="B234" s="125" t="str">
        <f>IF($A234="","",VLOOKUP($A234,'Annex 2 EHV charges'!$A:$O,2,0))</f>
        <v/>
      </c>
      <c r="C234" s="126" t="str">
        <f>IF($A234="","",VLOOKUP($A234,'Annex 2 EHV charges'!$A:$O,3,0))</f>
        <v/>
      </c>
      <c r="D234" s="125" t="str">
        <f>IF($A234="","",VLOOKUP($A234,'Annex 2 EHV charges'!$A:$O,7,0))</f>
        <v/>
      </c>
      <c r="E234" s="130" t="str">
        <f>IFERROR(IF(VLOOKUP($A234,'Annex 2 EHV charges'!$A:$O,8,FALSE)=0,"",VLOOKUP($A234,'Annex 2 EHV charges'!$A:$O,8,FALSE)),"")</f>
        <v/>
      </c>
      <c r="F234" s="131" t="str">
        <f>IFERROR(IF(VLOOKUP($A234,'Annex 2 EHV charges'!$A:$O,9,FALSE)=0,"",VLOOKUP($A234,'Annex 2 EHV charges'!$A:$O,9,FALSE)),"")</f>
        <v/>
      </c>
      <c r="G234" s="132" t="str">
        <f>IFERROR(IF(VLOOKUP($A234,'Annex 2 EHV charges'!$A:$O,10,FALSE)=0,"",VLOOKUP($A234,'Annex 2 EHV charges'!$A:$O,10,FALSE)),"")</f>
        <v/>
      </c>
      <c r="H234" s="132" t="str">
        <f>IFERROR(IF(VLOOKUP($A234,'Annex 2 EHV charges'!$A:$O,11,FALSE)=0,"",VLOOKUP($A234,'Annex 2 EHV charges'!$A:$O,11,FALSE)),"")</f>
        <v/>
      </c>
    </row>
    <row r="235" spans="1:8" hidden="1">
      <c r="A235" s="125" t="str">
        <f t="array" ref="A235">IFERROR(INDEX('Annex 2 EHV charges'!$A$11:$A$260, MATCH(0, IF(ISBLANK('Annex 2 EHV charges'!$A$11:$A$260),1, COUNTIF(A$4:$A234, 'Annex 2 EHV charges'!$A$11:$A$260)), 0)),"")</f>
        <v/>
      </c>
      <c r="B235" s="125" t="str">
        <f>IF($A235="","",VLOOKUP($A235,'Annex 2 EHV charges'!$A:$O,2,0))</f>
        <v/>
      </c>
      <c r="C235" s="126" t="str">
        <f>IF($A235="","",VLOOKUP($A235,'Annex 2 EHV charges'!$A:$O,3,0))</f>
        <v/>
      </c>
      <c r="D235" s="125" t="str">
        <f>IF($A235="","",VLOOKUP($A235,'Annex 2 EHV charges'!$A:$O,7,0))</f>
        <v/>
      </c>
      <c r="E235" s="130" t="str">
        <f>IFERROR(IF(VLOOKUP($A235,'Annex 2 EHV charges'!$A:$O,8,FALSE)=0,"",VLOOKUP($A235,'Annex 2 EHV charges'!$A:$O,8,FALSE)),"")</f>
        <v/>
      </c>
      <c r="F235" s="131" t="str">
        <f>IFERROR(IF(VLOOKUP($A235,'Annex 2 EHV charges'!$A:$O,9,FALSE)=0,"",VLOOKUP($A235,'Annex 2 EHV charges'!$A:$O,9,FALSE)),"")</f>
        <v/>
      </c>
      <c r="G235" s="132" t="str">
        <f>IFERROR(IF(VLOOKUP($A235,'Annex 2 EHV charges'!$A:$O,10,FALSE)=0,"",VLOOKUP($A235,'Annex 2 EHV charges'!$A:$O,10,FALSE)),"")</f>
        <v/>
      </c>
      <c r="H235" s="132" t="str">
        <f>IFERROR(IF(VLOOKUP($A235,'Annex 2 EHV charges'!$A:$O,11,FALSE)=0,"",VLOOKUP($A235,'Annex 2 EHV charges'!$A:$O,11,FALSE)),"")</f>
        <v/>
      </c>
    </row>
    <row r="236" spans="1:8" hidden="1">
      <c r="A236" s="125" t="str">
        <f t="array" ref="A236">IFERROR(INDEX('Annex 2 EHV charges'!$A$11:$A$260, MATCH(0, IF(ISBLANK('Annex 2 EHV charges'!$A$11:$A$260),1, COUNTIF(A$4:$A235, 'Annex 2 EHV charges'!$A$11:$A$260)), 0)),"")</f>
        <v/>
      </c>
      <c r="B236" s="125" t="str">
        <f>IF($A236="","",VLOOKUP($A236,'Annex 2 EHV charges'!$A:$O,2,0))</f>
        <v/>
      </c>
      <c r="C236" s="126" t="str">
        <f>IF($A236="","",VLOOKUP($A236,'Annex 2 EHV charges'!$A:$O,3,0))</f>
        <v/>
      </c>
      <c r="D236" s="125" t="str">
        <f>IF($A236="","",VLOOKUP($A236,'Annex 2 EHV charges'!$A:$O,7,0))</f>
        <v/>
      </c>
      <c r="E236" s="130" t="str">
        <f>IFERROR(IF(VLOOKUP($A236,'Annex 2 EHV charges'!$A:$O,8,FALSE)=0,"",VLOOKUP($A236,'Annex 2 EHV charges'!$A:$O,8,FALSE)),"")</f>
        <v/>
      </c>
      <c r="F236" s="131" t="str">
        <f>IFERROR(IF(VLOOKUP($A236,'Annex 2 EHV charges'!$A:$O,9,FALSE)=0,"",VLOOKUP($A236,'Annex 2 EHV charges'!$A:$O,9,FALSE)),"")</f>
        <v/>
      </c>
      <c r="G236" s="132" t="str">
        <f>IFERROR(IF(VLOOKUP($A236,'Annex 2 EHV charges'!$A:$O,10,FALSE)=0,"",VLOOKUP($A236,'Annex 2 EHV charges'!$A:$O,10,FALSE)),"")</f>
        <v/>
      </c>
      <c r="H236" s="132" t="str">
        <f>IFERROR(IF(VLOOKUP($A236,'Annex 2 EHV charges'!$A:$O,11,FALSE)=0,"",VLOOKUP($A236,'Annex 2 EHV charges'!$A:$O,11,FALSE)),"")</f>
        <v/>
      </c>
    </row>
    <row r="237" spans="1:8" hidden="1">
      <c r="A237" s="125" t="str">
        <f t="array" ref="A237">IFERROR(INDEX('Annex 2 EHV charges'!$A$11:$A$260, MATCH(0, IF(ISBLANK('Annex 2 EHV charges'!$A$11:$A$260),1, COUNTIF(A$4:$A236, 'Annex 2 EHV charges'!$A$11:$A$260)), 0)),"")</f>
        <v/>
      </c>
      <c r="B237" s="125" t="str">
        <f>IF($A237="","",VLOOKUP($A237,'Annex 2 EHV charges'!$A:$O,2,0))</f>
        <v/>
      </c>
      <c r="C237" s="126" t="str">
        <f>IF($A237="","",VLOOKUP($A237,'Annex 2 EHV charges'!$A:$O,3,0))</f>
        <v/>
      </c>
      <c r="D237" s="125" t="str">
        <f>IF($A237="","",VLOOKUP($A237,'Annex 2 EHV charges'!$A:$O,7,0))</f>
        <v/>
      </c>
      <c r="E237" s="130" t="str">
        <f>IFERROR(IF(VLOOKUP($A237,'Annex 2 EHV charges'!$A:$O,8,FALSE)=0,"",VLOOKUP($A237,'Annex 2 EHV charges'!$A:$O,8,FALSE)),"")</f>
        <v/>
      </c>
      <c r="F237" s="131" t="str">
        <f>IFERROR(IF(VLOOKUP($A237,'Annex 2 EHV charges'!$A:$O,9,FALSE)=0,"",VLOOKUP($A237,'Annex 2 EHV charges'!$A:$O,9,FALSE)),"")</f>
        <v/>
      </c>
      <c r="G237" s="132" t="str">
        <f>IFERROR(IF(VLOOKUP($A237,'Annex 2 EHV charges'!$A:$O,10,FALSE)=0,"",VLOOKUP($A237,'Annex 2 EHV charges'!$A:$O,10,FALSE)),"")</f>
        <v/>
      </c>
      <c r="H237" s="132" t="str">
        <f>IFERROR(IF(VLOOKUP($A237,'Annex 2 EHV charges'!$A:$O,11,FALSE)=0,"",VLOOKUP($A237,'Annex 2 EHV charges'!$A:$O,11,FALSE)),"")</f>
        <v/>
      </c>
    </row>
    <row r="238" spans="1:8" hidden="1">
      <c r="A238" s="125" t="str">
        <f t="array" ref="A238">IFERROR(INDEX('Annex 2 EHV charges'!$A$11:$A$260, MATCH(0, IF(ISBLANK('Annex 2 EHV charges'!$A$11:$A$260),1, COUNTIF(A$4:$A237, 'Annex 2 EHV charges'!$A$11:$A$260)), 0)),"")</f>
        <v/>
      </c>
      <c r="B238" s="125" t="str">
        <f>IF($A238="","",VLOOKUP($A238,'Annex 2 EHV charges'!$A:$O,2,0))</f>
        <v/>
      </c>
      <c r="C238" s="126" t="str">
        <f>IF($A238="","",VLOOKUP($A238,'Annex 2 EHV charges'!$A:$O,3,0))</f>
        <v/>
      </c>
      <c r="D238" s="125" t="str">
        <f>IF($A238="","",VLOOKUP($A238,'Annex 2 EHV charges'!$A:$O,7,0))</f>
        <v/>
      </c>
      <c r="E238" s="130" t="str">
        <f>IFERROR(IF(VLOOKUP($A238,'Annex 2 EHV charges'!$A:$O,8,FALSE)=0,"",VLOOKUP($A238,'Annex 2 EHV charges'!$A:$O,8,FALSE)),"")</f>
        <v/>
      </c>
      <c r="F238" s="131" t="str">
        <f>IFERROR(IF(VLOOKUP($A238,'Annex 2 EHV charges'!$A:$O,9,FALSE)=0,"",VLOOKUP($A238,'Annex 2 EHV charges'!$A:$O,9,FALSE)),"")</f>
        <v/>
      </c>
      <c r="G238" s="132" t="str">
        <f>IFERROR(IF(VLOOKUP($A238,'Annex 2 EHV charges'!$A:$O,10,FALSE)=0,"",VLOOKUP($A238,'Annex 2 EHV charges'!$A:$O,10,FALSE)),"")</f>
        <v/>
      </c>
      <c r="H238" s="132" t="str">
        <f>IFERROR(IF(VLOOKUP($A238,'Annex 2 EHV charges'!$A:$O,11,FALSE)=0,"",VLOOKUP($A238,'Annex 2 EHV charges'!$A:$O,11,FALSE)),"")</f>
        <v/>
      </c>
    </row>
    <row r="239" spans="1:8" hidden="1">
      <c r="A239" s="125" t="str">
        <f t="array" ref="A239">IFERROR(INDEX('Annex 2 EHV charges'!$A$11:$A$260, MATCH(0, IF(ISBLANK('Annex 2 EHV charges'!$A$11:$A$260),1, COUNTIF(A$4:$A238, 'Annex 2 EHV charges'!$A$11:$A$260)), 0)),"")</f>
        <v/>
      </c>
      <c r="B239" s="125" t="str">
        <f>IF($A239="","",VLOOKUP($A239,'Annex 2 EHV charges'!$A:$O,2,0))</f>
        <v/>
      </c>
      <c r="C239" s="126" t="str">
        <f>IF($A239="","",VLOOKUP($A239,'Annex 2 EHV charges'!$A:$O,3,0))</f>
        <v/>
      </c>
      <c r="D239" s="125" t="str">
        <f>IF($A239="","",VLOOKUP($A239,'Annex 2 EHV charges'!$A:$O,7,0))</f>
        <v/>
      </c>
      <c r="E239" s="130" t="str">
        <f>IFERROR(IF(VLOOKUP($A239,'Annex 2 EHV charges'!$A:$O,8,FALSE)=0,"",VLOOKUP($A239,'Annex 2 EHV charges'!$A:$O,8,FALSE)),"")</f>
        <v/>
      </c>
      <c r="F239" s="131" t="str">
        <f>IFERROR(IF(VLOOKUP($A239,'Annex 2 EHV charges'!$A:$O,9,FALSE)=0,"",VLOOKUP($A239,'Annex 2 EHV charges'!$A:$O,9,FALSE)),"")</f>
        <v/>
      </c>
      <c r="G239" s="132" t="str">
        <f>IFERROR(IF(VLOOKUP($A239,'Annex 2 EHV charges'!$A:$O,10,FALSE)=0,"",VLOOKUP($A239,'Annex 2 EHV charges'!$A:$O,10,FALSE)),"")</f>
        <v/>
      </c>
      <c r="H239" s="132" t="str">
        <f>IFERROR(IF(VLOOKUP($A239,'Annex 2 EHV charges'!$A:$O,11,FALSE)=0,"",VLOOKUP($A239,'Annex 2 EHV charges'!$A:$O,11,FALSE)),"")</f>
        <v/>
      </c>
    </row>
    <row r="240" spans="1:8" hidden="1">
      <c r="A240" s="125" t="str">
        <f t="array" ref="A240">IFERROR(INDEX('Annex 2 EHV charges'!$A$11:$A$260, MATCH(0, IF(ISBLANK('Annex 2 EHV charges'!$A$11:$A$260),1, COUNTIF(A$4:$A239, 'Annex 2 EHV charges'!$A$11:$A$260)), 0)),"")</f>
        <v/>
      </c>
      <c r="B240" s="125" t="str">
        <f>IF($A240="","",VLOOKUP($A240,'Annex 2 EHV charges'!$A:$O,2,0))</f>
        <v/>
      </c>
      <c r="C240" s="126" t="str">
        <f>IF($A240="","",VLOOKUP($A240,'Annex 2 EHV charges'!$A:$O,3,0))</f>
        <v/>
      </c>
      <c r="D240" s="125" t="str">
        <f>IF($A240="","",VLOOKUP($A240,'Annex 2 EHV charges'!$A:$O,7,0))</f>
        <v/>
      </c>
      <c r="E240" s="130" t="str">
        <f>IFERROR(IF(VLOOKUP($A240,'Annex 2 EHV charges'!$A:$O,8,FALSE)=0,"",VLOOKUP($A240,'Annex 2 EHV charges'!$A:$O,8,FALSE)),"")</f>
        <v/>
      </c>
      <c r="F240" s="131" t="str">
        <f>IFERROR(IF(VLOOKUP($A240,'Annex 2 EHV charges'!$A:$O,9,FALSE)=0,"",VLOOKUP($A240,'Annex 2 EHV charges'!$A:$O,9,FALSE)),"")</f>
        <v/>
      </c>
      <c r="G240" s="132" t="str">
        <f>IFERROR(IF(VLOOKUP($A240,'Annex 2 EHV charges'!$A:$O,10,FALSE)=0,"",VLOOKUP($A240,'Annex 2 EHV charges'!$A:$O,10,FALSE)),"")</f>
        <v/>
      </c>
      <c r="H240" s="132" t="str">
        <f>IFERROR(IF(VLOOKUP($A240,'Annex 2 EHV charges'!$A:$O,11,FALSE)=0,"",VLOOKUP($A240,'Annex 2 EHV charges'!$A:$O,11,FALSE)),"")</f>
        <v/>
      </c>
    </row>
    <row r="241" spans="1:8" hidden="1">
      <c r="A241" s="125" t="str">
        <f t="array" ref="A241">IFERROR(INDEX('Annex 2 EHV charges'!$A$11:$A$260, MATCH(0, IF(ISBLANK('Annex 2 EHV charges'!$A$11:$A$260),1, COUNTIF(A$4:$A240, 'Annex 2 EHV charges'!$A$11:$A$260)), 0)),"")</f>
        <v/>
      </c>
      <c r="B241" s="125" t="str">
        <f>IF($A241="","",VLOOKUP($A241,'Annex 2 EHV charges'!$A:$O,2,0))</f>
        <v/>
      </c>
      <c r="C241" s="126" t="str">
        <f>IF($A241="","",VLOOKUP($A241,'Annex 2 EHV charges'!$A:$O,3,0))</f>
        <v/>
      </c>
      <c r="D241" s="125" t="str">
        <f>IF($A241="","",VLOOKUP($A241,'Annex 2 EHV charges'!$A:$O,7,0))</f>
        <v/>
      </c>
      <c r="E241" s="130" t="str">
        <f>IFERROR(IF(VLOOKUP($A241,'Annex 2 EHV charges'!$A:$O,8,FALSE)=0,"",VLOOKUP($A241,'Annex 2 EHV charges'!$A:$O,8,FALSE)),"")</f>
        <v/>
      </c>
      <c r="F241" s="131" t="str">
        <f>IFERROR(IF(VLOOKUP($A241,'Annex 2 EHV charges'!$A:$O,9,FALSE)=0,"",VLOOKUP($A241,'Annex 2 EHV charges'!$A:$O,9,FALSE)),"")</f>
        <v/>
      </c>
      <c r="G241" s="132" t="str">
        <f>IFERROR(IF(VLOOKUP($A241,'Annex 2 EHV charges'!$A:$O,10,FALSE)=0,"",VLOOKUP($A241,'Annex 2 EHV charges'!$A:$O,10,FALSE)),"")</f>
        <v/>
      </c>
      <c r="H241" s="132" t="str">
        <f>IFERROR(IF(VLOOKUP($A241,'Annex 2 EHV charges'!$A:$O,11,FALSE)=0,"",VLOOKUP($A241,'Annex 2 EHV charges'!$A:$O,11,FALSE)),"")</f>
        <v/>
      </c>
    </row>
    <row r="242" spans="1:8" hidden="1">
      <c r="A242" s="125" t="str">
        <f t="array" ref="A242">IFERROR(INDEX('Annex 2 EHV charges'!$A$11:$A$260, MATCH(0, IF(ISBLANK('Annex 2 EHV charges'!$A$11:$A$260),1, COUNTIF(A$4:$A241, 'Annex 2 EHV charges'!$A$11:$A$260)), 0)),"")</f>
        <v/>
      </c>
      <c r="B242" s="125" t="str">
        <f>IF($A242="","",VLOOKUP($A242,'Annex 2 EHV charges'!$A:$O,2,0))</f>
        <v/>
      </c>
      <c r="C242" s="126" t="str">
        <f>IF($A242="","",VLOOKUP($A242,'Annex 2 EHV charges'!$A:$O,3,0))</f>
        <v/>
      </c>
      <c r="D242" s="125" t="str">
        <f>IF($A242="","",VLOOKUP($A242,'Annex 2 EHV charges'!$A:$O,7,0))</f>
        <v/>
      </c>
      <c r="E242" s="130" t="str">
        <f>IFERROR(IF(VLOOKUP($A242,'Annex 2 EHV charges'!$A:$O,8,FALSE)=0,"",VLOOKUP($A242,'Annex 2 EHV charges'!$A:$O,8,FALSE)),"")</f>
        <v/>
      </c>
      <c r="F242" s="131" t="str">
        <f>IFERROR(IF(VLOOKUP($A242,'Annex 2 EHV charges'!$A:$O,9,FALSE)=0,"",VLOOKUP($A242,'Annex 2 EHV charges'!$A:$O,9,FALSE)),"")</f>
        <v/>
      </c>
      <c r="G242" s="132" t="str">
        <f>IFERROR(IF(VLOOKUP($A242,'Annex 2 EHV charges'!$A:$O,10,FALSE)=0,"",VLOOKUP($A242,'Annex 2 EHV charges'!$A:$O,10,FALSE)),"")</f>
        <v/>
      </c>
      <c r="H242" s="132" t="str">
        <f>IFERROR(IF(VLOOKUP($A242,'Annex 2 EHV charges'!$A:$O,11,FALSE)=0,"",VLOOKUP($A242,'Annex 2 EHV charges'!$A:$O,11,FALSE)),"")</f>
        <v/>
      </c>
    </row>
    <row r="243" spans="1:8" hidden="1">
      <c r="A243" s="125" t="str">
        <f t="array" ref="A243">IFERROR(INDEX('Annex 2 EHV charges'!$A$11:$A$260, MATCH(0, IF(ISBLANK('Annex 2 EHV charges'!$A$11:$A$260),1, COUNTIF(A$4:$A242, 'Annex 2 EHV charges'!$A$11:$A$260)), 0)),"")</f>
        <v/>
      </c>
      <c r="B243" s="125" t="str">
        <f>IF($A243="","",VLOOKUP($A243,'Annex 2 EHV charges'!$A:$O,2,0))</f>
        <v/>
      </c>
      <c r="C243" s="126" t="str">
        <f>IF($A243="","",VLOOKUP($A243,'Annex 2 EHV charges'!$A:$O,3,0))</f>
        <v/>
      </c>
      <c r="D243" s="125" t="str">
        <f>IF($A243="","",VLOOKUP($A243,'Annex 2 EHV charges'!$A:$O,7,0))</f>
        <v/>
      </c>
      <c r="E243" s="130" t="str">
        <f>IFERROR(IF(VLOOKUP($A243,'Annex 2 EHV charges'!$A:$O,8,FALSE)=0,"",VLOOKUP($A243,'Annex 2 EHV charges'!$A:$O,8,FALSE)),"")</f>
        <v/>
      </c>
      <c r="F243" s="131" t="str">
        <f>IFERROR(IF(VLOOKUP($A243,'Annex 2 EHV charges'!$A:$O,9,FALSE)=0,"",VLOOKUP($A243,'Annex 2 EHV charges'!$A:$O,9,FALSE)),"")</f>
        <v/>
      </c>
      <c r="G243" s="132" t="str">
        <f>IFERROR(IF(VLOOKUP($A243,'Annex 2 EHV charges'!$A:$O,10,FALSE)=0,"",VLOOKUP($A243,'Annex 2 EHV charges'!$A:$O,10,FALSE)),"")</f>
        <v/>
      </c>
      <c r="H243" s="132" t="str">
        <f>IFERROR(IF(VLOOKUP($A243,'Annex 2 EHV charges'!$A:$O,11,FALSE)=0,"",VLOOKUP($A243,'Annex 2 EHV charges'!$A:$O,11,FALSE)),"")</f>
        <v/>
      </c>
    </row>
    <row r="244" spans="1:8" hidden="1">
      <c r="A244" s="125" t="str">
        <f t="array" ref="A244">IFERROR(INDEX('Annex 2 EHV charges'!$A$11:$A$260, MATCH(0, IF(ISBLANK('Annex 2 EHV charges'!$A$11:$A$260),1, COUNTIF(A$4:$A243, 'Annex 2 EHV charges'!$A$11:$A$260)), 0)),"")</f>
        <v/>
      </c>
      <c r="B244" s="125" t="str">
        <f>IF($A244="","",VLOOKUP($A244,'Annex 2 EHV charges'!$A:$O,2,0))</f>
        <v/>
      </c>
      <c r="C244" s="126" t="str">
        <f>IF($A244="","",VLOOKUP($A244,'Annex 2 EHV charges'!$A:$O,3,0))</f>
        <v/>
      </c>
      <c r="D244" s="125" t="str">
        <f>IF($A244="","",VLOOKUP($A244,'Annex 2 EHV charges'!$A:$O,7,0))</f>
        <v/>
      </c>
      <c r="E244" s="130" t="str">
        <f>IFERROR(IF(VLOOKUP($A244,'Annex 2 EHV charges'!$A:$O,8,FALSE)=0,"",VLOOKUP($A244,'Annex 2 EHV charges'!$A:$O,8,FALSE)),"")</f>
        <v/>
      </c>
      <c r="F244" s="131" t="str">
        <f>IFERROR(IF(VLOOKUP($A244,'Annex 2 EHV charges'!$A:$O,9,FALSE)=0,"",VLOOKUP($A244,'Annex 2 EHV charges'!$A:$O,9,FALSE)),"")</f>
        <v/>
      </c>
      <c r="G244" s="132" t="str">
        <f>IFERROR(IF(VLOOKUP($A244,'Annex 2 EHV charges'!$A:$O,10,FALSE)=0,"",VLOOKUP($A244,'Annex 2 EHV charges'!$A:$O,10,FALSE)),"")</f>
        <v/>
      </c>
      <c r="H244" s="132" t="str">
        <f>IFERROR(IF(VLOOKUP($A244,'Annex 2 EHV charges'!$A:$O,11,FALSE)=0,"",VLOOKUP($A244,'Annex 2 EHV charges'!$A:$O,11,FALSE)),"")</f>
        <v/>
      </c>
    </row>
    <row r="245" spans="1:8" hidden="1">
      <c r="A245" s="125" t="str">
        <f t="array" ref="A245">IFERROR(INDEX('Annex 2 EHV charges'!$A$11:$A$260, MATCH(0, IF(ISBLANK('Annex 2 EHV charges'!$A$11:$A$260),1, COUNTIF(A$4:$A244, 'Annex 2 EHV charges'!$A$11:$A$260)), 0)),"")</f>
        <v/>
      </c>
      <c r="B245" s="125" t="str">
        <f>IF($A245="","",VLOOKUP($A245,'Annex 2 EHV charges'!$A:$O,2,0))</f>
        <v/>
      </c>
      <c r="C245" s="126" t="str">
        <f>IF($A245="","",VLOOKUP($A245,'Annex 2 EHV charges'!$A:$O,3,0))</f>
        <v/>
      </c>
      <c r="D245" s="125" t="str">
        <f>IF($A245="","",VLOOKUP($A245,'Annex 2 EHV charges'!$A:$O,7,0))</f>
        <v/>
      </c>
      <c r="E245" s="130" t="str">
        <f>IFERROR(IF(VLOOKUP($A245,'Annex 2 EHV charges'!$A:$O,8,FALSE)=0,"",VLOOKUP($A245,'Annex 2 EHV charges'!$A:$O,8,FALSE)),"")</f>
        <v/>
      </c>
      <c r="F245" s="131" t="str">
        <f>IFERROR(IF(VLOOKUP($A245,'Annex 2 EHV charges'!$A:$O,9,FALSE)=0,"",VLOOKUP($A245,'Annex 2 EHV charges'!$A:$O,9,FALSE)),"")</f>
        <v/>
      </c>
      <c r="G245" s="132" t="str">
        <f>IFERROR(IF(VLOOKUP($A245,'Annex 2 EHV charges'!$A:$O,10,FALSE)=0,"",VLOOKUP($A245,'Annex 2 EHV charges'!$A:$O,10,FALSE)),"")</f>
        <v/>
      </c>
      <c r="H245" s="132" t="str">
        <f>IFERROR(IF(VLOOKUP($A245,'Annex 2 EHV charges'!$A:$O,11,FALSE)=0,"",VLOOKUP($A245,'Annex 2 EHV charges'!$A:$O,11,FALSE)),"")</f>
        <v/>
      </c>
    </row>
    <row r="246" spans="1:8" hidden="1">
      <c r="A246" s="125" t="str">
        <f t="array" ref="A246">IFERROR(INDEX('Annex 2 EHV charges'!$A$11:$A$260, MATCH(0, IF(ISBLANK('Annex 2 EHV charges'!$A$11:$A$260),1, COUNTIF(A$4:$A245, 'Annex 2 EHV charges'!$A$11:$A$260)), 0)),"")</f>
        <v/>
      </c>
      <c r="B246" s="125" t="str">
        <f>IF($A246="","",VLOOKUP($A246,'Annex 2 EHV charges'!$A:$O,2,0))</f>
        <v/>
      </c>
      <c r="C246" s="126" t="str">
        <f>IF($A246="","",VLOOKUP($A246,'Annex 2 EHV charges'!$A:$O,3,0))</f>
        <v/>
      </c>
      <c r="D246" s="125" t="str">
        <f>IF($A246="","",VLOOKUP($A246,'Annex 2 EHV charges'!$A:$O,7,0))</f>
        <v/>
      </c>
      <c r="E246" s="130" t="str">
        <f>IFERROR(IF(VLOOKUP($A246,'Annex 2 EHV charges'!$A:$O,8,FALSE)=0,"",VLOOKUP($A246,'Annex 2 EHV charges'!$A:$O,8,FALSE)),"")</f>
        <v/>
      </c>
      <c r="F246" s="131" t="str">
        <f>IFERROR(IF(VLOOKUP($A246,'Annex 2 EHV charges'!$A:$O,9,FALSE)=0,"",VLOOKUP($A246,'Annex 2 EHV charges'!$A:$O,9,FALSE)),"")</f>
        <v/>
      </c>
      <c r="G246" s="132" t="str">
        <f>IFERROR(IF(VLOOKUP($A246,'Annex 2 EHV charges'!$A:$O,10,FALSE)=0,"",VLOOKUP($A246,'Annex 2 EHV charges'!$A:$O,10,FALSE)),"")</f>
        <v/>
      </c>
      <c r="H246" s="132" t="str">
        <f>IFERROR(IF(VLOOKUP($A246,'Annex 2 EHV charges'!$A:$O,11,FALSE)=0,"",VLOOKUP($A246,'Annex 2 EHV charges'!$A:$O,11,FALSE)),"")</f>
        <v/>
      </c>
    </row>
    <row r="247" spans="1:8" hidden="1">
      <c r="A247" s="125" t="str">
        <f t="array" ref="A247">IFERROR(INDEX('Annex 2 EHV charges'!$A$11:$A$260, MATCH(0, IF(ISBLANK('Annex 2 EHV charges'!$A$11:$A$260),1, COUNTIF(A$4:$A246, 'Annex 2 EHV charges'!$A$11:$A$260)), 0)),"")</f>
        <v/>
      </c>
      <c r="B247" s="125" t="str">
        <f>IF($A247="","",VLOOKUP($A247,'Annex 2 EHV charges'!$A:$O,2,0))</f>
        <v/>
      </c>
      <c r="C247" s="126" t="str">
        <f>IF($A247="","",VLOOKUP($A247,'Annex 2 EHV charges'!$A:$O,3,0))</f>
        <v/>
      </c>
      <c r="D247" s="125" t="str">
        <f>IF($A247="","",VLOOKUP($A247,'Annex 2 EHV charges'!$A:$O,7,0))</f>
        <v/>
      </c>
      <c r="E247" s="130" t="str">
        <f>IFERROR(IF(VLOOKUP($A247,'Annex 2 EHV charges'!$A:$O,8,FALSE)=0,"",VLOOKUP($A247,'Annex 2 EHV charges'!$A:$O,8,FALSE)),"")</f>
        <v/>
      </c>
      <c r="F247" s="131" t="str">
        <f>IFERROR(IF(VLOOKUP($A247,'Annex 2 EHV charges'!$A:$O,9,FALSE)=0,"",VLOOKUP($A247,'Annex 2 EHV charges'!$A:$O,9,FALSE)),"")</f>
        <v/>
      </c>
      <c r="G247" s="132" t="str">
        <f>IFERROR(IF(VLOOKUP($A247,'Annex 2 EHV charges'!$A:$O,10,FALSE)=0,"",VLOOKUP($A247,'Annex 2 EHV charges'!$A:$O,10,FALSE)),"")</f>
        <v/>
      </c>
      <c r="H247" s="132" t="str">
        <f>IFERROR(IF(VLOOKUP($A247,'Annex 2 EHV charges'!$A:$O,11,FALSE)=0,"",VLOOKUP($A247,'Annex 2 EHV charges'!$A:$O,11,FALSE)),"")</f>
        <v/>
      </c>
    </row>
    <row r="248" spans="1:8" hidden="1">
      <c r="A248" s="125" t="str">
        <f t="array" ref="A248">IFERROR(INDEX('Annex 2 EHV charges'!$A$11:$A$260, MATCH(0, IF(ISBLANK('Annex 2 EHV charges'!$A$11:$A$260),1, COUNTIF(A$4:$A247, 'Annex 2 EHV charges'!$A$11:$A$260)), 0)),"")</f>
        <v/>
      </c>
      <c r="B248" s="125" t="str">
        <f>IF($A248="","",VLOOKUP($A248,'Annex 2 EHV charges'!$A:$O,2,0))</f>
        <v/>
      </c>
      <c r="C248" s="126" t="str">
        <f>IF($A248="","",VLOOKUP($A248,'Annex 2 EHV charges'!$A:$O,3,0))</f>
        <v/>
      </c>
      <c r="D248" s="125" t="str">
        <f>IF($A248="","",VLOOKUP($A248,'Annex 2 EHV charges'!$A:$O,7,0))</f>
        <v/>
      </c>
      <c r="E248" s="130" t="str">
        <f>IFERROR(IF(VLOOKUP($A248,'Annex 2 EHV charges'!$A:$O,8,FALSE)=0,"",VLOOKUP($A248,'Annex 2 EHV charges'!$A:$O,8,FALSE)),"")</f>
        <v/>
      </c>
      <c r="F248" s="131" t="str">
        <f>IFERROR(IF(VLOOKUP($A248,'Annex 2 EHV charges'!$A:$O,9,FALSE)=0,"",VLOOKUP($A248,'Annex 2 EHV charges'!$A:$O,9,FALSE)),"")</f>
        <v/>
      </c>
      <c r="G248" s="132" t="str">
        <f>IFERROR(IF(VLOOKUP($A248,'Annex 2 EHV charges'!$A:$O,10,FALSE)=0,"",VLOOKUP($A248,'Annex 2 EHV charges'!$A:$O,10,FALSE)),"")</f>
        <v/>
      </c>
      <c r="H248" s="132" t="str">
        <f>IFERROR(IF(VLOOKUP($A248,'Annex 2 EHV charges'!$A:$O,11,FALSE)=0,"",VLOOKUP($A248,'Annex 2 EHV charges'!$A:$O,11,FALSE)),"")</f>
        <v/>
      </c>
    </row>
    <row r="249" spans="1:8" hidden="1">
      <c r="A249" s="125" t="str">
        <f t="array" ref="A249">IFERROR(INDEX('Annex 2 EHV charges'!$A$11:$A$260, MATCH(0, IF(ISBLANK('Annex 2 EHV charges'!$A$11:$A$260),1, COUNTIF(A$4:$A248, 'Annex 2 EHV charges'!$A$11:$A$260)), 0)),"")</f>
        <v/>
      </c>
      <c r="B249" s="125" t="str">
        <f>IF($A249="","",VLOOKUP($A249,'Annex 2 EHV charges'!$A:$O,2,0))</f>
        <v/>
      </c>
      <c r="C249" s="126" t="str">
        <f>IF($A249="","",VLOOKUP($A249,'Annex 2 EHV charges'!$A:$O,3,0))</f>
        <v/>
      </c>
      <c r="D249" s="125" t="str">
        <f>IF($A249="","",VLOOKUP($A249,'Annex 2 EHV charges'!$A:$O,7,0))</f>
        <v/>
      </c>
      <c r="E249" s="130" t="str">
        <f>IFERROR(IF(VLOOKUP($A249,'Annex 2 EHV charges'!$A:$O,8,FALSE)=0,"",VLOOKUP($A249,'Annex 2 EHV charges'!$A:$O,8,FALSE)),"")</f>
        <v/>
      </c>
      <c r="F249" s="131" t="str">
        <f>IFERROR(IF(VLOOKUP($A249,'Annex 2 EHV charges'!$A:$O,9,FALSE)=0,"",VLOOKUP($A249,'Annex 2 EHV charges'!$A:$O,9,FALSE)),"")</f>
        <v/>
      </c>
      <c r="G249" s="132" t="str">
        <f>IFERROR(IF(VLOOKUP($A249,'Annex 2 EHV charges'!$A:$O,10,FALSE)=0,"",VLOOKUP($A249,'Annex 2 EHV charges'!$A:$O,10,FALSE)),"")</f>
        <v/>
      </c>
      <c r="H249" s="132" t="str">
        <f>IFERROR(IF(VLOOKUP($A249,'Annex 2 EHV charges'!$A:$O,11,FALSE)=0,"",VLOOKUP($A249,'Annex 2 EHV charges'!$A:$O,11,FALSE)),"")</f>
        <v/>
      </c>
    </row>
    <row r="250" spans="1:8" hidden="1">
      <c r="A250" s="125" t="str">
        <f t="array" ref="A250">IFERROR(INDEX('Annex 2 EHV charges'!$A$11:$A$260, MATCH(0, IF(ISBLANK('Annex 2 EHV charges'!$A$11:$A$260),1, COUNTIF(A$4:$A249, 'Annex 2 EHV charges'!$A$11:$A$260)), 0)),"")</f>
        <v/>
      </c>
      <c r="B250" s="125" t="str">
        <f>IF($A250="","",VLOOKUP($A250,'Annex 2 EHV charges'!$A:$O,2,0))</f>
        <v/>
      </c>
      <c r="C250" s="126" t="str">
        <f>IF($A250="","",VLOOKUP($A250,'Annex 2 EHV charges'!$A:$O,3,0))</f>
        <v/>
      </c>
      <c r="D250" s="125" t="str">
        <f>IF($A250="","",VLOOKUP($A250,'Annex 2 EHV charges'!$A:$O,7,0))</f>
        <v/>
      </c>
      <c r="E250" s="130" t="str">
        <f>IFERROR(IF(VLOOKUP($A250,'Annex 2 EHV charges'!$A:$O,8,FALSE)=0,"",VLOOKUP($A250,'Annex 2 EHV charges'!$A:$O,8,FALSE)),"")</f>
        <v/>
      </c>
      <c r="F250" s="131" t="str">
        <f>IFERROR(IF(VLOOKUP($A250,'Annex 2 EHV charges'!$A:$O,9,FALSE)=0,"",VLOOKUP($A250,'Annex 2 EHV charges'!$A:$O,9,FALSE)),"")</f>
        <v/>
      </c>
      <c r="G250" s="132" t="str">
        <f>IFERROR(IF(VLOOKUP($A250,'Annex 2 EHV charges'!$A:$O,10,FALSE)=0,"",VLOOKUP($A250,'Annex 2 EHV charges'!$A:$O,10,FALSE)),"")</f>
        <v/>
      </c>
      <c r="H250" s="132" t="str">
        <f>IFERROR(IF(VLOOKUP($A250,'Annex 2 EHV charges'!$A:$O,11,FALSE)=0,"",VLOOKUP($A250,'Annex 2 EHV charges'!$A:$O,11,FALSE)),"")</f>
        <v/>
      </c>
    </row>
    <row r="251" spans="1:8" hidden="1">
      <c r="A251" s="125" t="str">
        <f t="array" ref="A251">IFERROR(INDEX('Annex 2 EHV charges'!$A$11:$A$260, MATCH(0, IF(ISBLANK('Annex 2 EHV charges'!$A$11:$A$260),1, COUNTIF(A$4:$A250, 'Annex 2 EHV charges'!$A$11:$A$260)), 0)),"")</f>
        <v/>
      </c>
      <c r="B251" s="125" t="str">
        <f>IF($A251="","",VLOOKUP($A251,'Annex 2 EHV charges'!$A:$O,2,0))</f>
        <v/>
      </c>
      <c r="C251" s="126" t="str">
        <f>IF($A251="","",VLOOKUP($A251,'Annex 2 EHV charges'!$A:$O,3,0))</f>
        <v/>
      </c>
      <c r="D251" s="125" t="str">
        <f>IF($A251="","",VLOOKUP($A251,'Annex 2 EHV charges'!$A:$O,7,0))</f>
        <v/>
      </c>
      <c r="E251" s="130" t="str">
        <f>IFERROR(IF(VLOOKUP($A251,'Annex 2 EHV charges'!$A:$O,8,FALSE)=0,"",VLOOKUP($A251,'Annex 2 EHV charges'!$A:$O,8,FALSE)),"")</f>
        <v/>
      </c>
      <c r="F251" s="131" t="str">
        <f>IFERROR(IF(VLOOKUP($A251,'Annex 2 EHV charges'!$A:$O,9,FALSE)=0,"",VLOOKUP($A251,'Annex 2 EHV charges'!$A:$O,9,FALSE)),"")</f>
        <v/>
      </c>
      <c r="G251" s="132" t="str">
        <f>IFERROR(IF(VLOOKUP($A251,'Annex 2 EHV charges'!$A:$O,10,FALSE)=0,"",VLOOKUP($A251,'Annex 2 EHV charges'!$A:$O,10,FALSE)),"")</f>
        <v/>
      </c>
      <c r="H251" s="132" t="str">
        <f>IFERROR(IF(VLOOKUP($A251,'Annex 2 EHV charges'!$A:$O,11,FALSE)=0,"",VLOOKUP($A251,'Annex 2 EHV charges'!$A:$O,11,FALSE)),"")</f>
        <v/>
      </c>
    </row>
    <row r="252" spans="1:8" hidden="1">
      <c r="A252" s="125" t="str">
        <f t="array" ref="A252">IFERROR(INDEX('Annex 2 EHV charges'!$A$11:$A$260, MATCH(0, IF(ISBLANK('Annex 2 EHV charges'!$A$11:$A$260),1, COUNTIF(A$4:$A251, 'Annex 2 EHV charges'!$A$11:$A$260)), 0)),"")</f>
        <v/>
      </c>
      <c r="B252" s="125" t="str">
        <f>IF($A252="","",VLOOKUP($A252,'Annex 2 EHV charges'!$A:$O,2,0))</f>
        <v/>
      </c>
      <c r="C252" s="126" t="str">
        <f>IF($A252="","",VLOOKUP($A252,'Annex 2 EHV charges'!$A:$O,3,0))</f>
        <v/>
      </c>
      <c r="D252" s="125" t="str">
        <f>IF($A252="","",VLOOKUP($A252,'Annex 2 EHV charges'!$A:$O,7,0))</f>
        <v/>
      </c>
      <c r="E252" s="130" t="str">
        <f>IFERROR(IF(VLOOKUP($A252,'Annex 2 EHV charges'!$A:$O,8,FALSE)=0,"",VLOOKUP($A252,'Annex 2 EHV charges'!$A:$O,8,FALSE)),"")</f>
        <v/>
      </c>
      <c r="F252" s="131" t="str">
        <f>IFERROR(IF(VLOOKUP($A252,'Annex 2 EHV charges'!$A:$O,9,FALSE)=0,"",VLOOKUP($A252,'Annex 2 EHV charges'!$A:$O,9,FALSE)),"")</f>
        <v/>
      </c>
      <c r="G252" s="132" t="str">
        <f>IFERROR(IF(VLOOKUP($A252,'Annex 2 EHV charges'!$A:$O,10,FALSE)=0,"",VLOOKUP($A252,'Annex 2 EHV charges'!$A:$O,10,FALSE)),"")</f>
        <v/>
      </c>
      <c r="H252" s="132" t="str">
        <f>IFERROR(IF(VLOOKUP($A252,'Annex 2 EHV charges'!$A:$O,11,FALSE)=0,"",VLOOKUP($A252,'Annex 2 EHV charges'!$A:$O,11,FALSE)),"")</f>
        <v/>
      </c>
    </row>
    <row r="253" spans="1:8" hidden="1">
      <c r="A253" s="125" t="str">
        <f t="array" ref="A253">IFERROR(INDEX('Annex 2 EHV charges'!$A$11:$A$260, MATCH(0, IF(ISBLANK('Annex 2 EHV charges'!$A$11:$A$260),1, COUNTIF(A$4:$A252, 'Annex 2 EHV charges'!$A$11:$A$260)), 0)),"")</f>
        <v/>
      </c>
      <c r="B253" s="125" t="str">
        <f>IF($A253="","",VLOOKUP($A253,'Annex 2 EHV charges'!$A:$O,2,0))</f>
        <v/>
      </c>
      <c r="C253" s="126" t="str">
        <f>IF($A253="","",VLOOKUP($A253,'Annex 2 EHV charges'!$A:$O,3,0))</f>
        <v/>
      </c>
      <c r="D253" s="125" t="str">
        <f>IF($A253="","",VLOOKUP($A253,'Annex 2 EHV charges'!$A:$O,7,0))</f>
        <v/>
      </c>
      <c r="E253" s="130" t="str">
        <f>IFERROR(IF(VLOOKUP($A253,'Annex 2 EHV charges'!$A:$O,8,FALSE)=0,"",VLOOKUP($A253,'Annex 2 EHV charges'!$A:$O,8,FALSE)),"")</f>
        <v/>
      </c>
      <c r="F253" s="131" t="str">
        <f>IFERROR(IF(VLOOKUP($A253,'Annex 2 EHV charges'!$A:$O,9,FALSE)=0,"",VLOOKUP($A253,'Annex 2 EHV charges'!$A:$O,9,FALSE)),"")</f>
        <v/>
      </c>
      <c r="G253" s="132" t="str">
        <f>IFERROR(IF(VLOOKUP($A253,'Annex 2 EHV charges'!$A:$O,10,FALSE)=0,"",VLOOKUP($A253,'Annex 2 EHV charges'!$A:$O,10,FALSE)),"")</f>
        <v/>
      </c>
      <c r="H253" s="132" t="str">
        <f>IFERROR(IF(VLOOKUP($A253,'Annex 2 EHV charges'!$A:$O,11,FALSE)=0,"",VLOOKUP($A253,'Annex 2 EHV charges'!$A:$O,11,FALSE)),"")</f>
        <v/>
      </c>
    </row>
    <row r="254" spans="1:8" hidden="1">
      <c r="A254" s="125" t="str">
        <f t="array" ref="A254">IFERROR(INDEX('Annex 2 EHV charges'!$A$11:$A$260, MATCH(0, IF(ISBLANK('Annex 2 EHV charges'!$A$11:$A$260),1, COUNTIF(A$4:$A253, 'Annex 2 EHV charges'!$A$11:$A$260)), 0)),"")</f>
        <v/>
      </c>
      <c r="B254" s="125" t="str">
        <f>IF($A254="","",VLOOKUP($A254,'Annex 2 EHV charges'!$A:$O,2,0))</f>
        <v/>
      </c>
      <c r="C254" s="126" t="str">
        <f>IF($A254="","",VLOOKUP($A254,'Annex 2 EHV charges'!$A:$O,3,0))</f>
        <v/>
      </c>
      <c r="D254" s="125" t="str">
        <f>IF($A254="","",VLOOKUP($A254,'Annex 2 EHV charges'!$A:$O,7,0))</f>
        <v/>
      </c>
      <c r="E254" s="130" t="str">
        <f>IFERROR(IF(VLOOKUP($A254,'Annex 2 EHV charges'!$A:$O,8,FALSE)=0,"",VLOOKUP($A254,'Annex 2 EHV charges'!$A:$O,8,FALSE)),"")</f>
        <v/>
      </c>
      <c r="F254" s="131" t="str">
        <f>IFERROR(IF(VLOOKUP($A254,'Annex 2 EHV charges'!$A:$O,9,FALSE)=0,"",VLOOKUP($A254,'Annex 2 EHV charges'!$A:$O,9,FALSE)),"")</f>
        <v/>
      </c>
      <c r="G254" s="132" t="str">
        <f>IFERROR(IF(VLOOKUP($A254,'Annex 2 EHV charges'!$A:$O,10,FALSE)=0,"",VLOOKUP($A254,'Annex 2 EHV charges'!$A:$O,10,FALSE)),"")</f>
        <v/>
      </c>
      <c r="H254" s="132" t="str">
        <f>IFERROR(IF(VLOOKUP($A254,'Annex 2 EHV charges'!$A:$O,11,FALSE)=0,"",VLOOKUP($A254,'Annex 2 EHV charges'!$A:$O,11,FALSE)),"")</f>
        <v/>
      </c>
    </row>
    <row r="255" spans="1:8">
      <c r="A255" s="69" t="s">
        <v>2275</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sheetPr codeName="Sheet6">
    <pageSetUpPr fitToPage="1"/>
  </sheetPr>
  <dimension ref="A1:O254"/>
  <sheetViews>
    <sheetView zoomScale="90" zoomScaleNormal="90" zoomScaleSheetLayoutView="100" workbookViewId="0">
      <selection sqref="A1:H1"/>
    </sheetView>
  </sheetViews>
  <sheetFormatPr defaultRowHeight="12.75"/>
  <cols>
    <col min="1" max="1" width="14.7109375" style="69" customWidth="1"/>
    <col min="2" max="2" width="8.7109375" style="69" customWidth="1"/>
    <col min="3" max="3" width="15.7109375" style="77" bestFit="1" customWidth="1"/>
    <col min="4" max="4" width="50.7109375" style="77" customWidth="1"/>
    <col min="5" max="5" width="14.7109375" style="78" customWidth="1"/>
    <col min="6" max="7" width="14.7109375" style="79" customWidth="1"/>
    <col min="8" max="8" width="14.7109375" style="69" customWidth="1"/>
    <col min="9" max="9" width="15.5703125" style="69" customWidth="1"/>
    <col min="10" max="16384" width="9.140625" style="69"/>
  </cols>
  <sheetData>
    <row r="1" spans="1:15" ht="66.75" customHeight="1">
      <c r="A1" s="250" t="s">
        <v>546</v>
      </c>
      <c r="B1" s="250"/>
      <c r="C1" s="250"/>
      <c r="D1" s="250"/>
      <c r="E1" s="250"/>
      <c r="F1" s="250"/>
      <c r="G1" s="250"/>
      <c r="H1" s="250"/>
    </row>
    <row r="2" spans="1:15" s="70" customFormat="1" ht="25.5" customHeight="1">
      <c r="A2" s="252" t="str">
        <f>Overview!B4&amp; " - Effective from "&amp;Overview!D4&amp;" - "&amp;Overview!E4&amp;" EDCM export charges"</f>
        <v>Electricity North West Limited - Effective from 1 April 2018 - Final EDCM export charges</v>
      </c>
      <c r="B2" s="253"/>
      <c r="C2" s="253"/>
      <c r="D2" s="253"/>
      <c r="E2" s="253"/>
      <c r="F2" s="253"/>
      <c r="G2" s="253"/>
      <c r="H2" s="254"/>
    </row>
    <row r="3" spans="1:15" s="108" customFormat="1" ht="18">
      <c r="A3" s="115"/>
      <c r="B3" s="115"/>
      <c r="C3" s="115"/>
      <c r="D3" s="116"/>
      <c r="E3" s="117"/>
      <c r="F3" s="117"/>
      <c r="G3" s="118"/>
      <c r="H3" s="118"/>
      <c r="I3" s="105"/>
      <c r="J3" s="105"/>
      <c r="K3" s="105"/>
      <c r="L3" s="105"/>
      <c r="M3" s="105"/>
      <c r="N3" s="105"/>
      <c r="O3" s="105"/>
    </row>
    <row r="4" spans="1:15" ht="60.75" customHeight="1">
      <c r="A4" s="71" t="s">
        <v>517</v>
      </c>
      <c r="B4" s="72" t="s">
        <v>489</v>
      </c>
      <c r="C4" s="71" t="s">
        <v>491</v>
      </c>
      <c r="D4" s="73" t="s">
        <v>200</v>
      </c>
      <c r="E4" s="73" t="str">
        <f>'Annex 2 EHV charges'!L10</f>
        <v>Export
Super Red
unit charge
(p/kWh)</v>
      </c>
      <c r="F4" s="73" t="str">
        <f>'Annex 2 EHV charges'!M10</f>
        <v>Export
fixed charge
(p/day)</v>
      </c>
      <c r="G4" s="73" t="str">
        <f>'Annex 2 EHV charges'!N10</f>
        <v>Export
capacity charge
(p/kVA/day)</v>
      </c>
      <c r="H4" s="73" t="str">
        <f>'Annex 2 EHV charges'!O10</f>
        <v>Export
exceeded capacity charge
(p/kVA/day)</v>
      </c>
    </row>
    <row r="5" spans="1:15" ht="12.75" customHeight="1">
      <c r="A5" s="126" t="str">
        <f t="array" ref="A5">IFERROR(INDEX('Annex 2 EHV charges'!$D$11:$D$260, MATCH(0, IF(ISBLANK('Annex 2 EHV charges'!$D$11:$D$260),1, COUNTIF(A$4:$A4, 'Annex 2 EHV charges'!$D$11:$D$260)), 0)),"")</f>
        <v>Export Tariff 1</v>
      </c>
      <c r="B5" s="125" t="str">
        <f>IF($A5="","",VLOOKUP($A5,'Annex 2 EHV charges'!$D:$O,2,0))</f>
        <v>-</v>
      </c>
      <c r="C5" s="126" t="str">
        <f>IF($A5="","",VLOOKUP($A5,'Annex 2 EHV charges'!$D:$O,3,0))</f>
        <v>-</v>
      </c>
      <c r="D5" s="125" t="str">
        <f>IF($A5="","",VLOOKUP($A5,'Annex 2 EHV charges'!$D:$O,4,0))</f>
        <v>Site 1</v>
      </c>
      <c r="E5" s="127" t="str">
        <f>IFERROR(IF(VLOOKUP($A5,'Annex 2 EHV charges'!$D:$O,9,FALSE)=0,"",VLOOKUP($A5,'Annex 2 EHV charges'!$D:$O,9,FALSE)),"")</f>
        <v/>
      </c>
      <c r="F5" s="128" t="str">
        <f>IFERROR(IF(VLOOKUP($A5,'Annex 2 EHV charges'!$D:$O,10,FALSE)=0,"",VLOOKUP($A5,'Annex 2 EHV charges'!$D:$O,10,FALSE)),"")</f>
        <v/>
      </c>
      <c r="G5" s="129" t="str">
        <f>IFERROR(IF(VLOOKUP($A5,'Annex 2 EHV charges'!$D:$O,11,FALSE)=0,"",VLOOKUP($A5,'Annex 2 EHV charges'!$D:$O,11,FALSE)),"")</f>
        <v/>
      </c>
      <c r="H5" s="129" t="str">
        <f>IFERROR(IF(VLOOKUP($A5,'Annex 2 EHV charges'!$D:$O,12,FALSE)=0,"",VLOOKUP($A5,'Annex 2 EHV charges'!$D:$O,12,FALSE)),"")</f>
        <v/>
      </c>
    </row>
    <row r="6" spans="1:15" ht="12.75" customHeight="1">
      <c r="A6" s="126" t="str">
        <f t="array" ref="A6">IFERROR(INDEX('Annex 2 EHV charges'!$D$11:$D$260, MATCH(0, IF(ISBLANK('Annex 2 EHV charges'!$D$11:$D$260),1, COUNTIF(A$4:$A5, 'Annex 2 EHV charges'!$D$11:$D$260)), 0)),"")</f>
        <v>Export Tariff 2</v>
      </c>
      <c r="B6" s="125">
        <f>IF($A6="","",VLOOKUP($A6,'Annex 2 EHV charges'!$D:$O,2,0))</f>
        <v>507</v>
      </c>
      <c r="C6" s="126" t="str">
        <f>IF($A6="","",VLOOKUP($A6,'Annex 2 EHV charges'!$D:$O,3,0))</f>
        <v>-</v>
      </c>
      <c r="D6" s="125" t="str">
        <f>IF($A6="","",VLOOKUP($A6,'Annex 2 EHV charges'!$D:$O,4,0))</f>
        <v>Site 2</v>
      </c>
      <c r="E6" s="127">
        <f>IFERROR(IF(VLOOKUP($A6,'Annex 2 EHV charges'!$D:$O,9,FALSE)=0,"",VLOOKUP($A6,'Annex 2 EHV charges'!$D:$O,9,FALSE)),"")</f>
        <v>-1.08</v>
      </c>
      <c r="F6" s="128">
        <f>IFERROR(IF(VLOOKUP($A6,'Annex 2 EHV charges'!$D:$O,10,FALSE)=0,"",VLOOKUP($A6,'Annex 2 EHV charges'!$D:$O,10,FALSE)),"")</f>
        <v>337.28</v>
      </c>
      <c r="G6" s="129">
        <f>IFERROR(IF(VLOOKUP($A6,'Annex 2 EHV charges'!$D:$O,11,FALSE)=0,"",VLOOKUP($A6,'Annex 2 EHV charges'!$D:$O,11,FALSE)),"")</f>
        <v>0.05</v>
      </c>
      <c r="H6" s="129">
        <f>IFERROR(IF(VLOOKUP($A6,'Annex 2 EHV charges'!$D:$O,12,FALSE)=0,"",VLOOKUP($A6,'Annex 2 EHV charges'!$D:$O,12,FALSE)),"")</f>
        <v>0.05</v>
      </c>
    </row>
    <row r="7" spans="1:15" ht="12.75" customHeight="1">
      <c r="A7" s="126" t="str">
        <f t="array" ref="A7">IFERROR(INDEX('Annex 2 EHV charges'!$D$11:$D$260, MATCH(0, IF(ISBLANK('Annex 2 EHV charges'!$D$11:$D$260),1, COUNTIF(A$4:$A6, 'Annex 2 EHV charges'!$D$11:$D$260)), 0)),"")</f>
        <v>Export Tariff 3</v>
      </c>
      <c r="B7" s="125" t="str">
        <f>IF($A7="","",VLOOKUP($A7,'Annex 2 EHV charges'!$D:$O,2,0))</f>
        <v>-</v>
      </c>
      <c r="C7" s="126" t="str">
        <f>IF($A7="","",VLOOKUP($A7,'Annex 2 EHV charges'!$D:$O,3,0))</f>
        <v>-</v>
      </c>
      <c r="D7" s="125" t="str">
        <f>IF($A7="","",VLOOKUP($A7,'Annex 2 EHV charges'!$D:$O,4,0))</f>
        <v>Site 3</v>
      </c>
      <c r="E7" s="127" t="str">
        <f>IFERROR(IF(VLOOKUP($A7,'Annex 2 EHV charges'!$D:$O,9,FALSE)=0,"",VLOOKUP($A7,'Annex 2 EHV charges'!$D:$O,9,FALSE)),"")</f>
        <v/>
      </c>
      <c r="F7" s="128" t="str">
        <f>IFERROR(IF(VLOOKUP($A7,'Annex 2 EHV charges'!$D:$O,10,FALSE)=0,"",VLOOKUP($A7,'Annex 2 EHV charges'!$D:$O,10,FALSE)),"")</f>
        <v/>
      </c>
      <c r="G7" s="129" t="str">
        <f>IFERROR(IF(VLOOKUP($A7,'Annex 2 EHV charges'!$D:$O,11,FALSE)=0,"",VLOOKUP($A7,'Annex 2 EHV charges'!$D:$O,11,FALSE)),"")</f>
        <v/>
      </c>
      <c r="H7" s="129" t="str">
        <f>IFERROR(IF(VLOOKUP($A7,'Annex 2 EHV charges'!$D:$O,12,FALSE)=0,"",VLOOKUP($A7,'Annex 2 EHV charges'!$D:$O,12,FALSE)),"")</f>
        <v/>
      </c>
    </row>
    <row r="8" spans="1:15" ht="12.75" customHeight="1">
      <c r="A8" s="126" t="str">
        <f t="array" ref="A8">IFERROR(INDEX('Annex 2 EHV charges'!$D$11:$D$260, MATCH(0, IF(ISBLANK('Annex 2 EHV charges'!$D$11:$D$260),1, COUNTIF(A$4:$A7, 'Annex 2 EHV charges'!$D$11:$D$260)), 0)),"")</f>
        <v>Export Tariff 4</v>
      </c>
      <c r="B8" s="125" t="str">
        <f>IF($A8="","",VLOOKUP($A8,'Annex 2 EHV charges'!$D:$O,2,0))</f>
        <v>-</v>
      </c>
      <c r="C8" s="126" t="str">
        <f>IF($A8="","",VLOOKUP($A8,'Annex 2 EHV charges'!$D:$O,3,0))</f>
        <v>-</v>
      </c>
      <c r="D8" s="125" t="str">
        <f>IF($A8="","",VLOOKUP($A8,'Annex 2 EHV charges'!$D:$O,4,0))</f>
        <v>Site 4</v>
      </c>
      <c r="E8" s="127" t="str">
        <f>IFERROR(IF(VLOOKUP($A8,'Annex 2 EHV charges'!$D:$O,9,FALSE)=0,"",VLOOKUP($A8,'Annex 2 EHV charges'!$D:$O,9,FALSE)),"")</f>
        <v/>
      </c>
      <c r="F8" s="128" t="str">
        <f>IFERROR(IF(VLOOKUP($A8,'Annex 2 EHV charges'!$D:$O,10,FALSE)=0,"",VLOOKUP($A8,'Annex 2 EHV charges'!$D:$O,10,FALSE)),"")</f>
        <v/>
      </c>
      <c r="G8" s="129" t="str">
        <f>IFERROR(IF(VLOOKUP($A8,'Annex 2 EHV charges'!$D:$O,11,FALSE)=0,"",VLOOKUP($A8,'Annex 2 EHV charges'!$D:$O,11,FALSE)),"")</f>
        <v/>
      </c>
      <c r="H8" s="129" t="str">
        <f>IFERROR(IF(VLOOKUP($A8,'Annex 2 EHV charges'!$D:$O,12,FALSE)=0,"",VLOOKUP($A8,'Annex 2 EHV charges'!$D:$O,12,FALSE)),"")</f>
        <v/>
      </c>
    </row>
    <row r="9" spans="1:15" ht="12.75" customHeight="1">
      <c r="A9" s="126" t="str">
        <f t="array" ref="A9">IFERROR(INDEX('Annex 2 EHV charges'!$D$11:$D$260, MATCH(0, IF(ISBLANK('Annex 2 EHV charges'!$D$11:$D$260),1, COUNTIF(A$4:$A8, 'Annex 2 EHV charges'!$D$11:$D$260)), 0)),"")</f>
        <v>Export Tariff 5</v>
      </c>
      <c r="B9" s="125" t="str">
        <f>IF($A9="","",VLOOKUP($A9,'Annex 2 EHV charges'!$D:$O,2,0))</f>
        <v>-</v>
      </c>
      <c r="C9" s="126" t="str">
        <f>IF($A9="","",VLOOKUP($A9,'Annex 2 EHV charges'!$D:$O,3,0))</f>
        <v>-</v>
      </c>
      <c r="D9" s="125" t="str">
        <f>IF($A9="","",VLOOKUP($A9,'Annex 2 EHV charges'!$D:$O,4,0))</f>
        <v>Site 5</v>
      </c>
      <c r="E9" s="127" t="str">
        <f>IFERROR(IF(VLOOKUP($A9,'Annex 2 EHV charges'!$D:$O,9,FALSE)=0,"",VLOOKUP($A9,'Annex 2 EHV charges'!$D:$O,9,FALSE)),"")</f>
        <v/>
      </c>
      <c r="F9" s="128" t="str">
        <f>IFERROR(IF(VLOOKUP($A9,'Annex 2 EHV charges'!$D:$O,10,FALSE)=0,"",VLOOKUP($A9,'Annex 2 EHV charges'!$D:$O,10,FALSE)),"")</f>
        <v/>
      </c>
      <c r="G9" s="129" t="str">
        <f>IFERROR(IF(VLOOKUP($A9,'Annex 2 EHV charges'!$D:$O,11,FALSE)=0,"",VLOOKUP($A9,'Annex 2 EHV charges'!$D:$O,11,FALSE)),"")</f>
        <v/>
      </c>
      <c r="H9" s="129" t="str">
        <f>IFERROR(IF(VLOOKUP($A9,'Annex 2 EHV charges'!$D:$O,12,FALSE)=0,"",VLOOKUP($A9,'Annex 2 EHV charges'!$D:$O,12,FALSE)),"")</f>
        <v/>
      </c>
    </row>
    <row r="10" spans="1:15" ht="12.75" customHeight="1">
      <c r="A10" s="126" t="str">
        <f t="array" ref="A10">IFERROR(INDEX('Annex 2 EHV charges'!$D$11:$D$260, MATCH(0, IF(ISBLANK('Annex 2 EHV charges'!$D$11:$D$260),1, COUNTIF(A$4:$A9, 'Annex 2 EHV charges'!$D$11:$D$260)), 0)),"")</f>
        <v>Export Tariff 6</v>
      </c>
      <c r="B10" s="125" t="str">
        <f>IF($A10="","",VLOOKUP($A10,'Annex 2 EHV charges'!$D:$O,2,0))</f>
        <v>-</v>
      </c>
      <c r="C10" s="126" t="str">
        <f>IF($A10="","",VLOOKUP($A10,'Annex 2 EHV charges'!$D:$O,3,0))</f>
        <v>-</v>
      </c>
      <c r="D10" s="125" t="str">
        <f>IF($A10="","",VLOOKUP($A10,'Annex 2 EHV charges'!$D:$O,4,0))</f>
        <v>Site 6</v>
      </c>
      <c r="E10" s="127" t="str">
        <f>IFERROR(IF(VLOOKUP($A10,'Annex 2 EHV charges'!$D:$O,9,FALSE)=0,"",VLOOKUP($A10,'Annex 2 EHV charges'!$D:$O,9,FALSE)),"")</f>
        <v/>
      </c>
      <c r="F10" s="128" t="str">
        <f>IFERROR(IF(VLOOKUP($A10,'Annex 2 EHV charges'!$D:$O,10,FALSE)=0,"",VLOOKUP($A10,'Annex 2 EHV charges'!$D:$O,10,FALSE)),"")</f>
        <v/>
      </c>
      <c r="G10" s="129" t="str">
        <f>IFERROR(IF(VLOOKUP($A10,'Annex 2 EHV charges'!$D:$O,11,FALSE)=0,"",VLOOKUP($A10,'Annex 2 EHV charges'!$D:$O,11,FALSE)),"")</f>
        <v/>
      </c>
      <c r="H10" s="129" t="str">
        <f>IFERROR(IF(VLOOKUP($A10,'Annex 2 EHV charges'!$D:$O,12,FALSE)=0,"",VLOOKUP($A10,'Annex 2 EHV charges'!$D:$O,12,FALSE)),"")</f>
        <v/>
      </c>
    </row>
    <row r="11" spans="1:15" ht="12.75" customHeight="1">
      <c r="A11" s="126" t="str">
        <f t="array" ref="A11">IFERROR(INDEX('Annex 2 EHV charges'!$D$11:$D$260, MATCH(0, IF(ISBLANK('Annex 2 EHV charges'!$D$11:$D$260),1, COUNTIF(A$4:$A10, 'Annex 2 EHV charges'!$D$11:$D$260)), 0)),"")</f>
        <v>Export Tariff 7</v>
      </c>
      <c r="B11" s="125" t="str">
        <f>IF($A11="","",VLOOKUP($A11,'Annex 2 EHV charges'!$D:$O,2,0))</f>
        <v>-</v>
      </c>
      <c r="C11" s="126" t="str">
        <f>IF($A11="","",VLOOKUP($A11,'Annex 2 EHV charges'!$D:$O,3,0))</f>
        <v>-</v>
      </c>
      <c r="D11" s="125" t="str">
        <f>IF($A11="","",VLOOKUP($A11,'Annex 2 EHV charges'!$D:$O,4,0))</f>
        <v>Site 7</v>
      </c>
      <c r="E11" s="127" t="str">
        <f>IFERROR(IF(VLOOKUP($A11,'Annex 2 EHV charges'!$D:$O,9,FALSE)=0,"",VLOOKUP($A11,'Annex 2 EHV charges'!$D:$O,9,FALSE)),"")</f>
        <v/>
      </c>
      <c r="F11" s="128" t="str">
        <f>IFERROR(IF(VLOOKUP($A11,'Annex 2 EHV charges'!$D:$O,10,FALSE)=0,"",VLOOKUP($A11,'Annex 2 EHV charges'!$D:$O,10,FALSE)),"")</f>
        <v/>
      </c>
      <c r="G11" s="129" t="str">
        <f>IFERROR(IF(VLOOKUP($A11,'Annex 2 EHV charges'!$D:$O,11,FALSE)=0,"",VLOOKUP($A11,'Annex 2 EHV charges'!$D:$O,11,FALSE)),"")</f>
        <v/>
      </c>
      <c r="H11" s="129" t="str">
        <f>IFERROR(IF(VLOOKUP($A11,'Annex 2 EHV charges'!$D:$O,12,FALSE)=0,"",VLOOKUP($A11,'Annex 2 EHV charges'!$D:$O,12,FALSE)),"")</f>
        <v/>
      </c>
    </row>
    <row r="12" spans="1:15" ht="12.75" customHeight="1">
      <c r="A12" s="126" t="str">
        <f t="array" ref="A12">IFERROR(INDEX('Annex 2 EHV charges'!$D$11:$D$260, MATCH(0, IF(ISBLANK('Annex 2 EHV charges'!$D$11:$D$260),1, COUNTIF(A$4:$A11, 'Annex 2 EHV charges'!$D$11:$D$260)), 0)),"")</f>
        <v>Export Tariff 8</v>
      </c>
      <c r="B12" s="125">
        <f>IF($A12="","",VLOOKUP($A12,'Annex 2 EHV charges'!$D:$O,2,0))</f>
        <v>217</v>
      </c>
      <c r="C12" s="126">
        <f>IF($A12="","",VLOOKUP($A12,'Annex 2 EHV charges'!$D:$O,3,0))</f>
        <v>1640000519728</v>
      </c>
      <c r="D12" s="125" t="str">
        <f>IF($A12="","",VLOOKUP($A12,'Annex 2 EHV charges'!$D:$O,4,0))</f>
        <v>Site 8</v>
      </c>
      <c r="E12" s="127" t="str">
        <f>IFERROR(IF(VLOOKUP($A12,'Annex 2 EHV charges'!$D:$O,9,FALSE)=0,"",VLOOKUP($A12,'Annex 2 EHV charges'!$D:$O,9,FALSE)),"")</f>
        <v/>
      </c>
      <c r="F12" s="128">
        <f>IFERROR(IF(VLOOKUP($A12,'Annex 2 EHV charges'!$D:$O,10,FALSE)=0,"",VLOOKUP($A12,'Annex 2 EHV charges'!$D:$O,10,FALSE)),"")</f>
        <v>426.24</v>
      </c>
      <c r="G12" s="129">
        <f>IFERROR(IF(VLOOKUP($A12,'Annex 2 EHV charges'!$D:$O,11,FALSE)=0,"",VLOOKUP($A12,'Annex 2 EHV charges'!$D:$O,11,FALSE)),"")</f>
        <v>0.05</v>
      </c>
      <c r="H12" s="129">
        <f>IFERROR(IF(VLOOKUP($A12,'Annex 2 EHV charges'!$D:$O,12,FALSE)=0,"",VLOOKUP($A12,'Annex 2 EHV charges'!$D:$O,12,FALSE)),"")</f>
        <v>0.05</v>
      </c>
    </row>
    <row r="13" spans="1:15" ht="12.75" customHeight="1">
      <c r="A13" s="126" t="str">
        <f t="array" ref="A13">IFERROR(INDEX('Annex 2 EHV charges'!$D$11:$D$260, MATCH(0, IF(ISBLANK('Annex 2 EHV charges'!$D$11:$D$260),1, COUNTIF(A$4:$A12, 'Annex 2 EHV charges'!$D$11:$D$260)), 0)),"")</f>
        <v>Export Tariff 9</v>
      </c>
      <c r="B13" s="125" t="str">
        <f>IF($A13="","",VLOOKUP($A13,'Annex 2 EHV charges'!$D:$O,2,0))</f>
        <v>-</v>
      </c>
      <c r="C13" s="126" t="str">
        <f>IF($A13="","",VLOOKUP($A13,'Annex 2 EHV charges'!$D:$O,3,0))</f>
        <v>-</v>
      </c>
      <c r="D13" s="125" t="str">
        <f>IF($A13="","",VLOOKUP($A13,'Annex 2 EHV charges'!$D:$O,4,0))</f>
        <v>Site 9</v>
      </c>
      <c r="E13" s="127" t="str">
        <f>IFERROR(IF(VLOOKUP($A13,'Annex 2 EHV charges'!$D:$O,9,FALSE)=0,"",VLOOKUP($A13,'Annex 2 EHV charges'!$D:$O,9,FALSE)),"")</f>
        <v/>
      </c>
      <c r="F13" s="128" t="str">
        <f>IFERROR(IF(VLOOKUP($A13,'Annex 2 EHV charges'!$D:$O,10,FALSE)=0,"",VLOOKUP($A13,'Annex 2 EHV charges'!$D:$O,10,FALSE)),"")</f>
        <v/>
      </c>
      <c r="G13" s="129" t="str">
        <f>IFERROR(IF(VLOOKUP($A13,'Annex 2 EHV charges'!$D:$O,11,FALSE)=0,"",VLOOKUP($A13,'Annex 2 EHV charges'!$D:$O,11,FALSE)),"")</f>
        <v/>
      </c>
      <c r="H13" s="129" t="str">
        <f>IFERROR(IF(VLOOKUP($A13,'Annex 2 EHV charges'!$D:$O,12,FALSE)=0,"",VLOOKUP($A13,'Annex 2 EHV charges'!$D:$O,12,FALSE)),"")</f>
        <v/>
      </c>
    </row>
    <row r="14" spans="1:15" ht="12.75" customHeight="1">
      <c r="A14" s="126" t="str">
        <f t="array" ref="A14">IFERROR(INDEX('Annex 2 EHV charges'!$D$11:$D$260, MATCH(0, IF(ISBLANK('Annex 2 EHV charges'!$D$11:$D$260),1, COUNTIF(A$4:$A13, 'Annex 2 EHV charges'!$D$11:$D$260)), 0)),"")</f>
        <v>Export Tariff 10</v>
      </c>
      <c r="B14" s="125" t="str">
        <f>IF($A14="","",VLOOKUP($A14,'Annex 2 EHV charges'!$D:$O,2,0))</f>
        <v>-</v>
      </c>
      <c r="C14" s="126" t="str">
        <f>IF($A14="","",VLOOKUP($A14,'Annex 2 EHV charges'!$D:$O,3,0))</f>
        <v>-</v>
      </c>
      <c r="D14" s="125" t="str">
        <f>IF($A14="","",VLOOKUP($A14,'Annex 2 EHV charges'!$D:$O,4,0))</f>
        <v>Site 10</v>
      </c>
      <c r="E14" s="127" t="str">
        <f>IFERROR(IF(VLOOKUP($A14,'Annex 2 EHV charges'!$D:$O,9,FALSE)=0,"",VLOOKUP($A14,'Annex 2 EHV charges'!$D:$O,9,FALSE)),"")</f>
        <v/>
      </c>
      <c r="F14" s="128" t="str">
        <f>IFERROR(IF(VLOOKUP($A14,'Annex 2 EHV charges'!$D:$O,10,FALSE)=0,"",VLOOKUP($A14,'Annex 2 EHV charges'!$D:$O,10,FALSE)),"")</f>
        <v/>
      </c>
      <c r="G14" s="129" t="str">
        <f>IFERROR(IF(VLOOKUP($A14,'Annex 2 EHV charges'!$D:$O,11,FALSE)=0,"",VLOOKUP($A14,'Annex 2 EHV charges'!$D:$O,11,FALSE)),"")</f>
        <v/>
      </c>
      <c r="H14" s="129" t="str">
        <f>IFERROR(IF(VLOOKUP($A14,'Annex 2 EHV charges'!$D:$O,12,FALSE)=0,"",VLOOKUP($A14,'Annex 2 EHV charges'!$D:$O,12,FALSE)),"")</f>
        <v/>
      </c>
    </row>
    <row r="15" spans="1:15" ht="12.75" customHeight="1">
      <c r="A15" s="126" t="str">
        <f t="array" ref="A15">IFERROR(INDEX('Annex 2 EHV charges'!$D$11:$D$260, MATCH(0, IF(ISBLANK('Annex 2 EHV charges'!$D$11:$D$260),1, COUNTIF(A$4:$A14, 'Annex 2 EHV charges'!$D$11:$D$260)), 0)),"")</f>
        <v>Export Tariff 11</v>
      </c>
      <c r="B15" s="125" t="str">
        <f>IF($A15="","",VLOOKUP($A15,'Annex 2 EHV charges'!$D:$O,2,0))</f>
        <v>-</v>
      </c>
      <c r="C15" s="126" t="str">
        <f>IF($A15="","",VLOOKUP($A15,'Annex 2 EHV charges'!$D:$O,3,0))</f>
        <v>-</v>
      </c>
      <c r="D15" s="125" t="str">
        <f>IF($A15="","",VLOOKUP($A15,'Annex 2 EHV charges'!$D:$O,4,0))</f>
        <v>Site 11</v>
      </c>
      <c r="E15" s="127" t="str">
        <f>IFERROR(IF(VLOOKUP($A15,'Annex 2 EHV charges'!$D:$O,9,FALSE)=0,"",VLOOKUP($A15,'Annex 2 EHV charges'!$D:$O,9,FALSE)),"")</f>
        <v/>
      </c>
      <c r="F15" s="128" t="str">
        <f>IFERROR(IF(VLOOKUP($A15,'Annex 2 EHV charges'!$D:$O,10,FALSE)=0,"",VLOOKUP($A15,'Annex 2 EHV charges'!$D:$O,10,FALSE)),"")</f>
        <v/>
      </c>
      <c r="G15" s="129" t="str">
        <f>IFERROR(IF(VLOOKUP($A15,'Annex 2 EHV charges'!$D:$O,11,FALSE)=0,"",VLOOKUP($A15,'Annex 2 EHV charges'!$D:$O,11,FALSE)),"")</f>
        <v/>
      </c>
      <c r="H15" s="129" t="str">
        <f>IFERROR(IF(VLOOKUP($A15,'Annex 2 EHV charges'!$D:$O,12,FALSE)=0,"",VLOOKUP($A15,'Annex 2 EHV charges'!$D:$O,12,FALSE)),"")</f>
        <v/>
      </c>
    </row>
    <row r="16" spans="1:15" ht="12.75" customHeight="1">
      <c r="A16" s="126" t="str">
        <f t="array" ref="A16">IFERROR(INDEX('Annex 2 EHV charges'!$D$11:$D$260, MATCH(0, IF(ISBLANK('Annex 2 EHV charges'!$D$11:$D$260),1, COUNTIF(A$4:$A15, 'Annex 2 EHV charges'!$D$11:$D$260)), 0)),"")</f>
        <v>Export Tariff 12</v>
      </c>
      <c r="B16" s="125">
        <f>IF($A16="","",VLOOKUP($A16,'Annex 2 EHV charges'!$D:$O,2,0))</f>
        <v>470</v>
      </c>
      <c r="C16" s="126" t="str">
        <f>IF($A16="","",VLOOKUP($A16,'Annex 2 EHV charges'!$D:$O,3,0))</f>
        <v>1620001102930
1620001102940</v>
      </c>
      <c r="D16" s="125" t="str">
        <f>IF($A16="","",VLOOKUP($A16,'Annex 2 EHV charges'!$D:$O,4,0))</f>
        <v>Site 12</v>
      </c>
      <c r="E16" s="127" t="str">
        <f>IFERROR(IF(VLOOKUP($A16,'Annex 2 EHV charges'!$D:$O,9,FALSE)=0,"",VLOOKUP($A16,'Annex 2 EHV charges'!$D:$O,9,FALSE)),"")</f>
        <v/>
      </c>
      <c r="F16" s="128" t="str">
        <f>IFERROR(IF(VLOOKUP($A16,'Annex 2 EHV charges'!$D:$O,10,FALSE)=0,"",VLOOKUP($A16,'Annex 2 EHV charges'!$D:$O,10,FALSE)),"")</f>
        <v/>
      </c>
      <c r="G16" s="129" t="str">
        <f>IFERROR(IF(VLOOKUP($A16,'Annex 2 EHV charges'!$D:$O,11,FALSE)=0,"",VLOOKUP($A16,'Annex 2 EHV charges'!$D:$O,11,FALSE)),"")</f>
        <v/>
      </c>
      <c r="H16" s="129" t="str">
        <f>IFERROR(IF(VLOOKUP($A16,'Annex 2 EHV charges'!$D:$O,12,FALSE)=0,"",VLOOKUP($A16,'Annex 2 EHV charges'!$D:$O,12,FALSE)),"")</f>
        <v/>
      </c>
    </row>
    <row r="17" spans="1:8" ht="12.75" customHeight="1">
      <c r="A17" s="126" t="str">
        <f t="array" ref="A17">IFERROR(INDEX('Annex 2 EHV charges'!$D$11:$D$260, MATCH(0, IF(ISBLANK('Annex 2 EHV charges'!$D$11:$D$260),1, COUNTIF(A$4:$A16, 'Annex 2 EHV charges'!$D$11:$D$260)), 0)),"")</f>
        <v>Export Tariff 13</v>
      </c>
      <c r="B17" s="125">
        <f>IF($A17="","",VLOOKUP($A17,'Annex 2 EHV charges'!$D:$O,2,0))</f>
        <v>690</v>
      </c>
      <c r="C17" s="126">
        <f>IF($A17="","",VLOOKUP($A17,'Annex 2 EHV charges'!$D:$O,3,0))</f>
        <v>1620000193245</v>
      </c>
      <c r="D17" s="125" t="str">
        <f>IF($A17="","",VLOOKUP($A17,'Annex 2 EHV charges'!$D:$O,4,0))</f>
        <v>Site 13</v>
      </c>
      <c r="E17" s="127">
        <f>IFERROR(IF(VLOOKUP($A17,'Annex 2 EHV charges'!$D:$O,9,FALSE)=0,"",VLOOKUP($A17,'Annex 2 EHV charges'!$D:$O,9,FALSE)),"")</f>
        <v>-0.53600000000000003</v>
      </c>
      <c r="F17" s="128">
        <f>IFERROR(IF(VLOOKUP($A17,'Annex 2 EHV charges'!$D:$O,10,FALSE)=0,"",VLOOKUP($A17,'Annex 2 EHV charges'!$D:$O,10,FALSE)),"")</f>
        <v>381.12</v>
      </c>
      <c r="G17" s="129">
        <f>IFERROR(IF(VLOOKUP($A17,'Annex 2 EHV charges'!$D:$O,11,FALSE)=0,"",VLOOKUP($A17,'Annex 2 EHV charges'!$D:$O,11,FALSE)),"")</f>
        <v>0.05</v>
      </c>
      <c r="H17" s="129">
        <f>IFERROR(IF(VLOOKUP($A17,'Annex 2 EHV charges'!$D:$O,12,FALSE)=0,"",VLOOKUP($A17,'Annex 2 EHV charges'!$D:$O,12,FALSE)),"")</f>
        <v>0.05</v>
      </c>
    </row>
    <row r="18" spans="1:8" ht="12.75" customHeight="1">
      <c r="A18" s="126" t="str">
        <f t="array" ref="A18">IFERROR(INDEX('Annex 2 EHV charges'!$D$11:$D$260, MATCH(0, IF(ISBLANK('Annex 2 EHV charges'!$D$11:$D$260),1, COUNTIF(A$4:$A17, 'Annex 2 EHV charges'!$D$11:$D$260)), 0)),"")</f>
        <v>Export Tariff 14</v>
      </c>
      <c r="B18" s="125">
        <f>IF($A18="","",VLOOKUP($A18,'Annex 2 EHV charges'!$D:$O,2,0))</f>
        <v>730</v>
      </c>
      <c r="C18" s="126">
        <f>IF($A18="","",VLOOKUP($A18,'Annex 2 EHV charges'!$D:$O,3,0))</f>
        <v>1630000403060</v>
      </c>
      <c r="D18" s="125" t="str">
        <f>IF($A18="","",VLOOKUP($A18,'Annex 2 EHV charges'!$D:$O,4,0))</f>
        <v>Site 14</v>
      </c>
      <c r="E18" s="127" t="str">
        <f>IFERROR(IF(VLOOKUP($A18,'Annex 2 EHV charges'!$D:$O,9,FALSE)=0,"",VLOOKUP($A18,'Annex 2 EHV charges'!$D:$O,9,FALSE)),"")</f>
        <v/>
      </c>
      <c r="F18" s="128" t="str">
        <f>IFERROR(IF(VLOOKUP($A18,'Annex 2 EHV charges'!$D:$O,10,FALSE)=0,"",VLOOKUP($A18,'Annex 2 EHV charges'!$D:$O,10,FALSE)),"")</f>
        <v/>
      </c>
      <c r="G18" s="129" t="str">
        <f>IFERROR(IF(VLOOKUP($A18,'Annex 2 EHV charges'!$D:$O,11,FALSE)=0,"",VLOOKUP($A18,'Annex 2 EHV charges'!$D:$O,11,FALSE)),"")</f>
        <v/>
      </c>
      <c r="H18" s="129" t="str">
        <f>IFERROR(IF(VLOOKUP($A18,'Annex 2 EHV charges'!$D:$O,12,FALSE)=0,"",VLOOKUP($A18,'Annex 2 EHV charges'!$D:$O,12,FALSE)),"")</f>
        <v/>
      </c>
    </row>
    <row r="19" spans="1:8" ht="12.75" customHeight="1">
      <c r="A19" s="126" t="str">
        <f t="array" ref="A19">IFERROR(INDEX('Annex 2 EHV charges'!$D$11:$D$260, MATCH(0, IF(ISBLANK('Annex 2 EHV charges'!$D$11:$D$260),1, COUNTIF(A$4:$A18, 'Annex 2 EHV charges'!$D$11:$D$260)), 0)),"")</f>
        <v>Export Tariff 15</v>
      </c>
      <c r="B19" s="125">
        <f>IF($A19="","",VLOOKUP($A19,'Annex 2 EHV charges'!$D:$O,2,0))</f>
        <v>720</v>
      </c>
      <c r="C19" s="126" t="str">
        <f>IF($A19="","",VLOOKUP($A19,'Annex 2 EHV charges'!$D:$O,3,0))</f>
        <v>1630000408166
1630000408148</v>
      </c>
      <c r="D19" s="125" t="str">
        <f>IF($A19="","",VLOOKUP($A19,'Annex 2 EHV charges'!$D:$O,4,0))</f>
        <v>Site 15</v>
      </c>
      <c r="E19" s="127" t="str">
        <f>IFERROR(IF(VLOOKUP($A19,'Annex 2 EHV charges'!$D:$O,9,FALSE)=0,"",VLOOKUP($A19,'Annex 2 EHV charges'!$D:$O,9,FALSE)),"")</f>
        <v/>
      </c>
      <c r="F19" s="128" t="str">
        <f>IFERROR(IF(VLOOKUP($A19,'Annex 2 EHV charges'!$D:$O,10,FALSE)=0,"",VLOOKUP($A19,'Annex 2 EHV charges'!$D:$O,10,FALSE)),"")</f>
        <v/>
      </c>
      <c r="G19" s="129" t="str">
        <f>IFERROR(IF(VLOOKUP($A19,'Annex 2 EHV charges'!$D:$O,11,FALSE)=0,"",VLOOKUP($A19,'Annex 2 EHV charges'!$D:$O,11,FALSE)),"")</f>
        <v/>
      </c>
      <c r="H19" s="129" t="str">
        <f>IFERROR(IF(VLOOKUP($A19,'Annex 2 EHV charges'!$D:$O,12,FALSE)=0,"",VLOOKUP($A19,'Annex 2 EHV charges'!$D:$O,12,FALSE)),"")</f>
        <v/>
      </c>
    </row>
    <row r="20" spans="1:8" ht="12.75" customHeight="1">
      <c r="A20" s="126" t="str">
        <f t="array" ref="A20">IFERROR(INDEX('Annex 2 EHV charges'!$D$11:$D$260, MATCH(0, IF(ISBLANK('Annex 2 EHV charges'!$D$11:$D$260),1, COUNTIF(A$4:$A19, 'Annex 2 EHV charges'!$D$11:$D$260)), 0)),"")</f>
        <v>Export Tariff 16</v>
      </c>
      <c r="B20" s="125">
        <f>IF($A20="","",VLOOKUP($A20,'Annex 2 EHV charges'!$D:$O,2,0))</f>
        <v>770</v>
      </c>
      <c r="C20" s="126" t="str">
        <f>IF($A20="","",VLOOKUP($A20,'Annex 2 EHV charges'!$D:$O,3,0))</f>
        <v>1630000402252
1630000402261</v>
      </c>
      <c r="D20" s="125" t="str">
        <f>IF($A20="","",VLOOKUP($A20,'Annex 2 EHV charges'!$D:$O,4,0))</f>
        <v>Site 16</v>
      </c>
      <c r="E20" s="127" t="str">
        <f>IFERROR(IF(VLOOKUP($A20,'Annex 2 EHV charges'!$D:$O,9,FALSE)=0,"",VLOOKUP($A20,'Annex 2 EHV charges'!$D:$O,9,FALSE)),"")</f>
        <v/>
      </c>
      <c r="F20" s="128" t="str">
        <f>IFERROR(IF(VLOOKUP($A20,'Annex 2 EHV charges'!$D:$O,10,FALSE)=0,"",VLOOKUP($A20,'Annex 2 EHV charges'!$D:$O,10,FALSE)),"")</f>
        <v/>
      </c>
      <c r="G20" s="129" t="str">
        <f>IFERROR(IF(VLOOKUP($A20,'Annex 2 EHV charges'!$D:$O,11,FALSE)=0,"",VLOOKUP($A20,'Annex 2 EHV charges'!$D:$O,11,FALSE)),"")</f>
        <v/>
      </c>
      <c r="H20" s="129" t="str">
        <f>IFERROR(IF(VLOOKUP($A20,'Annex 2 EHV charges'!$D:$O,12,FALSE)=0,"",VLOOKUP($A20,'Annex 2 EHV charges'!$D:$O,12,FALSE)),"")</f>
        <v/>
      </c>
    </row>
    <row r="21" spans="1:8" ht="12.75" customHeight="1">
      <c r="A21" s="126" t="str">
        <f t="array" ref="A21">IFERROR(INDEX('Annex 2 EHV charges'!$D$11:$D$260, MATCH(0, IF(ISBLANK('Annex 2 EHV charges'!$D$11:$D$260),1, COUNTIF(A$4:$A20, 'Annex 2 EHV charges'!$D$11:$D$260)), 0)),"")</f>
        <v>Export Tariff 17</v>
      </c>
      <c r="B21" s="125">
        <f>IF($A21="","",VLOOKUP($A21,'Annex 2 EHV charges'!$D:$O,2,0))</f>
        <v>740</v>
      </c>
      <c r="C21" s="126" t="str">
        <f>IF($A21="","",VLOOKUP($A21,'Annex 2 EHV charges'!$D:$O,3,0))</f>
        <v>1630000402304
1630000402299</v>
      </c>
      <c r="D21" s="125" t="str">
        <f>IF($A21="","",VLOOKUP($A21,'Annex 2 EHV charges'!$D:$O,4,0))</f>
        <v>Site 17</v>
      </c>
      <c r="E21" s="127" t="str">
        <f>IFERROR(IF(VLOOKUP($A21,'Annex 2 EHV charges'!$D:$O,9,FALSE)=0,"",VLOOKUP($A21,'Annex 2 EHV charges'!$D:$O,9,FALSE)),"")</f>
        <v/>
      </c>
      <c r="F21" s="128" t="str">
        <f>IFERROR(IF(VLOOKUP($A21,'Annex 2 EHV charges'!$D:$O,10,FALSE)=0,"",VLOOKUP($A21,'Annex 2 EHV charges'!$D:$O,10,FALSE)),"")</f>
        <v/>
      </c>
      <c r="G21" s="129" t="str">
        <f>IFERROR(IF(VLOOKUP($A21,'Annex 2 EHV charges'!$D:$O,11,FALSE)=0,"",VLOOKUP($A21,'Annex 2 EHV charges'!$D:$O,11,FALSE)),"")</f>
        <v/>
      </c>
      <c r="H21" s="129" t="str">
        <f>IFERROR(IF(VLOOKUP($A21,'Annex 2 EHV charges'!$D:$O,12,FALSE)=0,"",VLOOKUP($A21,'Annex 2 EHV charges'!$D:$O,12,FALSE)),"")</f>
        <v/>
      </c>
    </row>
    <row r="22" spans="1:8" ht="12.75" customHeight="1">
      <c r="A22" s="126" t="str">
        <f t="array" ref="A22">IFERROR(INDEX('Annex 2 EHV charges'!$D$11:$D$260, MATCH(0, IF(ISBLANK('Annex 2 EHV charges'!$D$11:$D$260),1, COUNTIF(A$4:$A21, 'Annex 2 EHV charges'!$D$11:$D$260)), 0)),"")</f>
        <v>Export Tariff 18</v>
      </c>
      <c r="B22" s="125">
        <f>IF($A22="","",VLOOKUP($A22,'Annex 2 EHV charges'!$D:$O,2,0))</f>
        <v>750</v>
      </c>
      <c r="C22" s="126">
        <f>IF($A22="","",VLOOKUP($A22,'Annex 2 EHV charges'!$D:$O,3,0))</f>
        <v>1630000403070</v>
      </c>
      <c r="D22" s="125" t="str">
        <f>IF($A22="","",VLOOKUP($A22,'Annex 2 EHV charges'!$D:$O,4,0))</f>
        <v>Site 18</v>
      </c>
      <c r="E22" s="127" t="str">
        <f>IFERROR(IF(VLOOKUP($A22,'Annex 2 EHV charges'!$D:$O,9,FALSE)=0,"",VLOOKUP($A22,'Annex 2 EHV charges'!$D:$O,9,FALSE)),"")</f>
        <v/>
      </c>
      <c r="F22" s="128" t="str">
        <f>IFERROR(IF(VLOOKUP($A22,'Annex 2 EHV charges'!$D:$O,10,FALSE)=0,"",VLOOKUP($A22,'Annex 2 EHV charges'!$D:$O,10,FALSE)),"")</f>
        <v/>
      </c>
      <c r="G22" s="129" t="str">
        <f>IFERROR(IF(VLOOKUP($A22,'Annex 2 EHV charges'!$D:$O,11,FALSE)=0,"",VLOOKUP($A22,'Annex 2 EHV charges'!$D:$O,11,FALSE)),"")</f>
        <v/>
      </c>
      <c r="H22" s="129" t="str">
        <f>IFERROR(IF(VLOOKUP($A22,'Annex 2 EHV charges'!$D:$O,12,FALSE)=0,"",VLOOKUP($A22,'Annex 2 EHV charges'!$D:$O,12,FALSE)),"")</f>
        <v/>
      </c>
    </row>
    <row r="23" spans="1:8" ht="12.75" customHeight="1">
      <c r="A23" s="126" t="str">
        <f t="array" ref="A23">IFERROR(INDEX('Annex 2 EHV charges'!$D$11:$D$260, MATCH(0, IF(ISBLANK('Annex 2 EHV charges'!$D$11:$D$260),1, COUNTIF(A$4:$A22, 'Annex 2 EHV charges'!$D$11:$D$260)), 0)),"")</f>
        <v>Export Tariff 19</v>
      </c>
      <c r="B23" s="125">
        <f>IF($A23="","",VLOOKUP($A23,'Annex 2 EHV charges'!$D:$O,2,0))</f>
        <v>820</v>
      </c>
      <c r="C23" s="126">
        <f>IF($A23="","",VLOOKUP($A23,'Annex 2 EHV charges'!$D:$O,3,0))</f>
        <v>1620000622325</v>
      </c>
      <c r="D23" s="125" t="str">
        <f>IF($A23="","",VLOOKUP($A23,'Annex 2 EHV charges'!$D:$O,4,0))</f>
        <v>Site 19</v>
      </c>
      <c r="E23" s="127" t="str">
        <f>IFERROR(IF(VLOOKUP($A23,'Annex 2 EHV charges'!$D:$O,9,FALSE)=0,"",VLOOKUP($A23,'Annex 2 EHV charges'!$D:$O,9,FALSE)),"")</f>
        <v/>
      </c>
      <c r="F23" s="128" t="str">
        <f>IFERROR(IF(VLOOKUP($A23,'Annex 2 EHV charges'!$D:$O,10,FALSE)=0,"",VLOOKUP($A23,'Annex 2 EHV charges'!$D:$O,10,FALSE)),"")</f>
        <v/>
      </c>
      <c r="G23" s="129" t="str">
        <f>IFERROR(IF(VLOOKUP($A23,'Annex 2 EHV charges'!$D:$O,11,FALSE)=0,"",VLOOKUP($A23,'Annex 2 EHV charges'!$D:$O,11,FALSE)),"")</f>
        <v/>
      </c>
      <c r="H23" s="129" t="str">
        <f>IFERROR(IF(VLOOKUP($A23,'Annex 2 EHV charges'!$D:$O,12,FALSE)=0,"",VLOOKUP($A23,'Annex 2 EHV charges'!$D:$O,12,FALSE)),"")</f>
        <v/>
      </c>
    </row>
    <row r="24" spans="1:8" ht="12.75" customHeight="1">
      <c r="A24" s="126" t="str">
        <f t="array" ref="A24">IFERROR(INDEX('Annex 2 EHV charges'!$D$11:$D$260, MATCH(0, IF(ISBLANK('Annex 2 EHV charges'!$D$11:$D$260),1, COUNTIF(A$4:$A23, 'Annex 2 EHV charges'!$D$11:$D$260)), 0)),"")</f>
        <v>Export Tariff 20</v>
      </c>
      <c r="B24" s="125">
        <f>IF($A24="","",VLOOKUP($A24,'Annex 2 EHV charges'!$D:$O,2,0))</f>
        <v>840</v>
      </c>
      <c r="C24" s="126">
        <f>IF($A24="","",VLOOKUP($A24,'Annex 2 EHV charges'!$D:$O,3,0))</f>
        <v>1620000828134</v>
      </c>
      <c r="D24" s="125" t="str">
        <f>IF($A24="","",VLOOKUP($A24,'Annex 2 EHV charges'!$D:$O,4,0))</f>
        <v>Site 20</v>
      </c>
      <c r="E24" s="127">
        <f>IFERROR(IF(VLOOKUP($A24,'Annex 2 EHV charges'!$D:$O,9,FALSE)=0,"",VLOOKUP($A24,'Annex 2 EHV charges'!$D:$O,9,FALSE)),"")</f>
        <v>-1.7969999999999999</v>
      </c>
      <c r="F24" s="128">
        <f>IFERROR(IF(VLOOKUP($A24,'Annex 2 EHV charges'!$D:$O,10,FALSE)=0,"",VLOOKUP($A24,'Annex 2 EHV charges'!$D:$O,10,FALSE)),"")</f>
        <v>2279.46</v>
      </c>
      <c r="G24" s="129">
        <f>IFERROR(IF(VLOOKUP($A24,'Annex 2 EHV charges'!$D:$O,11,FALSE)=0,"",VLOOKUP($A24,'Annex 2 EHV charges'!$D:$O,11,FALSE)),"")</f>
        <v>0.05</v>
      </c>
      <c r="H24" s="129">
        <f>IFERROR(IF(VLOOKUP($A24,'Annex 2 EHV charges'!$D:$O,12,FALSE)=0,"",VLOOKUP($A24,'Annex 2 EHV charges'!$D:$O,12,FALSE)),"")</f>
        <v>0.05</v>
      </c>
    </row>
    <row r="25" spans="1:8" ht="12.75" customHeight="1">
      <c r="A25" s="126" t="str">
        <f t="array" ref="A25">IFERROR(INDEX('Annex 2 EHV charges'!$D$11:$D$260, MATCH(0, IF(ISBLANK('Annex 2 EHV charges'!$D$11:$D$260),1, COUNTIF(A$4:$A24, 'Annex 2 EHV charges'!$D$11:$D$260)), 0)),"")</f>
        <v>Export Tariff 21</v>
      </c>
      <c r="B25" s="125">
        <f>IF($A25="","",VLOOKUP($A25,'Annex 2 EHV charges'!$D:$O,2,0))</f>
        <v>970</v>
      </c>
      <c r="C25" s="126">
        <f>IF($A25="","",VLOOKUP($A25,'Annex 2 EHV charges'!$D:$O,3,0))</f>
        <v>1620000388406</v>
      </c>
      <c r="D25" s="125" t="str">
        <f>IF($A25="","",VLOOKUP($A25,'Annex 2 EHV charges'!$D:$O,4,0))</f>
        <v>Site 21</v>
      </c>
      <c r="E25" s="127" t="str">
        <f>IFERROR(IF(VLOOKUP($A25,'Annex 2 EHV charges'!$D:$O,9,FALSE)=0,"",VLOOKUP($A25,'Annex 2 EHV charges'!$D:$O,9,FALSE)),"")</f>
        <v/>
      </c>
      <c r="F25" s="128" t="str">
        <f>IFERROR(IF(VLOOKUP($A25,'Annex 2 EHV charges'!$D:$O,10,FALSE)=0,"",VLOOKUP($A25,'Annex 2 EHV charges'!$D:$O,10,FALSE)),"")</f>
        <v/>
      </c>
      <c r="G25" s="129" t="str">
        <f>IFERROR(IF(VLOOKUP($A25,'Annex 2 EHV charges'!$D:$O,11,FALSE)=0,"",VLOOKUP($A25,'Annex 2 EHV charges'!$D:$O,11,FALSE)),"")</f>
        <v/>
      </c>
      <c r="H25" s="129" t="str">
        <f>IFERROR(IF(VLOOKUP($A25,'Annex 2 EHV charges'!$D:$O,12,FALSE)=0,"",VLOOKUP($A25,'Annex 2 EHV charges'!$D:$O,12,FALSE)),"")</f>
        <v/>
      </c>
    </row>
    <row r="26" spans="1:8" ht="12.75" customHeight="1">
      <c r="A26" s="126" t="str">
        <f t="array" ref="A26">IFERROR(INDEX('Annex 2 EHV charges'!$D$11:$D$260, MATCH(0, IF(ISBLANK('Annex 2 EHV charges'!$D$11:$D$260),1, COUNTIF(A$4:$A25, 'Annex 2 EHV charges'!$D$11:$D$260)), 0)),"")</f>
        <v>Export Tariff 22</v>
      </c>
      <c r="B26" s="125">
        <f>IF($A26="","",VLOOKUP($A26,'Annex 2 EHV charges'!$D:$O,2,0))</f>
        <v>360</v>
      </c>
      <c r="C26" s="126">
        <f>IF($A26="","",VLOOKUP($A26,'Annex 2 EHV charges'!$D:$O,3,0))</f>
        <v>1630000165183</v>
      </c>
      <c r="D26" s="125" t="str">
        <f>IF($A26="","",VLOOKUP($A26,'Annex 2 EHV charges'!$D:$O,4,0))</f>
        <v>Site 22</v>
      </c>
      <c r="E26" s="127" t="str">
        <f>IFERROR(IF(VLOOKUP($A26,'Annex 2 EHV charges'!$D:$O,9,FALSE)=0,"",VLOOKUP($A26,'Annex 2 EHV charges'!$D:$O,9,FALSE)),"")</f>
        <v/>
      </c>
      <c r="F26" s="128" t="str">
        <f>IFERROR(IF(VLOOKUP($A26,'Annex 2 EHV charges'!$D:$O,10,FALSE)=0,"",VLOOKUP($A26,'Annex 2 EHV charges'!$D:$O,10,FALSE)),"")</f>
        <v/>
      </c>
      <c r="G26" s="129" t="str">
        <f>IFERROR(IF(VLOOKUP($A26,'Annex 2 EHV charges'!$D:$O,11,FALSE)=0,"",VLOOKUP($A26,'Annex 2 EHV charges'!$D:$O,11,FALSE)),"")</f>
        <v/>
      </c>
      <c r="H26" s="129" t="str">
        <f>IFERROR(IF(VLOOKUP($A26,'Annex 2 EHV charges'!$D:$O,12,FALSE)=0,"",VLOOKUP($A26,'Annex 2 EHV charges'!$D:$O,12,FALSE)),"")</f>
        <v/>
      </c>
    </row>
    <row r="27" spans="1:8" ht="12.75" customHeight="1">
      <c r="A27" s="126" t="str">
        <f t="array" ref="A27">IFERROR(INDEX('Annex 2 EHV charges'!$D$11:$D$260, MATCH(0, IF(ISBLANK('Annex 2 EHV charges'!$D$11:$D$260),1, COUNTIF(A$4:$A26, 'Annex 2 EHV charges'!$D$11:$D$260)), 0)),"")</f>
        <v>Export Tariff 23</v>
      </c>
      <c r="B27" s="125">
        <f>IF($A27="","",VLOOKUP($A27,'Annex 2 EHV charges'!$D:$O,2,0))</f>
        <v>420</v>
      </c>
      <c r="C27" s="126">
        <f>IF($A27="","",VLOOKUP($A27,'Annex 2 EHV charges'!$D:$O,3,0))</f>
        <v>1620001681359</v>
      </c>
      <c r="D27" s="125" t="str">
        <f>IF($A27="","",VLOOKUP($A27,'Annex 2 EHV charges'!$D:$O,4,0))</f>
        <v>Site 23</v>
      </c>
      <c r="E27" s="127">
        <f>IFERROR(IF(VLOOKUP($A27,'Annex 2 EHV charges'!$D:$O,9,FALSE)=0,"",VLOOKUP($A27,'Annex 2 EHV charges'!$D:$O,9,FALSE)),"")</f>
        <v>-1.1950000000000001</v>
      </c>
      <c r="F27" s="128">
        <f>IFERROR(IF(VLOOKUP($A27,'Annex 2 EHV charges'!$D:$O,10,FALSE)=0,"",VLOOKUP($A27,'Annex 2 EHV charges'!$D:$O,10,FALSE)),"")</f>
        <v>898.83</v>
      </c>
      <c r="G27" s="129">
        <f>IFERROR(IF(VLOOKUP($A27,'Annex 2 EHV charges'!$D:$O,11,FALSE)=0,"",VLOOKUP($A27,'Annex 2 EHV charges'!$D:$O,11,FALSE)),"")</f>
        <v>0.05</v>
      </c>
      <c r="H27" s="129">
        <f>IFERROR(IF(VLOOKUP($A27,'Annex 2 EHV charges'!$D:$O,12,FALSE)=0,"",VLOOKUP($A27,'Annex 2 EHV charges'!$D:$O,12,FALSE)),"")</f>
        <v>0.05</v>
      </c>
    </row>
    <row r="28" spans="1:8" ht="12.75" customHeight="1">
      <c r="A28" s="126" t="str">
        <f t="array" ref="A28">IFERROR(INDEX('Annex 2 EHV charges'!$D$11:$D$260, MATCH(0, IF(ISBLANK('Annex 2 EHV charges'!$D$11:$D$260),1, COUNTIF(A$4:$A27, 'Annex 2 EHV charges'!$D$11:$D$260)), 0)),"")</f>
        <v>Export Tariff 24</v>
      </c>
      <c r="B28" s="125">
        <f>IF($A28="","",VLOOKUP($A28,'Annex 2 EHV charges'!$D:$O,2,0))</f>
        <v>440</v>
      </c>
      <c r="C28" s="126">
        <f>IF($A28="","",VLOOKUP($A28,'Annex 2 EHV charges'!$D:$O,3,0))</f>
        <v>1620001638567</v>
      </c>
      <c r="D28" s="125" t="str">
        <f>IF($A28="","",VLOOKUP($A28,'Annex 2 EHV charges'!$D:$O,4,0))</f>
        <v>Site 24</v>
      </c>
      <c r="E28" s="127" t="str">
        <f>IFERROR(IF(VLOOKUP($A28,'Annex 2 EHV charges'!$D:$O,9,FALSE)=0,"",VLOOKUP($A28,'Annex 2 EHV charges'!$D:$O,9,FALSE)),"")</f>
        <v/>
      </c>
      <c r="F28" s="128" t="str">
        <f>IFERROR(IF(VLOOKUP($A28,'Annex 2 EHV charges'!$D:$O,10,FALSE)=0,"",VLOOKUP($A28,'Annex 2 EHV charges'!$D:$O,10,FALSE)),"")</f>
        <v/>
      </c>
      <c r="G28" s="129" t="str">
        <f>IFERROR(IF(VLOOKUP($A28,'Annex 2 EHV charges'!$D:$O,11,FALSE)=0,"",VLOOKUP($A28,'Annex 2 EHV charges'!$D:$O,11,FALSE)),"")</f>
        <v/>
      </c>
      <c r="H28" s="129" t="str">
        <f>IFERROR(IF(VLOOKUP($A28,'Annex 2 EHV charges'!$D:$O,12,FALSE)=0,"",VLOOKUP($A28,'Annex 2 EHV charges'!$D:$O,12,FALSE)),"")</f>
        <v/>
      </c>
    </row>
    <row r="29" spans="1:8" ht="12.75" customHeight="1">
      <c r="A29" s="126" t="str">
        <f t="array" ref="A29">IFERROR(INDEX('Annex 2 EHV charges'!$D$11:$D$260, MATCH(0, IF(ISBLANK('Annex 2 EHV charges'!$D$11:$D$260),1, COUNTIF(A$4:$A28, 'Annex 2 EHV charges'!$D$11:$D$260)), 0)),"")</f>
        <v>Export Tariff 25</v>
      </c>
      <c r="B29" s="125">
        <f>IF($A29="","",VLOOKUP($A29,'Annex 2 EHV charges'!$D:$O,2,0))</f>
        <v>350</v>
      </c>
      <c r="C29" s="126">
        <f>IF($A29="","",VLOOKUP($A29,'Annex 2 EHV charges'!$D:$O,3,0))</f>
        <v>1630000215630</v>
      </c>
      <c r="D29" s="125" t="str">
        <f>IF($A29="","",VLOOKUP($A29,'Annex 2 EHV charges'!$D:$O,4,0))</f>
        <v>Site 25</v>
      </c>
      <c r="E29" s="127" t="str">
        <f>IFERROR(IF(VLOOKUP($A29,'Annex 2 EHV charges'!$D:$O,9,FALSE)=0,"",VLOOKUP($A29,'Annex 2 EHV charges'!$D:$O,9,FALSE)),"")</f>
        <v/>
      </c>
      <c r="F29" s="128" t="str">
        <f>IFERROR(IF(VLOOKUP($A29,'Annex 2 EHV charges'!$D:$O,10,FALSE)=0,"",VLOOKUP($A29,'Annex 2 EHV charges'!$D:$O,10,FALSE)),"")</f>
        <v/>
      </c>
      <c r="G29" s="129" t="str">
        <f>IFERROR(IF(VLOOKUP($A29,'Annex 2 EHV charges'!$D:$O,11,FALSE)=0,"",VLOOKUP($A29,'Annex 2 EHV charges'!$D:$O,11,FALSE)),"")</f>
        <v/>
      </c>
      <c r="H29" s="129" t="str">
        <f>IFERROR(IF(VLOOKUP($A29,'Annex 2 EHV charges'!$D:$O,12,FALSE)=0,"",VLOOKUP($A29,'Annex 2 EHV charges'!$D:$O,12,FALSE)),"")</f>
        <v/>
      </c>
    </row>
    <row r="30" spans="1:8" ht="12.75" customHeight="1">
      <c r="A30" s="126" t="str">
        <f t="array" ref="A30">IFERROR(INDEX('Annex 2 EHV charges'!$D$11:$D$260, MATCH(0, IF(ISBLANK('Annex 2 EHV charges'!$D$11:$D$260),1, COUNTIF(A$4:$A29, 'Annex 2 EHV charges'!$D$11:$D$260)), 0)),"")</f>
        <v>Export Tariff 26</v>
      </c>
      <c r="B30" s="125">
        <f>IF($A30="","",VLOOKUP($A30,'Annex 2 EHV charges'!$D:$O,2,0))</f>
        <v>490</v>
      </c>
      <c r="C30" s="126">
        <f>IF($A30="","",VLOOKUP($A30,'Annex 2 EHV charges'!$D:$O,3,0))</f>
        <v>1620000703620</v>
      </c>
      <c r="D30" s="125" t="str">
        <f>IF($A30="","",VLOOKUP($A30,'Annex 2 EHV charges'!$D:$O,4,0))</f>
        <v>Site 26</v>
      </c>
      <c r="E30" s="127" t="str">
        <f>IFERROR(IF(VLOOKUP($A30,'Annex 2 EHV charges'!$D:$O,9,FALSE)=0,"",VLOOKUP($A30,'Annex 2 EHV charges'!$D:$O,9,FALSE)),"")</f>
        <v/>
      </c>
      <c r="F30" s="128" t="str">
        <f>IFERROR(IF(VLOOKUP($A30,'Annex 2 EHV charges'!$D:$O,10,FALSE)=0,"",VLOOKUP($A30,'Annex 2 EHV charges'!$D:$O,10,FALSE)),"")</f>
        <v/>
      </c>
      <c r="G30" s="129" t="str">
        <f>IFERROR(IF(VLOOKUP($A30,'Annex 2 EHV charges'!$D:$O,11,FALSE)=0,"",VLOOKUP($A30,'Annex 2 EHV charges'!$D:$O,11,FALSE)),"")</f>
        <v/>
      </c>
      <c r="H30" s="129" t="str">
        <f>IFERROR(IF(VLOOKUP($A30,'Annex 2 EHV charges'!$D:$O,12,FALSE)=0,"",VLOOKUP($A30,'Annex 2 EHV charges'!$D:$O,12,FALSE)),"")</f>
        <v/>
      </c>
    </row>
    <row r="31" spans="1:8" ht="12.75" customHeight="1">
      <c r="A31" s="126" t="str">
        <f t="array" ref="A31">IFERROR(INDEX('Annex 2 EHV charges'!$D$11:$D$260, MATCH(0, IF(ISBLANK('Annex 2 EHV charges'!$D$11:$D$260),1, COUNTIF(A$4:$A30, 'Annex 2 EHV charges'!$D$11:$D$260)), 0)),"")</f>
        <v>Export Tariff 27</v>
      </c>
      <c r="B31" s="125">
        <f>IF($A31="","",VLOOKUP($A31,'Annex 2 EHV charges'!$D:$O,2,0))</f>
        <v>590</v>
      </c>
      <c r="C31" s="126">
        <f>IF($A31="","",VLOOKUP($A31,'Annex 2 EHV charges'!$D:$O,3,0))</f>
        <v>1620000297237</v>
      </c>
      <c r="D31" s="125" t="str">
        <f>IF($A31="","",VLOOKUP($A31,'Annex 2 EHV charges'!$D:$O,4,0))</f>
        <v>Site 27</v>
      </c>
      <c r="E31" s="127" t="str">
        <f>IFERROR(IF(VLOOKUP($A31,'Annex 2 EHV charges'!$D:$O,9,FALSE)=0,"",VLOOKUP($A31,'Annex 2 EHV charges'!$D:$O,9,FALSE)),"")</f>
        <v/>
      </c>
      <c r="F31" s="128" t="str">
        <f>IFERROR(IF(VLOOKUP($A31,'Annex 2 EHV charges'!$D:$O,10,FALSE)=0,"",VLOOKUP($A31,'Annex 2 EHV charges'!$D:$O,10,FALSE)),"")</f>
        <v/>
      </c>
      <c r="G31" s="129" t="str">
        <f>IFERROR(IF(VLOOKUP($A31,'Annex 2 EHV charges'!$D:$O,11,FALSE)=0,"",VLOOKUP($A31,'Annex 2 EHV charges'!$D:$O,11,FALSE)),"")</f>
        <v/>
      </c>
      <c r="H31" s="129" t="str">
        <f>IFERROR(IF(VLOOKUP($A31,'Annex 2 EHV charges'!$D:$O,12,FALSE)=0,"",VLOOKUP($A31,'Annex 2 EHV charges'!$D:$O,12,FALSE)),"")</f>
        <v/>
      </c>
    </row>
    <row r="32" spans="1:8" ht="12.75" customHeight="1">
      <c r="A32" s="126" t="str">
        <f t="array" ref="A32">IFERROR(INDEX('Annex 2 EHV charges'!$D$11:$D$260, MATCH(0, IF(ISBLANK('Annex 2 EHV charges'!$D$11:$D$260),1, COUNTIF(A$4:$A31, 'Annex 2 EHV charges'!$D$11:$D$260)), 0)),"")</f>
        <v>Export Tariff 28</v>
      </c>
      <c r="B32" s="125">
        <f>IF($A32="","",VLOOKUP($A32,'Annex 2 EHV charges'!$D:$O,2,0))</f>
        <v>990</v>
      </c>
      <c r="C32" s="126">
        <f>IF($A32="","",VLOOKUP($A32,'Annex 2 EHV charges'!$D:$O,3,0))</f>
        <v>1620000390850</v>
      </c>
      <c r="D32" s="125" t="str">
        <f>IF($A32="","",VLOOKUP($A32,'Annex 2 EHV charges'!$D:$O,4,0))</f>
        <v>Site 28</v>
      </c>
      <c r="E32" s="127" t="str">
        <f>IFERROR(IF(VLOOKUP($A32,'Annex 2 EHV charges'!$D:$O,9,FALSE)=0,"",VLOOKUP($A32,'Annex 2 EHV charges'!$D:$O,9,FALSE)),"")</f>
        <v/>
      </c>
      <c r="F32" s="128" t="str">
        <f>IFERROR(IF(VLOOKUP($A32,'Annex 2 EHV charges'!$D:$O,10,FALSE)=0,"",VLOOKUP($A32,'Annex 2 EHV charges'!$D:$O,10,FALSE)),"")</f>
        <v/>
      </c>
      <c r="G32" s="129" t="str">
        <f>IFERROR(IF(VLOOKUP($A32,'Annex 2 EHV charges'!$D:$O,11,FALSE)=0,"",VLOOKUP($A32,'Annex 2 EHV charges'!$D:$O,11,FALSE)),"")</f>
        <v/>
      </c>
      <c r="H32" s="129" t="str">
        <f>IFERROR(IF(VLOOKUP($A32,'Annex 2 EHV charges'!$D:$O,12,FALSE)=0,"",VLOOKUP($A32,'Annex 2 EHV charges'!$D:$O,12,FALSE)),"")</f>
        <v/>
      </c>
    </row>
    <row r="33" spans="1:8" ht="12.75" customHeight="1">
      <c r="A33" s="126" t="str">
        <f t="array" ref="A33">IFERROR(INDEX('Annex 2 EHV charges'!$D$11:$D$260, MATCH(0, IF(ISBLANK('Annex 2 EHV charges'!$D$11:$D$260),1, COUNTIF(A$4:$A32, 'Annex 2 EHV charges'!$D$11:$D$260)), 0)),"")</f>
        <v>Export Tariff 29</v>
      </c>
      <c r="B33" s="125">
        <f>IF($A33="","",VLOOKUP($A33,'Annex 2 EHV charges'!$D:$O,2,0))</f>
        <v>290</v>
      </c>
      <c r="C33" s="126">
        <f>IF($A33="","",VLOOKUP($A33,'Annex 2 EHV charges'!$D:$O,3,0))</f>
        <v>1630000474683</v>
      </c>
      <c r="D33" s="125" t="str">
        <f>IF($A33="","",VLOOKUP($A33,'Annex 2 EHV charges'!$D:$O,4,0))</f>
        <v>Site 29</v>
      </c>
      <c r="E33" s="127" t="str">
        <f>IFERROR(IF(VLOOKUP($A33,'Annex 2 EHV charges'!$D:$O,9,FALSE)=0,"",VLOOKUP($A33,'Annex 2 EHV charges'!$D:$O,9,FALSE)),"")</f>
        <v/>
      </c>
      <c r="F33" s="128">
        <f>IFERROR(IF(VLOOKUP($A33,'Annex 2 EHV charges'!$D:$O,10,FALSE)=0,"",VLOOKUP($A33,'Annex 2 EHV charges'!$D:$O,10,FALSE)),"")</f>
        <v>12117.1</v>
      </c>
      <c r="G33" s="129">
        <f>IFERROR(IF(VLOOKUP($A33,'Annex 2 EHV charges'!$D:$O,11,FALSE)=0,"",VLOOKUP($A33,'Annex 2 EHV charges'!$D:$O,11,FALSE)),"")</f>
        <v>0.05</v>
      </c>
      <c r="H33" s="129">
        <f>IFERROR(IF(VLOOKUP($A33,'Annex 2 EHV charges'!$D:$O,12,FALSE)=0,"",VLOOKUP($A33,'Annex 2 EHV charges'!$D:$O,12,FALSE)),"")</f>
        <v>0.05</v>
      </c>
    </row>
    <row r="34" spans="1:8" ht="12.75" customHeight="1">
      <c r="A34" s="126" t="str">
        <f t="array" ref="A34">IFERROR(INDEX('Annex 2 EHV charges'!$D$11:$D$260, MATCH(0, IF(ISBLANK('Annex 2 EHV charges'!$D$11:$D$260),1, COUNTIF(A$4:$A33, 'Annex 2 EHV charges'!$D$11:$D$260)), 0)),"")</f>
        <v>Export Tariff 30</v>
      </c>
      <c r="B34" s="125">
        <f>IF($A34="","",VLOOKUP($A34,'Annex 2 EHV charges'!$D:$O,2,0))</f>
        <v>270</v>
      </c>
      <c r="C34" s="126">
        <f>IF($A34="","",VLOOKUP($A34,'Annex 2 EHV charges'!$D:$O,3,0))</f>
        <v>1630000799845</v>
      </c>
      <c r="D34" s="125" t="str">
        <f>IF($A34="","",VLOOKUP($A34,'Annex 2 EHV charges'!$D:$O,4,0))</f>
        <v>Site 30</v>
      </c>
      <c r="E34" s="127" t="str">
        <f>IFERROR(IF(VLOOKUP($A34,'Annex 2 EHV charges'!$D:$O,9,FALSE)=0,"",VLOOKUP($A34,'Annex 2 EHV charges'!$D:$O,9,FALSE)),"")</f>
        <v/>
      </c>
      <c r="F34" s="128">
        <f>IFERROR(IF(VLOOKUP($A34,'Annex 2 EHV charges'!$D:$O,10,FALSE)=0,"",VLOOKUP($A34,'Annex 2 EHV charges'!$D:$O,10,FALSE)),"")</f>
        <v>606.4</v>
      </c>
      <c r="G34" s="129">
        <f>IFERROR(IF(VLOOKUP($A34,'Annex 2 EHV charges'!$D:$O,11,FALSE)=0,"",VLOOKUP($A34,'Annex 2 EHV charges'!$D:$O,11,FALSE)),"")</f>
        <v>0.05</v>
      </c>
      <c r="H34" s="129">
        <f>IFERROR(IF(VLOOKUP($A34,'Annex 2 EHV charges'!$D:$O,12,FALSE)=0,"",VLOOKUP($A34,'Annex 2 EHV charges'!$D:$O,12,FALSE)),"")</f>
        <v>0.05</v>
      </c>
    </row>
    <row r="35" spans="1:8" ht="12.75" customHeight="1">
      <c r="A35" s="126" t="str">
        <f t="array" ref="A35">IFERROR(INDEX('Annex 2 EHV charges'!$D$11:$D$260, MATCH(0, IF(ISBLANK('Annex 2 EHV charges'!$D$11:$D$260),1, COUNTIF(A$4:$A34, 'Annex 2 EHV charges'!$D$11:$D$260)), 0)),"")</f>
        <v>Export Tariff 31</v>
      </c>
      <c r="B35" s="125">
        <f>IF($A35="","",VLOOKUP($A35,'Annex 2 EHV charges'!$D:$O,2,0))</f>
        <v>190</v>
      </c>
      <c r="C35" s="126">
        <f>IF($A35="","",VLOOKUP($A35,'Annex 2 EHV charges'!$D:$O,3,0))</f>
        <v>1640000177316</v>
      </c>
      <c r="D35" s="125" t="str">
        <f>IF($A35="","",VLOOKUP($A35,'Annex 2 EHV charges'!$D:$O,4,0))</f>
        <v>Site 31</v>
      </c>
      <c r="E35" s="127" t="str">
        <f>IFERROR(IF(VLOOKUP($A35,'Annex 2 EHV charges'!$D:$O,9,FALSE)=0,"",VLOOKUP($A35,'Annex 2 EHV charges'!$D:$O,9,FALSE)),"")</f>
        <v/>
      </c>
      <c r="F35" s="128">
        <f>IFERROR(IF(VLOOKUP($A35,'Annex 2 EHV charges'!$D:$O,10,FALSE)=0,"",VLOOKUP($A35,'Annex 2 EHV charges'!$D:$O,10,FALSE)),"")</f>
        <v>7220.4</v>
      </c>
      <c r="G35" s="129">
        <f>IFERROR(IF(VLOOKUP($A35,'Annex 2 EHV charges'!$D:$O,11,FALSE)=0,"",VLOOKUP($A35,'Annex 2 EHV charges'!$D:$O,11,FALSE)),"")</f>
        <v>0.05</v>
      </c>
      <c r="H35" s="129">
        <f>IFERROR(IF(VLOOKUP($A35,'Annex 2 EHV charges'!$D:$O,12,FALSE)=0,"",VLOOKUP($A35,'Annex 2 EHV charges'!$D:$O,12,FALSE)),"")</f>
        <v>0.05</v>
      </c>
    </row>
    <row r="36" spans="1:8" ht="12.75" customHeight="1">
      <c r="A36" s="126" t="str">
        <f t="array" ref="A36">IFERROR(INDEX('Annex 2 EHV charges'!$D$11:$D$260, MATCH(0, IF(ISBLANK('Annex 2 EHV charges'!$D$11:$D$260),1, COUNTIF(A$4:$A35, 'Annex 2 EHV charges'!$D$11:$D$260)), 0)),"")</f>
        <v>Export Tariff 32</v>
      </c>
      <c r="B36" s="125">
        <f>IF($A36="","",VLOOKUP($A36,'Annex 2 EHV charges'!$D:$O,2,0))</f>
        <v>210</v>
      </c>
      <c r="C36" s="126">
        <f>IF($A36="","",VLOOKUP($A36,'Annex 2 EHV charges'!$D:$O,3,0))</f>
        <v>1640000063200</v>
      </c>
      <c r="D36" s="125" t="str">
        <f>IF($A36="","",VLOOKUP($A36,'Annex 2 EHV charges'!$D:$O,4,0))</f>
        <v>Site 32</v>
      </c>
      <c r="E36" s="127" t="str">
        <f>IFERROR(IF(VLOOKUP($A36,'Annex 2 EHV charges'!$D:$O,9,FALSE)=0,"",VLOOKUP($A36,'Annex 2 EHV charges'!$D:$O,9,FALSE)),"")</f>
        <v/>
      </c>
      <c r="F36" s="128">
        <f>IFERROR(IF(VLOOKUP($A36,'Annex 2 EHV charges'!$D:$O,10,FALSE)=0,"",VLOOKUP($A36,'Annex 2 EHV charges'!$D:$O,10,FALSE)),"")</f>
        <v>5775.6</v>
      </c>
      <c r="G36" s="129">
        <f>IFERROR(IF(VLOOKUP($A36,'Annex 2 EHV charges'!$D:$O,11,FALSE)=0,"",VLOOKUP($A36,'Annex 2 EHV charges'!$D:$O,11,FALSE)),"")</f>
        <v>0.05</v>
      </c>
      <c r="H36" s="129">
        <f>IFERROR(IF(VLOOKUP($A36,'Annex 2 EHV charges'!$D:$O,12,FALSE)=0,"",VLOOKUP($A36,'Annex 2 EHV charges'!$D:$O,12,FALSE)),"")</f>
        <v>0.05</v>
      </c>
    </row>
    <row r="37" spans="1:8" ht="12.75" customHeight="1">
      <c r="A37" s="126" t="str">
        <f t="array" ref="A37">IFERROR(INDEX('Annex 2 EHV charges'!$D$11:$D$260, MATCH(0, IF(ISBLANK('Annex 2 EHV charges'!$D$11:$D$260),1, COUNTIF(A$4:$A36, 'Annex 2 EHV charges'!$D$11:$D$260)), 0)),"")</f>
        <v>Export Tariff 33</v>
      </c>
      <c r="B37" s="125">
        <f>IF($A37="","",VLOOKUP($A37,'Annex 2 EHV charges'!$D:$O,2,0))</f>
        <v>150</v>
      </c>
      <c r="C37" s="126">
        <f>IF($A37="","",VLOOKUP($A37,'Annex 2 EHV charges'!$D:$O,3,0))</f>
        <v>1640000082630</v>
      </c>
      <c r="D37" s="125" t="str">
        <f>IF($A37="","",VLOOKUP($A37,'Annex 2 EHV charges'!$D:$O,4,0))</f>
        <v>Site 33</v>
      </c>
      <c r="E37" s="127" t="str">
        <f>IFERROR(IF(VLOOKUP($A37,'Annex 2 EHV charges'!$D:$O,9,FALSE)=0,"",VLOOKUP($A37,'Annex 2 EHV charges'!$D:$O,9,FALSE)),"")</f>
        <v/>
      </c>
      <c r="F37" s="128">
        <f>IFERROR(IF(VLOOKUP($A37,'Annex 2 EHV charges'!$D:$O,10,FALSE)=0,"",VLOOKUP($A37,'Annex 2 EHV charges'!$D:$O,10,FALSE)),"")</f>
        <v>620.01</v>
      </c>
      <c r="G37" s="129">
        <f>IFERROR(IF(VLOOKUP($A37,'Annex 2 EHV charges'!$D:$O,11,FALSE)=0,"",VLOOKUP($A37,'Annex 2 EHV charges'!$D:$O,11,FALSE)),"")</f>
        <v>0.05</v>
      </c>
      <c r="H37" s="129">
        <f>IFERROR(IF(VLOOKUP($A37,'Annex 2 EHV charges'!$D:$O,12,FALSE)=0,"",VLOOKUP($A37,'Annex 2 EHV charges'!$D:$O,12,FALSE)),"")</f>
        <v>0.05</v>
      </c>
    </row>
    <row r="38" spans="1:8" ht="12.75" customHeight="1">
      <c r="A38" s="126" t="str">
        <f t="array" ref="A38">IFERROR(INDEX('Annex 2 EHV charges'!$D$11:$D$260, MATCH(0, IF(ISBLANK('Annex 2 EHV charges'!$D$11:$D$260),1, COUNTIF(A$4:$A37, 'Annex 2 EHV charges'!$D$11:$D$260)), 0)),"")</f>
        <v>Export Tariff 34</v>
      </c>
      <c r="B38" s="125">
        <f>IF($A38="","",VLOOKUP($A38,'Annex 2 EHV charges'!$D:$O,2,0))</f>
        <v>170</v>
      </c>
      <c r="C38" s="126">
        <f>IF($A38="","",VLOOKUP($A38,'Annex 2 EHV charges'!$D:$O,3,0))</f>
        <v>1640000082295</v>
      </c>
      <c r="D38" s="125" t="str">
        <f>IF($A38="","",VLOOKUP($A38,'Annex 2 EHV charges'!$D:$O,4,0))</f>
        <v>Site 34</v>
      </c>
      <c r="E38" s="127" t="str">
        <f>IFERROR(IF(VLOOKUP($A38,'Annex 2 EHV charges'!$D:$O,9,FALSE)=0,"",VLOOKUP($A38,'Annex 2 EHV charges'!$D:$O,9,FALSE)),"")</f>
        <v/>
      </c>
      <c r="F38" s="128">
        <f>IFERROR(IF(VLOOKUP($A38,'Annex 2 EHV charges'!$D:$O,10,FALSE)=0,"",VLOOKUP($A38,'Annex 2 EHV charges'!$D:$O,10,FALSE)),"")</f>
        <v>850.64</v>
      </c>
      <c r="G38" s="129">
        <f>IFERROR(IF(VLOOKUP($A38,'Annex 2 EHV charges'!$D:$O,11,FALSE)=0,"",VLOOKUP($A38,'Annex 2 EHV charges'!$D:$O,11,FALSE)),"")</f>
        <v>0.05</v>
      </c>
      <c r="H38" s="129">
        <f>IFERROR(IF(VLOOKUP($A38,'Annex 2 EHV charges'!$D:$O,12,FALSE)=0,"",VLOOKUP($A38,'Annex 2 EHV charges'!$D:$O,12,FALSE)),"")</f>
        <v>0.05</v>
      </c>
    </row>
    <row r="39" spans="1:8" ht="12.75" customHeight="1">
      <c r="A39" s="126" t="str">
        <f t="array" ref="A39">IFERROR(INDEX('Annex 2 EHV charges'!$D$11:$D$260, MATCH(0, IF(ISBLANK('Annex 2 EHV charges'!$D$11:$D$260),1, COUNTIF(A$4:$A38, 'Annex 2 EHV charges'!$D$11:$D$260)), 0)),"")</f>
        <v>Export Tariff 35</v>
      </c>
      <c r="B39" s="125" t="str">
        <f>IF($A39="","",VLOOKUP($A39,'Annex 2 EHV charges'!$D:$O,2,0))</f>
        <v>-</v>
      </c>
      <c r="C39" s="126" t="str">
        <f>IF($A39="","",VLOOKUP($A39,'Annex 2 EHV charges'!$D:$O,3,0))</f>
        <v>-</v>
      </c>
      <c r="D39" s="125" t="str">
        <f>IF($A39="","",VLOOKUP($A39,'Annex 2 EHV charges'!$D:$O,4,0))</f>
        <v>Site 35</v>
      </c>
      <c r="E39" s="127" t="str">
        <f>IFERROR(IF(VLOOKUP($A39,'Annex 2 EHV charges'!$D:$O,9,FALSE)=0,"",VLOOKUP($A39,'Annex 2 EHV charges'!$D:$O,9,FALSE)),"")</f>
        <v/>
      </c>
      <c r="F39" s="128" t="str">
        <f>IFERROR(IF(VLOOKUP($A39,'Annex 2 EHV charges'!$D:$O,10,FALSE)=0,"",VLOOKUP($A39,'Annex 2 EHV charges'!$D:$O,10,FALSE)),"")</f>
        <v/>
      </c>
      <c r="G39" s="129" t="str">
        <f>IFERROR(IF(VLOOKUP($A39,'Annex 2 EHV charges'!$D:$O,11,FALSE)=0,"",VLOOKUP($A39,'Annex 2 EHV charges'!$D:$O,11,FALSE)),"")</f>
        <v/>
      </c>
      <c r="H39" s="129" t="str">
        <f>IFERROR(IF(VLOOKUP($A39,'Annex 2 EHV charges'!$D:$O,12,FALSE)=0,"",VLOOKUP($A39,'Annex 2 EHV charges'!$D:$O,12,FALSE)),"")</f>
        <v/>
      </c>
    </row>
    <row r="40" spans="1:8" ht="12.75" customHeight="1">
      <c r="A40" s="126" t="str">
        <f t="array" ref="A40">IFERROR(INDEX('Annex 2 EHV charges'!$D$11:$D$260, MATCH(0, IF(ISBLANK('Annex 2 EHV charges'!$D$11:$D$260),1, COUNTIF(A$4:$A39, 'Annex 2 EHV charges'!$D$11:$D$260)), 0)),"")</f>
        <v>Export Tariff 36</v>
      </c>
      <c r="B40" s="125" t="str">
        <f>IF($A40="","",VLOOKUP($A40,'Annex 2 EHV charges'!$D:$O,2,0))</f>
        <v>-</v>
      </c>
      <c r="C40" s="126" t="str">
        <f>IF($A40="","",VLOOKUP($A40,'Annex 2 EHV charges'!$D:$O,3,0))</f>
        <v>-</v>
      </c>
      <c r="D40" s="125" t="str">
        <f>IF($A40="","",VLOOKUP($A40,'Annex 2 EHV charges'!$D:$O,4,0))</f>
        <v>Site 36</v>
      </c>
      <c r="E40" s="127" t="str">
        <f>IFERROR(IF(VLOOKUP($A40,'Annex 2 EHV charges'!$D:$O,9,FALSE)=0,"",VLOOKUP($A40,'Annex 2 EHV charges'!$D:$O,9,FALSE)),"")</f>
        <v/>
      </c>
      <c r="F40" s="128" t="str">
        <f>IFERROR(IF(VLOOKUP($A40,'Annex 2 EHV charges'!$D:$O,10,FALSE)=0,"",VLOOKUP($A40,'Annex 2 EHV charges'!$D:$O,10,FALSE)),"")</f>
        <v/>
      </c>
      <c r="G40" s="129" t="str">
        <f>IFERROR(IF(VLOOKUP($A40,'Annex 2 EHV charges'!$D:$O,11,FALSE)=0,"",VLOOKUP($A40,'Annex 2 EHV charges'!$D:$O,11,FALSE)),"")</f>
        <v/>
      </c>
      <c r="H40" s="129" t="str">
        <f>IFERROR(IF(VLOOKUP($A40,'Annex 2 EHV charges'!$D:$O,12,FALSE)=0,"",VLOOKUP($A40,'Annex 2 EHV charges'!$D:$O,12,FALSE)),"")</f>
        <v/>
      </c>
    </row>
    <row r="41" spans="1:8" ht="12.75" customHeight="1">
      <c r="A41" s="126" t="str">
        <f t="array" ref="A41">IFERROR(INDEX('Annex 2 EHV charges'!$D$11:$D$260, MATCH(0, IF(ISBLANK('Annex 2 EHV charges'!$D$11:$D$260),1, COUNTIF(A$4:$A40, 'Annex 2 EHV charges'!$D$11:$D$260)), 0)),"")</f>
        <v>Export Tariff 37</v>
      </c>
      <c r="B41" s="125" t="str">
        <f>IF($A41="","",VLOOKUP($A41,'Annex 2 EHV charges'!$D:$O,2,0))</f>
        <v>-</v>
      </c>
      <c r="C41" s="126" t="str">
        <f>IF($A41="","",VLOOKUP($A41,'Annex 2 EHV charges'!$D:$O,3,0))</f>
        <v>-</v>
      </c>
      <c r="D41" s="125" t="str">
        <f>IF($A41="","",VLOOKUP($A41,'Annex 2 EHV charges'!$D:$O,4,0))</f>
        <v>Site 37</v>
      </c>
      <c r="E41" s="127" t="str">
        <f>IFERROR(IF(VLOOKUP($A41,'Annex 2 EHV charges'!$D:$O,9,FALSE)=0,"",VLOOKUP($A41,'Annex 2 EHV charges'!$D:$O,9,FALSE)),"")</f>
        <v/>
      </c>
      <c r="F41" s="128" t="str">
        <f>IFERROR(IF(VLOOKUP($A41,'Annex 2 EHV charges'!$D:$O,10,FALSE)=0,"",VLOOKUP($A41,'Annex 2 EHV charges'!$D:$O,10,FALSE)),"")</f>
        <v/>
      </c>
      <c r="G41" s="129" t="str">
        <f>IFERROR(IF(VLOOKUP($A41,'Annex 2 EHV charges'!$D:$O,11,FALSE)=0,"",VLOOKUP($A41,'Annex 2 EHV charges'!$D:$O,11,FALSE)),"")</f>
        <v/>
      </c>
      <c r="H41" s="129" t="str">
        <f>IFERROR(IF(VLOOKUP($A41,'Annex 2 EHV charges'!$D:$O,12,FALSE)=0,"",VLOOKUP($A41,'Annex 2 EHV charges'!$D:$O,12,FALSE)),"")</f>
        <v/>
      </c>
    </row>
    <row r="42" spans="1:8" ht="12.75" customHeight="1">
      <c r="A42" s="126" t="str">
        <f t="array" ref="A42">IFERROR(INDEX('Annex 2 EHV charges'!$D$11:$D$260, MATCH(0, IF(ISBLANK('Annex 2 EHV charges'!$D$11:$D$260),1, COUNTIF(A$4:$A41, 'Annex 2 EHV charges'!$D$11:$D$260)), 0)),"")</f>
        <v>Export Tariff 38</v>
      </c>
      <c r="B42" s="125" t="str">
        <f>IF($A42="","",VLOOKUP($A42,'Annex 2 EHV charges'!$D:$O,2,0))</f>
        <v>-</v>
      </c>
      <c r="C42" s="126" t="str">
        <f>IF($A42="","",VLOOKUP($A42,'Annex 2 EHV charges'!$D:$O,3,0))</f>
        <v>-</v>
      </c>
      <c r="D42" s="125" t="str">
        <f>IF($A42="","",VLOOKUP($A42,'Annex 2 EHV charges'!$D:$O,4,0))</f>
        <v>Site 38</v>
      </c>
      <c r="E42" s="127" t="str">
        <f>IFERROR(IF(VLOOKUP($A42,'Annex 2 EHV charges'!$D:$O,9,FALSE)=0,"",VLOOKUP($A42,'Annex 2 EHV charges'!$D:$O,9,FALSE)),"")</f>
        <v/>
      </c>
      <c r="F42" s="128" t="str">
        <f>IFERROR(IF(VLOOKUP($A42,'Annex 2 EHV charges'!$D:$O,10,FALSE)=0,"",VLOOKUP($A42,'Annex 2 EHV charges'!$D:$O,10,FALSE)),"")</f>
        <v/>
      </c>
      <c r="G42" s="129" t="str">
        <f>IFERROR(IF(VLOOKUP($A42,'Annex 2 EHV charges'!$D:$O,11,FALSE)=0,"",VLOOKUP($A42,'Annex 2 EHV charges'!$D:$O,11,FALSE)),"")</f>
        <v/>
      </c>
      <c r="H42" s="129" t="str">
        <f>IFERROR(IF(VLOOKUP($A42,'Annex 2 EHV charges'!$D:$O,12,FALSE)=0,"",VLOOKUP($A42,'Annex 2 EHV charges'!$D:$O,12,FALSE)),"")</f>
        <v/>
      </c>
    </row>
    <row r="43" spans="1:8" ht="12.75" customHeight="1">
      <c r="A43" s="126" t="str">
        <f t="array" ref="A43">IFERROR(INDEX('Annex 2 EHV charges'!$D$11:$D$260, MATCH(0, IF(ISBLANK('Annex 2 EHV charges'!$D$11:$D$260),1, COUNTIF(A$4:$A42, 'Annex 2 EHV charges'!$D$11:$D$260)), 0)),"")</f>
        <v>Export Tariff 39</v>
      </c>
      <c r="B43" s="125" t="str">
        <f>IF($A43="","",VLOOKUP($A43,'Annex 2 EHV charges'!$D:$O,2,0))</f>
        <v>-</v>
      </c>
      <c r="C43" s="126" t="str">
        <f>IF($A43="","",VLOOKUP($A43,'Annex 2 EHV charges'!$D:$O,3,0))</f>
        <v>-</v>
      </c>
      <c r="D43" s="125" t="str">
        <f>IF($A43="","",VLOOKUP($A43,'Annex 2 EHV charges'!$D:$O,4,0))</f>
        <v>Site 39</v>
      </c>
      <c r="E43" s="127" t="str">
        <f>IFERROR(IF(VLOOKUP($A43,'Annex 2 EHV charges'!$D:$O,9,FALSE)=0,"",VLOOKUP($A43,'Annex 2 EHV charges'!$D:$O,9,FALSE)),"")</f>
        <v/>
      </c>
      <c r="F43" s="128" t="str">
        <f>IFERROR(IF(VLOOKUP($A43,'Annex 2 EHV charges'!$D:$O,10,FALSE)=0,"",VLOOKUP($A43,'Annex 2 EHV charges'!$D:$O,10,FALSE)),"")</f>
        <v/>
      </c>
      <c r="G43" s="129" t="str">
        <f>IFERROR(IF(VLOOKUP($A43,'Annex 2 EHV charges'!$D:$O,11,FALSE)=0,"",VLOOKUP($A43,'Annex 2 EHV charges'!$D:$O,11,FALSE)),"")</f>
        <v/>
      </c>
      <c r="H43" s="129" t="str">
        <f>IFERROR(IF(VLOOKUP($A43,'Annex 2 EHV charges'!$D:$O,12,FALSE)=0,"",VLOOKUP($A43,'Annex 2 EHV charges'!$D:$O,12,FALSE)),"")</f>
        <v/>
      </c>
    </row>
    <row r="44" spans="1:8" ht="12.75" customHeight="1">
      <c r="A44" s="126" t="str">
        <f t="array" ref="A44">IFERROR(INDEX('Annex 2 EHV charges'!$D$11:$D$260, MATCH(0, IF(ISBLANK('Annex 2 EHV charges'!$D$11:$D$260),1, COUNTIF(A$4:$A43, 'Annex 2 EHV charges'!$D$11:$D$260)), 0)),"")</f>
        <v>Export Tariff 40</v>
      </c>
      <c r="B44" s="125" t="str">
        <f>IF($A44="","",VLOOKUP($A44,'Annex 2 EHV charges'!$D:$O,2,0))</f>
        <v>-</v>
      </c>
      <c r="C44" s="126" t="str">
        <f>IF($A44="","",VLOOKUP($A44,'Annex 2 EHV charges'!$D:$O,3,0))</f>
        <v>-</v>
      </c>
      <c r="D44" s="125" t="str">
        <f>IF($A44="","",VLOOKUP($A44,'Annex 2 EHV charges'!$D:$O,4,0))</f>
        <v>Site 40</v>
      </c>
      <c r="E44" s="127" t="str">
        <f>IFERROR(IF(VLOOKUP($A44,'Annex 2 EHV charges'!$D:$O,9,FALSE)=0,"",VLOOKUP($A44,'Annex 2 EHV charges'!$D:$O,9,FALSE)),"")</f>
        <v/>
      </c>
      <c r="F44" s="128" t="str">
        <f>IFERROR(IF(VLOOKUP($A44,'Annex 2 EHV charges'!$D:$O,10,FALSE)=0,"",VLOOKUP($A44,'Annex 2 EHV charges'!$D:$O,10,FALSE)),"")</f>
        <v/>
      </c>
      <c r="G44" s="129" t="str">
        <f>IFERROR(IF(VLOOKUP($A44,'Annex 2 EHV charges'!$D:$O,11,FALSE)=0,"",VLOOKUP($A44,'Annex 2 EHV charges'!$D:$O,11,FALSE)),"")</f>
        <v/>
      </c>
      <c r="H44" s="129" t="str">
        <f>IFERROR(IF(VLOOKUP($A44,'Annex 2 EHV charges'!$D:$O,12,FALSE)=0,"",VLOOKUP($A44,'Annex 2 EHV charges'!$D:$O,12,FALSE)),"")</f>
        <v/>
      </c>
    </row>
    <row r="45" spans="1:8" ht="12.75" customHeight="1">
      <c r="A45" s="126" t="str">
        <f t="array" ref="A45">IFERROR(INDEX('Annex 2 EHV charges'!$D$11:$D$260, MATCH(0, IF(ISBLANK('Annex 2 EHV charges'!$D$11:$D$260),1, COUNTIF(A$4:$A44, 'Annex 2 EHV charges'!$D$11:$D$260)), 0)),"")</f>
        <v>Export Tariff 41</v>
      </c>
      <c r="B45" s="125" t="str">
        <f>IF($A45="","",VLOOKUP($A45,'Annex 2 EHV charges'!$D:$O,2,0))</f>
        <v>-</v>
      </c>
      <c r="C45" s="126" t="str">
        <f>IF($A45="","",VLOOKUP($A45,'Annex 2 EHV charges'!$D:$O,3,0))</f>
        <v>-</v>
      </c>
      <c r="D45" s="125" t="str">
        <f>IF($A45="","",VLOOKUP($A45,'Annex 2 EHV charges'!$D:$O,4,0))</f>
        <v>Site 41</v>
      </c>
      <c r="E45" s="127" t="str">
        <f>IFERROR(IF(VLOOKUP($A45,'Annex 2 EHV charges'!$D:$O,9,FALSE)=0,"",VLOOKUP($A45,'Annex 2 EHV charges'!$D:$O,9,FALSE)),"")</f>
        <v/>
      </c>
      <c r="F45" s="128" t="str">
        <f>IFERROR(IF(VLOOKUP($A45,'Annex 2 EHV charges'!$D:$O,10,FALSE)=0,"",VLOOKUP($A45,'Annex 2 EHV charges'!$D:$O,10,FALSE)),"")</f>
        <v/>
      </c>
      <c r="G45" s="129" t="str">
        <f>IFERROR(IF(VLOOKUP($A45,'Annex 2 EHV charges'!$D:$O,11,FALSE)=0,"",VLOOKUP($A45,'Annex 2 EHV charges'!$D:$O,11,FALSE)),"")</f>
        <v/>
      </c>
      <c r="H45" s="129" t="str">
        <f>IFERROR(IF(VLOOKUP($A45,'Annex 2 EHV charges'!$D:$O,12,FALSE)=0,"",VLOOKUP($A45,'Annex 2 EHV charges'!$D:$O,12,FALSE)),"")</f>
        <v/>
      </c>
    </row>
    <row r="46" spans="1:8" ht="12.75" customHeight="1">
      <c r="A46" s="126" t="str">
        <f t="array" ref="A46">IFERROR(INDEX('Annex 2 EHV charges'!$D$11:$D$260, MATCH(0, IF(ISBLANK('Annex 2 EHV charges'!$D$11:$D$260),1, COUNTIF(A$4:$A45, 'Annex 2 EHV charges'!$D$11:$D$260)), 0)),"")</f>
        <v>Export Tariff 42</v>
      </c>
      <c r="B46" s="125" t="str">
        <f>IF($A46="","",VLOOKUP($A46,'Annex 2 EHV charges'!$D:$O,2,0))</f>
        <v>-</v>
      </c>
      <c r="C46" s="126" t="str">
        <f>IF($A46="","",VLOOKUP($A46,'Annex 2 EHV charges'!$D:$O,3,0))</f>
        <v>-</v>
      </c>
      <c r="D46" s="125" t="str">
        <f>IF($A46="","",VLOOKUP($A46,'Annex 2 EHV charges'!$D:$O,4,0))</f>
        <v>Site 42</v>
      </c>
      <c r="E46" s="127" t="str">
        <f>IFERROR(IF(VLOOKUP($A46,'Annex 2 EHV charges'!$D:$O,9,FALSE)=0,"",VLOOKUP($A46,'Annex 2 EHV charges'!$D:$O,9,FALSE)),"")</f>
        <v/>
      </c>
      <c r="F46" s="128" t="str">
        <f>IFERROR(IF(VLOOKUP($A46,'Annex 2 EHV charges'!$D:$O,10,FALSE)=0,"",VLOOKUP($A46,'Annex 2 EHV charges'!$D:$O,10,FALSE)),"")</f>
        <v/>
      </c>
      <c r="G46" s="129" t="str">
        <f>IFERROR(IF(VLOOKUP($A46,'Annex 2 EHV charges'!$D:$O,11,FALSE)=0,"",VLOOKUP($A46,'Annex 2 EHV charges'!$D:$O,11,FALSE)),"")</f>
        <v/>
      </c>
      <c r="H46" s="129" t="str">
        <f>IFERROR(IF(VLOOKUP($A46,'Annex 2 EHV charges'!$D:$O,12,FALSE)=0,"",VLOOKUP($A46,'Annex 2 EHV charges'!$D:$O,12,FALSE)),"")</f>
        <v/>
      </c>
    </row>
    <row r="47" spans="1:8" ht="12.75" customHeight="1">
      <c r="A47" s="126" t="str">
        <f t="array" ref="A47">IFERROR(INDEX('Annex 2 EHV charges'!$D$11:$D$260, MATCH(0, IF(ISBLANK('Annex 2 EHV charges'!$D$11:$D$260),1, COUNTIF(A$4:$A46, 'Annex 2 EHV charges'!$D$11:$D$260)), 0)),"")</f>
        <v>Export Tariff 43</v>
      </c>
      <c r="B47" s="125" t="str">
        <f>IF($A47="","",VLOOKUP($A47,'Annex 2 EHV charges'!$D:$O,2,0))</f>
        <v>-</v>
      </c>
      <c r="C47" s="126" t="str">
        <f>IF($A47="","",VLOOKUP($A47,'Annex 2 EHV charges'!$D:$O,3,0))</f>
        <v>-</v>
      </c>
      <c r="D47" s="125" t="str">
        <f>IF($A47="","",VLOOKUP($A47,'Annex 2 EHV charges'!$D:$O,4,0))</f>
        <v>Site 43</v>
      </c>
      <c r="E47" s="127" t="str">
        <f>IFERROR(IF(VLOOKUP($A47,'Annex 2 EHV charges'!$D:$O,9,FALSE)=0,"",VLOOKUP($A47,'Annex 2 EHV charges'!$D:$O,9,FALSE)),"")</f>
        <v/>
      </c>
      <c r="F47" s="128" t="str">
        <f>IFERROR(IF(VLOOKUP($A47,'Annex 2 EHV charges'!$D:$O,10,FALSE)=0,"",VLOOKUP($A47,'Annex 2 EHV charges'!$D:$O,10,FALSE)),"")</f>
        <v/>
      </c>
      <c r="G47" s="129" t="str">
        <f>IFERROR(IF(VLOOKUP($A47,'Annex 2 EHV charges'!$D:$O,11,FALSE)=0,"",VLOOKUP($A47,'Annex 2 EHV charges'!$D:$O,11,FALSE)),"")</f>
        <v/>
      </c>
      <c r="H47" s="129" t="str">
        <f>IFERROR(IF(VLOOKUP($A47,'Annex 2 EHV charges'!$D:$O,12,FALSE)=0,"",VLOOKUP($A47,'Annex 2 EHV charges'!$D:$O,12,FALSE)),"")</f>
        <v/>
      </c>
    </row>
    <row r="48" spans="1:8" ht="12.75" customHeight="1">
      <c r="A48" s="126" t="str">
        <f t="array" ref="A48">IFERROR(INDEX('Annex 2 EHV charges'!$D$11:$D$260, MATCH(0, IF(ISBLANK('Annex 2 EHV charges'!$D$11:$D$260),1, COUNTIF(A$4:$A47, 'Annex 2 EHV charges'!$D$11:$D$260)), 0)),"")</f>
        <v>Export Tariff 44</v>
      </c>
      <c r="B48" s="125" t="str">
        <f>IF($A48="","",VLOOKUP($A48,'Annex 2 EHV charges'!$D:$O,2,0))</f>
        <v>-</v>
      </c>
      <c r="C48" s="126" t="str">
        <f>IF($A48="","",VLOOKUP($A48,'Annex 2 EHV charges'!$D:$O,3,0))</f>
        <v>-</v>
      </c>
      <c r="D48" s="125" t="str">
        <f>IF($A48="","",VLOOKUP($A48,'Annex 2 EHV charges'!$D:$O,4,0))</f>
        <v>Site 44</v>
      </c>
      <c r="E48" s="127" t="str">
        <f>IFERROR(IF(VLOOKUP($A48,'Annex 2 EHV charges'!$D:$O,9,FALSE)=0,"",VLOOKUP($A48,'Annex 2 EHV charges'!$D:$O,9,FALSE)),"")</f>
        <v/>
      </c>
      <c r="F48" s="128" t="str">
        <f>IFERROR(IF(VLOOKUP($A48,'Annex 2 EHV charges'!$D:$O,10,FALSE)=0,"",VLOOKUP($A48,'Annex 2 EHV charges'!$D:$O,10,FALSE)),"")</f>
        <v/>
      </c>
      <c r="G48" s="129" t="str">
        <f>IFERROR(IF(VLOOKUP($A48,'Annex 2 EHV charges'!$D:$O,11,FALSE)=0,"",VLOOKUP($A48,'Annex 2 EHV charges'!$D:$O,11,FALSE)),"")</f>
        <v/>
      </c>
      <c r="H48" s="129" t="str">
        <f>IFERROR(IF(VLOOKUP($A48,'Annex 2 EHV charges'!$D:$O,12,FALSE)=0,"",VLOOKUP($A48,'Annex 2 EHV charges'!$D:$O,12,FALSE)),"")</f>
        <v/>
      </c>
    </row>
    <row r="49" spans="1:8" ht="12.75" customHeight="1">
      <c r="A49" s="126" t="str">
        <f t="array" ref="A49">IFERROR(INDEX('Annex 2 EHV charges'!$D$11:$D$260, MATCH(0, IF(ISBLANK('Annex 2 EHV charges'!$D$11:$D$260),1, COUNTIF(A$4:$A48, 'Annex 2 EHV charges'!$D$11:$D$260)), 0)),"")</f>
        <v>Export Tariff 45</v>
      </c>
      <c r="B49" s="125" t="str">
        <f>IF($A49="","",VLOOKUP($A49,'Annex 2 EHV charges'!$D:$O,2,0))</f>
        <v>-</v>
      </c>
      <c r="C49" s="126" t="str">
        <f>IF($A49="","",VLOOKUP($A49,'Annex 2 EHV charges'!$D:$O,3,0))</f>
        <v>-</v>
      </c>
      <c r="D49" s="125" t="str">
        <f>IF($A49="","",VLOOKUP($A49,'Annex 2 EHV charges'!$D:$O,4,0))</f>
        <v>Site 45</v>
      </c>
      <c r="E49" s="127" t="str">
        <f>IFERROR(IF(VLOOKUP($A49,'Annex 2 EHV charges'!$D:$O,9,FALSE)=0,"",VLOOKUP($A49,'Annex 2 EHV charges'!$D:$O,9,FALSE)),"")</f>
        <v/>
      </c>
      <c r="F49" s="128" t="str">
        <f>IFERROR(IF(VLOOKUP($A49,'Annex 2 EHV charges'!$D:$O,10,FALSE)=0,"",VLOOKUP($A49,'Annex 2 EHV charges'!$D:$O,10,FALSE)),"")</f>
        <v/>
      </c>
      <c r="G49" s="129" t="str">
        <f>IFERROR(IF(VLOOKUP($A49,'Annex 2 EHV charges'!$D:$O,11,FALSE)=0,"",VLOOKUP($A49,'Annex 2 EHV charges'!$D:$O,11,FALSE)),"")</f>
        <v/>
      </c>
      <c r="H49" s="129" t="str">
        <f>IFERROR(IF(VLOOKUP($A49,'Annex 2 EHV charges'!$D:$O,12,FALSE)=0,"",VLOOKUP($A49,'Annex 2 EHV charges'!$D:$O,12,FALSE)),"")</f>
        <v/>
      </c>
    </row>
    <row r="50" spans="1:8" ht="12.75" customHeight="1">
      <c r="A50" s="126" t="str">
        <f t="array" ref="A50">IFERROR(INDEX('Annex 2 EHV charges'!$D$11:$D$260, MATCH(0, IF(ISBLANK('Annex 2 EHV charges'!$D$11:$D$260),1, COUNTIF(A$4:$A49, 'Annex 2 EHV charges'!$D$11:$D$260)), 0)),"")</f>
        <v>Export Tariff 46</v>
      </c>
      <c r="B50" s="125" t="str">
        <f>IF($A50="","",VLOOKUP($A50,'Annex 2 EHV charges'!$D:$O,2,0))</f>
        <v>-</v>
      </c>
      <c r="C50" s="126" t="str">
        <f>IF($A50="","",VLOOKUP($A50,'Annex 2 EHV charges'!$D:$O,3,0))</f>
        <v>-</v>
      </c>
      <c r="D50" s="125" t="str">
        <f>IF($A50="","",VLOOKUP($A50,'Annex 2 EHV charges'!$D:$O,4,0))</f>
        <v>Site 46</v>
      </c>
      <c r="E50" s="127" t="str">
        <f>IFERROR(IF(VLOOKUP($A50,'Annex 2 EHV charges'!$D:$O,9,FALSE)=0,"",VLOOKUP($A50,'Annex 2 EHV charges'!$D:$O,9,FALSE)),"")</f>
        <v/>
      </c>
      <c r="F50" s="128" t="str">
        <f>IFERROR(IF(VLOOKUP($A50,'Annex 2 EHV charges'!$D:$O,10,FALSE)=0,"",VLOOKUP($A50,'Annex 2 EHV charges'!$D:$O,10,FALSE)),"")</f>
        <v/>
      </c>
      <c r="G50" s="129" t="str">
        <f>IFERROR(IF(VLOOKUP($A50,'Annex 2 EHV charges'!$D:$O,11,FALSE)=0,"",VLOOKUP($A50,'Annex 2 EHV charges'!$D:$O,11,FALSE)),"")</f>
        <v/>
      </c>
      <c r="H50" s="129" t="str">
        <f>IFERROR(IF(VLOOKUP($A50,'Annex 2 EHV charges'!$D:$O,12,FALSE)=0,"",VLOOKUP($A50,'Annex 2 EHV charges'!$D:$O,12,FALSE)),"")</f>
        <v/>
      </c>
    </row>
    <row r="51" spans="1:8" ht="12.75" customHeight="1">
      <c r="A51" s="126" t="str">
        <f t="array" ref="A51">IFERROR(INDEX('Annex 2 EHV charges'!$D$11:$D$260, MATCH(0, IF(ISBLANK('Annex 2 EHV charges'!$D$11:$D$260),1, COUNTIF(A$4:$A50, 'Annex 2 EHV charges'!$D$11:$D$260)), 0)),"")</f>
        <v>Export Tariff 47</v>
      </c>
      <c r="B51" s="125" t="str">
        <f>IF($A51="","",VLOOKUP($A51,'Annex 2 EHV charges'!$D:$O,2,0))</f>
        <v>-</v>
      </c>
      <c r="C51" s="126" t="str">
        <f>IF($A51="","",VLOOKUP($A51,'Annex 2 EHV charges'!$D:$O,3,0))</f>
        <v>-</v>
      </c>
      <c r="D51" s="125" t="str">
        <f>IF($A51="","",VLOOKUP($A51,'Annex 2 EHV charges'!$D:$O,4,0))</f>
        <v>Site 47</v>
      </c>
      <c r="E51" s="127" t="str">
        <f>IFERROR(IF(VLOOKUP($A51,'Annex 2 EHV charges'!$D:$O,9,FALSE)=0,"",VLOOKUP($A51,'Annex 2 EHV charges'!$D:$O,9,FALSE)),"")</f>
        <v/>
      </c>
      <c r="F51" s="128" t="str">
        <f>IFERROR(IF(VLOOKUP($A51,'Annex 2 EHV charges'!$D:$O,10,FALSE)=0,"",VLOOKUP($A51,'Annex 2 EHV charges'!$D:$O,10,FALSE)),"")</f>
        <v/>
      </c>
      <c r="G51" s="129" t="str">
        <f>IFERROR(IF(VLOOKUP($A51,'Annex 2 EHV charges'!$D:$O,11,FALSE)=0,"",VLOOKUP($A51,'Annex 2 EHV charges'!$D:$O,11,FALSE)),"")</f>
        <v/>
      </c>
      <c r="H51" s="129" t="str">
        <f>IFERROR(IF(VLOOKUP($A51,'Annex 2 EHV charges'!$D:$O,12,FALSE)=0,"",VLOOKUP($A51,'Annex 2 EHV charges'!$D:$O,12,FALSE)),"")</f>
        <v/>
      </c>
    </row>
    <row r="52" spans="1:8" ht="12.75" customHeight="1">
      <c r="A52" s="126" t="str">
        <f t="array" ref="A52">IFERROR(INDEX('Annex 2 EHV charges'!$D$11:$D$260, MATCH(0, IF(ISBLANK('Annex 2 EHV charges'!$D$11:$D$260),1, COUNTIF(A$4:$A51, 'Annex 2 EHV charges'!$D$11:$D$260)), 0)),"")</f>
        <v>Export Tariff 48</v>
      </c>
      <c r="B52" s="125" t="str">
        <f>IF($A52="","",VLOOKUP($A52,'Annex 2 EHV charges'!$D:$O,2,0))</f>
        <v>-</v>
      </c>
      <c r="C52" s="126" t="str">
        <f>IF($A52="","",VLOOKUP($A52,'Annex 2 EHV charges'!$D:$O,3,0))</f>
        <v>-</v>
      </c>
      <c r="D52" s="125" t="str">
        <f>IF($A52="","",VLOOKUP($A52,'Annex 2 EHV charges'!$D:$O,4,0))</f>
        <v>Site 48</v>
      </c>
      <c r="E52" s="127" t="str">
        <f>IFERROR(IF(VLOOKUP($A52,'Annex 2 EHV charges'!$D:$O,9,FALSE)=0,"",VLOOKUP($A52,'Annex 2 EHV charges'!$D:$O,9,FALSE)),"")</f>
        <v/>
      </c>
      <c r="F52" s="128" t="str">
        <f>IFERROR(IF(VLOOKUP($A52,'Annex 2 EHV charges'!$D:$O,10,FALSE)=0,"",VLOOKUP($A52,'Annex 2 EHV charges'!$D:$O,10,FALSE)),"")</f>
        <v/>
      </c>
      <c r="G52" s="129" t="str">
        <f>IFERROR(IF(VLOOKUP($A52,'Annex 2 EHV charges'!$D:$O,11,FALSE)=0,"",VLOOKUP($A52,'Annex 2 EHV charges'!$D:$O,11,FALSE)),"")</f>
        <v/>
      </c>
      <c r="H52" s="129" t="str">
        <f>IFERROR(IF(VLOOKUP($A52,'Annex 2 EHV charges'!$D:$O,12,FALSE)=0,"",VLOOKUP($A52,'Annex 2 EHV charges'!$D:$O,12,FALSE)),"")</f>
        <v/>
      </c>
    </row>
    <row r="53" spans="1:8" ht="12.75" customHeight="1">
      <c r="A53" s="126" t="str">
        <f t="array" ref="A53">IFERROR(INDEX('Annex 2 EHV charges'!$D$11:$D$260, MATCH(0, IF(ISBLANK('Annex 2 EHV charges'!$D$11:$D$260),1, COUNTIF(A$4:$A52, 'Annex 2 EHV charges'!$D$11:$D$260)), 0)),"")</f>
        <v>Export Tariff 49</v>
      </c>
      <c r="B53" s="125" t="str">
        <f>IF($A53="","",VLOOKUP($A53,'Annex 2 EHV charges'!$D:$O,2,0))</f>
        <v>-</v>
      </c>
      <c r="C53" s="126" t="str">
        <f>IF($A53="","",VLOOKUP($A53,'Annex 2 EHV charges'!$D:$O,3,0))</f>
        <v>-</v>
      </c>
      <c r="D53" s="125" t="str">
        <f>IF($A53="","",VLOOKUP($A53,'Annex 2 EHV charges'!$D:$O,4,0))</f>
        <v>Site 49</v>
      </c>
      <c r="E53" s="127" t="str">
        <f>IFERROR(IF(VLOOKUP($A53,'Annex 2 EHV charges'!$D:$O,9,FALSE)=0,"",VLOOKUP($A53,'Annex 2 EHV charges'!$D:$O,9,FALSE)),"")</f>
        <v/>
      </c>
      <c r="F53" s="128" t="str">
        <f>IFERROR(IF(VLOOKUP($A53,'Annex 2 EHV charges'!$D:$O,10,FALSE)=0,"",VLOOKUP($A53,'Annex 2 EHV charges'!$D:$O,10,FALSE)),"")</f>
        <v/>
      </c>
      <c r="G53" s="129" t="str">
        <f>IFERROR(IF(VLOOKUP($A53,'Annex 2 EHV charges'!$D:$O,11,FALSE)=0,"",VLOOKUP($A53,'Annex 2 EHV charges'!$D:$O,11,FALSE)),"")</f>
        <v/>
      </c>
      <c r="H53" s="129" t="str">
        <f>IFERROR(IF(VLOOKUP($A53,'Annex 2 EHV charges'!$D:$O,12,FALSE)=0,"",VLOOKUP($A53,'Annex 2 EHV charges'!$D:$O,12,FALSE)),"")</f>
        <v/>
      </c>
    </row>
    <row r="54" spans="1:8" ht="12.75" customHeight="1">
      <c r="A54" s="126" t="str">
        <f t="array" ref="A54">IFERROR(INDEX('Annex 2 EHV charges'!$D$11:$D$260, MATCH(0, IF(ISBLANK('Annex 2 EHV charges'!$D$11:$D$260),1, COUNTIF(A$4:$A53, 'Annex 2 EHV charges'!$D$11:$D$260)), 0)),"")</f>
        <v>Export Tariff 50</v>
      </c>
      <c r="B54" s="125" t="str">
        <f>IF($A54="","",VLOOKUP($A54,'Annex 2 EHV charges'!$D:$O,2,0))</f>
        <v>-</v>
      </c>
      <c r="C54" s="126" t="str">
        <f>IF($A54="","",VLOOKUP($A54,'Annex 2 EHV charges'!$D:$O,3,0))</f>
        <v>-</v>
      </c>
      <c r="D54" s="125" t="str">
        <f>IF($A54="","",VLOOKUP($A54,'Annex 2 EHV charges'!$D:$O,4,0))</f>
        <v>Site 50</v>
      </c>
      <c r="E54" s="127" t="str">
        <f>IFERROR(IF(VLOOKUP($A54,'Annex 2 EHV charges'!$D:$O,9,FALSE)=0,"",VLOOKUP($A54,'Annex 2 EHV charges'!$D:$O,9,FALSE)),"")</f>
        <v/>
      </c>
      <c r="F54" s="128" t="str">
        <f>IFERROR(IF(VLOOKUP($A54,'Annex 2 EHV charges'!$D:$O,10,FALSE)=0,"",VLOOKUP($A54,'Annex 2 EHV charges'!$D:$O,10,FALSE)),"")</f>
        <v/>
      </c>
      <c r="G54" s="129" t="str">
        <f>IFERROR(IF(VLOOKUP($A54,'Annex 2 EHV charges'!$D:$O,11,FALSE)=0,"",VLOOKUP($A54,'Annex 2 EHV charges'!$D:$O,11,FALSE)),"")</f>
        <v/>
      </c>
      <c r="H54" s="129" t="str">
        <f>IFERROR(IF(VLOOKUP($A54,'Annex 2 EHV charges'!$D:$O,12,FALSE)=0,"",VLOOKUP($A54,'Annex 2 EHV charges'!$D:$O,12,FALSE)),"")</f>
        <v/>
      </c>
    </row>
    <row r="55" spans="1:8" ht="12.75" customHeight="1">
      <c r="A55" s="126" t="str">
        <f t="array" ref="A55">IFERROR(INDEX('Annex 2 EHV charges'!$D$11:$D$260, MATCH(0, IF(ISBLANK('Annex 2 EHV charges'!$D$11:$D$260),1, COUNTIF(A$4:$A54, 'Annex 2 EHV charges'!$D$11:$D$260)), 0)),"")</f>
        <v>Export Tariff 51</v>
      </c>
      <c r="B55" s="125" t="str">
        <f>IF($A55="","",VLOOKUP($A55,'Annex 2 EHV charges'!$D:$O,2,0))</f>
        <v>-</v>
      </c>
      <c r="C55" s="126" t="str">
        <f>IF($A55="","",VLOOKUP($A55,'Annex 2 EHV charges'!$D:$O,3,0))</f>
        <v>-</v>
      </c>
      <c r="D55" s="125" t="str">
        <f>IF($A55="","",VLOOKUP($A55,'Annex 2 EHV charges'!$D:$O,4,0))</f>
        <v>Site 51</v>
      </c>
      <c r="E55" s="127" t="str">
        <f>IFERROR(IF(VLOOKUP($A55,'Annex 2 EHV charges'!$D:$O,9,FALSE)=0,"",VLOOKUP($A55,'Annex 2 EHV charges'!$D:$O,9,FALSE)),"")</f>
        <v/>
      </c>
      <c r="F55" s="128" t="str">
        <f>IFERROR(IF(VLOOKUP($A55,'Annex 2 EHV charges'!$D:$O,10,FALSE)=0,"",VLOOKUP($A55,'Annex 2 EHV charges'!$D:$O,10,FALSE)),"")</f>
        <v/>
      </c>
      <c r="G55" s="129" t="str">
        <f>IFERROR(IF(VLOOKUP($A55,'Annex 2 EHV charges'!$D:$O,11,FALSE)=0,"",VLOOKUP($A55,'Annex 2 EHV charges'!$D:$O,11,FALSE)),"")</f>
        <v/>
      </c>
      <c r="H55" s="129" t="str">
        <f>IFERROR(IF(VLOOKUP($A55,'Annex 2 EHV charges'!$D:$O,12,FALSE)=0,"",VLOOKUP($A55,'Annex 2 EHV charges'!$D:$O,12,FALSE)),"")</f>
        <v/>
      </c>
    </row>
    <row r="56" spans="1:8" ht="12.75" customHeight="1">
      <c r="A56" s="126" t="str">
        <f t="array" ref="A56">IFERROR(INDEX('Annex 2 EHV charges'!$D$11:$D$260, MATCH(0, IF(ISBLANK('Annex 2 EHV charges'!$D$11:$D$260),1, COUNTIF(A$4:$A55, 'Annex 2 EHV charges'!$D$11:$D$260)), 0)),"")</f>
        <v>Export Tariff 52</v>
      </c>
      <c r="B56" s="125" t="str">
        <f>IF($A56="","",VLOOKUP($A56,'Annex 2 EHV charges'!$D:$O,2,0))</f>
        <v>-</v>
      </c>
      <c r="C56" s="126" t="str">
        <f>IF($A56="","",VLOOKUP($A56,'Annex 2 EHV charges'!$D:$O,3,0))</f>
        <v>-</v>
      </c>
      <c r="D56" s="125" t="str">
        <f>IF($A56="","",VLOOKUP($A56,'Annex 2 EHV charges'!$D:$O,4,0))</f>
        <v>Site 52</v>
      </c>
      <c r="E56" s="127" t="str">
        <f>IFERROR(IF(VLOOKUP($A56,'Annex 2 EHV charges'!$D:$O,9,FALSE)=0,"",VLOOKUP($A56,'Annex 2 EHV charges'!$D:$O,9,FALSE)),"")</f>
        <v/>
      </c>
      <c r="F56" s="128" t="str">
        <f>IFERROR(IF(VLOOKUP($A56,'Annex 2 EHV charges'!$D:$O,10,FALSE)=0,"",VLOOKUP($A56,'Annex 2 EHV charges'!$D:$O,10,FALSE)),"")</f>
        <v/>
      </c>
      <c r="G56" s="129" t="str">
        <f>IFERROR(IF(VLOOKUP($A56,'Annex 2 EHV charges'!$D:$O,11,FALSE)=0,"",VLOOKUP($A56,'Annex 2 EHV charges'!$D:$O,11,FALSE)),"")</f>
        <v/>
      </c>
      <c r="H56" s="129" t="str">
        <f>IFERROR(IF(VLOOKUP($A56,'Annex 2 EHV charges'!$D:$O,12,FALSE)=0,"",VLOOKUP($A56,'Annex 2 EHV charges'!$D:$O,12,FALSE)),"")</f>
        <v/>
      </c>
    </row>
    <row r="57" spans="1:8" ht="12.75" customHeight="1">
      <c r="A57" s="126" t="str">
        <f t="array" ref="A57">IFERROR(INDEX('Annex 2 EHV charges'!$D$11:$D$260, MATCH(0, IF(ISBLANK('Annex 2 EHV charges'!$D$11:$D$260),1, COUNTIF(A$4:$A56, 'Annex 2 EHV charges'!$D$11:$D$260)), 0)),"")</f>
        <v>Export Tariff 53</v>
      </c>
      <c r="B57" s="125" t="str">
        <f>IF($A57="","",VLOOKUP($A57,'Annex 2 EHV charges'!$D:$O,2,0))</f>
        <v>-</v>
      </c>
      <c r="C57" s="126" t="str">
        <f>IF($A57="","",VLOOKUP($A57,'Annex 2 EHV charges'!$D:$O,3,0))</f>
        <v>-</v>
      </c>
      <c r="D57" s="125" t="str">
        <f>IF($A57="","",VLOOKUP($A57,'Annex 2 EHV charges'!$D:$O,4,0))</f>
        <v>Site 53</v>
      </c>
      <c r="E57" s="127" t="str">
        <f>IFERROR(IF(VLOOKUP($A57,'Annex 2 EHV charges'!$D:$O,9,FALSE)=0,"",VLOOKUP($A57,'Annex 2 EHV charges'!$D:$O,9,FALSE)),"")</f>
        <v/>
      </c>
      <c r="F57" s="128" t="str">
        <f>IFERROR(IF(VLOOKUP($A57,'Annex 2 EHV charges'!$D:$O,10,FALSE)=0,"",VLOOKUP($A57,'Annex 2 EHV charges'!$D:$O,10,FALSE)),"")</f>
        <v/>
      </c>
      <c r="G57" s="129" t="str">
        <f>IFERROR(IF(VLOOKUP($A57,'Annex 2 EHV charges'!$D:$O,11,FALSE)=0,"",VLOOKUP($A57,'Annex 2 EHV charges'!$D:$O,11,FALSE)),"")</f>
        <v/>
      </c>
      <c r="H57" s="129" t="str">
        <f>IFERROR(IF(VLOOKUP($A57,'Annex 2 EHV charges'!$D:$O,12,FALSE)=0,"",VLOOKUP($A57,'Annex 2 EHV charges'!$D:$O,12,FALSE)),"")</f>
        <v/>
      </c>
    </row>
    <row r="58" spans="1:8" ht="12.75" customHeight="1">
      <c r="A58" s="126" t="str">
        <f t="array" ref="A58">IFERROR(INDEX('Annex 2 EHV charges'!$D$11:$D$260, MATCH(0, IF(ISBLANK('Annex 2 EHV charges'!$D$11:$D$260),1, COUNTIF(A$4:$A57, 'Annex 2 EHV charges'!$D$11:$D$260)), 0)),"")</f>
        <v>Export Tariff 54</v>
      </c>
      <c r="B58" s="125" t="str">
        <f>IF($A58="","",VLOOKUP($A58,'Annex 2 EHV charges'!$D:$O,2,0))</f>
        <v>-</v>
      </c>
      <c r="C58" s="126" t="str">
        <f>IF($A58="","",VLOOKUP($A58,'Annex 2 EHV charges'!$D:$O,3,0))</f>
        <v>-</v>
      </c>
      <c r="D58" s="125" t="str">
        <f>IF($A58="","",VLOOKUP($A58,'Annex 2 EHV charges'!$D:$O,4,0))</f>
        <v>Site 54</v>
      </c>
      <c r="E58" s="127" t="str">
        <f>IFERROR(IF(VLOOKUP($A58,'Annex 2 EHV charges'!$D:$O,9,FALSE)=0,"",VLOOKUP($A58,'Annex 2 EHV charges'!$D:$O,9,FALSE)),"")</f>
        <v/>
      </c>
      <c r="F58" s="128" t="str">
        <f>IFERROR(IF(VLOOKUP($A58,'Annex 2 EHV charges'!$D:$O,10,FALSE)=0,"",VLOOKUP($A58,'Annex 2 EHV charges'!$D:$O,10,FALSE)),"")</f>
        <v/>
      </c>
      <c r="G58" s="129" t="str">
        <f>IFERROR(IF(VLOOKUP($A58,'Annex 2 EHV charges'!$D:$O,11,FALSE)=0,"",VLOOKUP($A58,'Annex 2 EHV charges'!$D:$O,11,FALSE)),"")</f>
        <v/>
      </c>
      <c r="H58" s="129" t="str">
        <f>IFERROR(IF(VLOOKUP($A58,'Annex 2 EHV charges'!$D:$O,12,FALSE)=0,"",VLOOKUP($A58,'Annex 2 EHV charges'!$D:$O,12,FALSE)),"")</f>
        <v/>
      </c>
    </row>
    <row r="59" spans="1:8" ht="12.75" customHeight="1">
      <c r="A59" s="126" t="str">
        <f t="array" ref="A59">IFERROR(INDEX('Annex 2 EHV charges'!$D$11:$D$260, MATCH(0, IF(ISBLANK('Annex 2 EHV charges'!$D$11:$D$260),1, COUNTIF(A$4:$A58, 'Annex 2 EHV charges'!$D$11:$D$260)), 0)),"")</f>
        <v>Export Tariff 55</v>
      </c>
      <c r="B59" s="125" t="str">
        <f>IF($A59="","",VLOOKUP($A59,'Annex 2 EHV charges'!$D:$O,2,0))</f>
        <v>-</v>
      </c>
      <c r="C59" s="126" t="str">
        <f>IF($A59="","",VLOOKUP($A59,'Annex 2 EHV charges'!$D:$O,3,0))</f>
        <v>-</v>
      </c>
      <c r="D59" s="125" t="str">
        <f>IF($A59="","",VLOOKUP($A59,'Annex 2 EHV charges'!$D:$O,4,0))</f>
        <v>Site 55</v>
      </c>
      <c r="E59" s="127" t="str">
        <f>IFERROR(IF(VLOOKUP($A59,'Annex 2 EHV charges'!$D:$O,9,FALSE)=0,"",VLOOKUP($A59,'Annex 2 EHV charges'!$D:$O,9,FALSE)),"")</f>
        <v/>
      </c>
      <c r="F59" s="128" t="str">
        <f>IFERROR(IF(VLOOKUP($A59,'Annex 2 EHV charges'!$D:$O,10,FALSE)=0,"",VLOOKUP($A59,'Annex 2 EHV charges'!$D:$O,10,FALSE)),"")</f>
        <v/>
      </c>
      <c r="G59" s="129" t="str">
        <f>IFERROR(IF(VLOOKUP($A59,'Annex 2 EHV charges'!$D:$O,11,FALSE)=0,"",VLOOKUP($A59,'Annex 2 EHV charges'!$D:$O,11,FALSE)),"")</f>
        <v/>
      </c>
      <c r="H59" s="129" t="str">
        <f>IFERROR(IF(VLOOKUP($A59,'Annex 2 EHV charges'!$D:$O,12,FALSE)=0,"",VLOOKUP($A59,'Annex 2 EHV charges'!$D:$O,12,FALSE)),"")</f>
        <v/>
      </c>
    </row>
    <row r="60" spans="1:8" ht="12.75" customHeight="1">
      <c r="A60" s="126" t="str">
        <f t="array" ref="A60">IFERROR(INDEX('Annex 2 EHV charges'!$D$11:$D$260, MATCH(0, IF(ISBLANK('Annex 2 EHV charges'!$D$11:$D$260),1, COUNTIF(A$4:$A59, 'Annex 2 EHV charges'!$D$11:$D$260)), 0)),"")</f>
        <v>Export Tariff 56</v>
      </c>
      <c r="B60" s="125" t="str">
        <f>IF($A60="","",VLOOKUP($A60,'Annex 2 EHV charges'!$D:$O,2,0))</f>
        <v>-</v>
      </c>
      <c r="C60" s="126" t="str">
        <f>IF($A60="","",VLOOKUP($A60,'Annex 2 EHV charges'!$D:$O,3,0))</f>
        <v>-</v>
      </c>
      <c r="D60" s="125" t="str">
        <f>IF($A60="","",VLOOKUP($A60,'Annex 2 EHV charges'!$D:$O,4,0))</f>
        <v>Site 56</v>
      </c>
      <c r="E60" s="127" t="str">
        <f>IFERROR(IF(VLOOKUP($A60,'Annex 2 EHV charges'!$D:$O,9,FALSE)=0,"",VLOOKUP($A60,'Annex 2 EHV charges'!$D:$O,9,FALSE)),"")</f>
        <v/>
      </c>
      <c r="F60" s="128" t="str">
        <f>IFERROR(IF(VLOOKUP($A60,'Annex 2 EHV charges'!$D:$O,10,FALSE)=0,"",VLOOKUP($A60,'Annex 2 EHV charges'!$D:$O,10,FALSE)),"")</f>
        <v/>
      </c>
      <c r="G60" s="129" t="str">
        <f>IFERROR(IF(VLOOKUP($A60,'Annex 2 EHV charges'!$D:$O,11,FALSE)=0,"",VLOOKUP($A60,'Annex 2 EHV charges'!$D:$O,11,FALSE)),"")</f>
        <v/>
      </c>
      <c r="H60" s="129" t="str">
        <f>IFERROR(IF(VLOOKUP($A60,'Annex 2 EHV charges'!$D:$O,12,FALSE)=0,"",VLOOKUP($A60,'Annex 2 EHV charges'!$D:$O,12,FALSE)),"")</f>
        <v/>
      </c>
    </row>
    <row r="61" spans="1:8" ht="12.75" customHeight="1">
      <c r="A61" s="126" t="str">
        <f t="array" ref="A61">IFERROR(INDEX('Annex 2 EHV charges'!$D$11:$D$260, MATCH(0, IF(ISBLANK('Annex 2 EHV charges'!$D$11:$D$260),1, COUNTIF(A$4:$A60, 'Annex 2 EHV charges'!$D$11:$D$260)), 0)),"")</f>
        <v>Export Tariff 57</v>
      </c>
      <c r="B61" s="125" t="str">
        <f>IF($A61="","",VLOOKUP($A61,'Annex 2 EHV charges'!$D:$O,2,0))</f>
        <v>-</v>
      </c>
      <c r="C61" s="126" t="str">
        <f>IF($A61="","",VLOOKUP($A61,'Annex 2 EHV charges'!$D:$O,3,0))</f>
        <v>-</v>
      </c>
      <c r="D61" s="125" t="str">
        <f>IF($A61="","",VLOOKUP($A61,'Annex 2 EHV charges'!$D:$O,4,0))</f>
        <v>Site 57</v>
      </c>
      <c r="E61" s="127" t="str">
        <f>IFERROR(IF(VLOOKUP($A61,'Annex 2 EHV charges'!$D:$O,9,FALSE)=0,"",VLOOKUP($A61,'Annex 2 EHV charges'!$D:$O,9,FALSE)),"")</f>
        <v/>
      </c>
      <c r="F61" s="128" t="str">
        <f>IFERROR(IF(VLOOKUP($A61,'Annex 2 EHV charges'!$D:$O,10,FALSE)=0,"",VLOOKUP($A61,'Annex 2 EHV charges'!$D:$O,10,FALSE)),"")</f>
        <v/>
      </c>
      <c r="G61" s="129" t="str">
        <f>IFERROR(IF(VLOOKUP($A61,'Annex 2 EHV charges'!$D:$O,11,FALSE)=0,"",VLOOKUP($A61,'Annex 2 EHV charges'!$D:$O,11,FALSE)),"")</f>
        <v/>
      </c>
      <c r="H61" s="129" t="str">
        <f>IFERROR(IF(VLOOKUP($A61,'Annex 2 EHV charges'!$D:$O,12,FALSE)=0,"",VLOOKUP($A61,'Annex 2 EHV charges'!$D:$O,12,FALSE)),"")</f>
        <v/>
      </c>
    </row>
    <row r="62" spans="1:8" ht="12.75" customHeight="1">
      <c r="A62" s="126" t="str">
        <f t="array" ref="A62">IFERROR(INDEX('Annex 2 EHV charges'!$D$11:$D$260, MATCH(0, IF(ISBLANK('Annex 2 EHV charges'!$D$11:$D$260),1, COUNTIF(A$4:$A61, 'Annex 2 EHV charges'!$D$11:$D$260)), 0)),"")</f>
        <v>Export Tariff 58</v>
      </c>
      <c r="B62" s="125" t="str">
        <f>IF($A62="","",VLOOKUP($A62,'Annex 2 EHV charges'!$D:$O,2,0))</f>
        <v>-</v>
      </c>
      <c r="C62" s="126" t="str">
        <f>IF($A62="","",VLOOKUP($A62,'Annex 2 EHV charges'!$D:$O,3,0))</f>
        <v>-</v>
      </c>
      <c r="D62" s="125" t="str">
        <f>IF($A62="","",VLOOKUP($A62,'Annex 2 EHV charges'!$D:$O,4,0))</f>
        <v>Site 58</v>
      </c>
      <c r="E62" s="127" t="str">
        <f>IFERROR(IF(VLOOKUP($A62,'Annex 2 EHV charges'!$D:$O,9,FALSE)=0,"",VLOOKUP($A62,'Annex 2 EHV charges'!$D:$O,9,FALSE)),"")</f>
        <v/>
      </c>
      <c r="F62" s="128" t="str">
        <f>IFERROR(IF(VLOOKUP($A62,'Annex 2 EHV charges'!$D:$O,10,FALSE)=0,"",VLOOKUP($A62,'Annex 2 EHV charges'!$D:$O,10,FALSE)),"")</f>
        <v/>
      </c>
      <c r="G62" s="129" t="str">
        <f>IFERROR(IF(VLOOKUP($A62,'Annex 2 EHV charges'!$D:$O,11,FALSE)=0,"",VLOOKUP($A62,'Annex 2 EHV charges'!$D:$O,11,FALSE)),"")</f>
        <v/>
      </c>
      <c r="H62" s="129" t="str">
        <f>IFERROR(IF(VLOOKUP($A62,'Annex 2 EHV charges'!$D:$O,12,FALSE)=0,"",VLOOKUP($A62,'Annex 2 EHV charges'!$D:$O,12,FALSE)),"")</f>
        <v/>
      </c>
    </row>
    <row r="63" spans="1:8" ht="12.75" customHeight="1">
      <c r="A63" s="126" t="str">
        <f t="array" ref="A63">IFERROR(INDEX('Annex 2 EHV charges'!$D$11:$D$260, MATCH(0, IF(ISBLANK('Annex 2 EHV charges'!$D$11:$D$260),1, COUNTIF(A$4:$A62, 'Annex 2 EHV charges'!$D$11:$D$260)), 0)),"")</f>
        <v>Export Tariff 59</v>
      </c>
      <c r="B63" s="125" t="str">
        <f>IF($A63="","",VLOOKUP($A63,'Annex 2 EHV charges'!$D:$O,2,0))</f>
        <v>-</v>
      </c>
      <c r="C63" s="126" t="str">
        <f>IF($A63="","",VLOOKUP($A63,'Annex 2 EHV charges'!$D:$O,3,0))</f>
        <v>-</v>
      </c>
      <c r="D63" s="125" t="str">
        <f>IF($A63="","",VLOOKUP($A63,'Annex 2 EHV charges'!$D:$O,4,0))</f>
        <v>Site 59</v>
      </c>
      <c r="E63" s="127" t="str">
        <f>IFERROR(IF(VLOOKUP($A63,'Annex 2 EHV charges'!$D:$O,9,FALSE)=0,"",VLOOKUP($A63,'Annex 2 EHV charges'!$D:$O,9,FALSE)),"")</f>
        <v/>
      </c>
      <c r="F63" s="128" t="str">
        <f>IFERROR(IF(VLOOKUP($A63,'Annex 2 EHV charges'!$D:$O,10,FALSE)=0,"",VLOOKUP($A63,'Annex 2 EHV charges'!$D:$O,10,FALSE)),"")</f>
        <v/>
      </c>
      <c r="G63" s="129" t="str">
        <f>IFERROR(IF(VLOOKUP($A63,'Annex 2 EHV charges'!$D:$O,11,FALSE)=0,"",VLOOKUP($A63,'Annex 2 EHV charges'!$D:$O,11,FALSE)),"")</f>
        <v/>
      </c>
      <c r="H63" s="129" t="str">
        <f>IFERROR(IF(VLOOKUP($A63,'Annex 2 EHV charges'!$D:$O,12,FALSE)=0,"",VLOOKUP($A63,'Annex 2 EHV charges'!$D:$O,12,FALSE)),"")</f>
        <v/>
      </c>
    </row>
    <row r="64" spans="1:8" ht="12.75" customHeight="1">
      <c r="A64" s="126" t="str">
        <f t="array" ref="A64">IFERROR(INDEX('Annex 2 EHV charges'!$D$11:$D$260, MATCH(0, IF(ISBLANK('Annex 2 EHV charges'!$D$11:$D$260),1, COUNTIF(A$4:$A63, 'Annex 2 EHV charges'!$D$11:$D$260)), 0)),"")</f>
        <v>Export Tariff 60</v>
      </c>
      <c r="B64" s="125" t="str">
        <f>IF($A64="","",VLOOKUP($A64,'Annex 2 EHV charges'!$D:$O,2,0))</f>
        <v>-</v>
      </c>
      <c r="C64" s="126" t="str">
        <f>IF($A64="","",VLOOKUP($A64,'Annex 2 EHV charges'!$D:$O,3,0))</f>
        <v>-</v>
      </c>
      <c r="D64" s="125" t="str">
        <f>IF($A64="","",VLOOKUP($A64,'Annex 2 EHV charges'!$D:$O,4,0))</f>
        <v>Site 60</v>
      </c>
      <c r="E64" s="127" t="str">
        <f>IFERROR(IF(VLOOKUP($A64,'Annex 2 EHV charges'!$D:$O,9,FALSE)=0,"",VLOOKUP($A64,'Annex 2 EHV charges'!$D:$O,9,FALSE)),"")</f>
        <v/>
      </c>
      <c r="F64" s="128" t="str">
        <f>IFERROR(IF(VLOOKUP($A64,'Annex 2 EHV charges'!$D:$O,10,FALSE)=0,"",VLOOKUP($A64,'Annex 2 EHV charges'!$D:$O,10,FALSE)),"")</f>
        <v/>
      </c>
      <c r="G64" s="129" t="str">
        <f>IFERROR(IF(VLOOKUP($A64,'Annex 2 EHV charges'!$D:$O,11,FALSE)=0,"",VLOOKUP($A64,'Annex 2 EHV charges'!$D:$O,11,FALSE)),"")</f>
        <v/>
      </c>
      <c r="H64" s="129" t="str">
        <f>IFERROR(IF(VLOOKUP($A64,'Annex 2 EHV charges'!$D:$O,12,FALSE)=0,"",VLOOKUP($A64,'Annex 2 EHV charges'!$D:$O,12,FALSE)),"")</f>
        <v/>
      </c>
    </row>
    <row r="65" spans="1:8" ht="12.75" customHeight="1">
      <c r="A65" s="126" t="str">
        <f t="array" ref="A65">IFERROR(INDEX('Annex 2 EHV charges'!$D$11:$D$260, MATCH(0, IF(ISBLANK('Annex 2 EHV charges'!$D$11:$D$260),1, COUNTIF(A$4:$A64, 'Annex 2 EHV charges'!$D$11:$D$260)), 0)),"")</f>
        <v>Export Tariff 61</v>
      </c>
      <c r="B65" s="125" t="str">
        <f>IF($A65="","",VLOOKUP($A65,'Annex 2 EHV charges'!$D:$O,2,0))</f>
        <v>-</v>
      </c>
      <c r="C65" s="126" t="str">
        <f>IF($A65="","",VLOOKUP($A65,'Annex 2 EHV charges'!$D:$O,3,0))</f>
        <v>-</v>
      </c>
      <c r="D65" s="125" t="str">
        <f>IF($A65="","",VLOOKUP($A65,'Annex 2 EHV charges'!$D:$O,4,0))</f>
        <v>Site 61</v>
      </c>
      <c r="E65" s="127" t="str">
        <f>IFERROR(IF(VLOOKUP($A65,'Annex 2 EHV charges'!$D:$O,9,FALSE)=0,"",VLOOKUP($A65,'Annex 2 EHV charges'!$D:$O,9,FALSE)),"")</f>
        <v/>
      </c>
      <c r="F65" s="128" t="str">
        <f>IFERROR(IF(VLOOKUP($A65,'Annex 2 EHV charges'!$D:$O,10,FALSE)=0,"",VLOOKUP($A65,'Annex 2 EHV charges'!$D:$O,10,FALSE)),"")</f>
        <v/>
      </c>
      <c r="G65" s="129" t="str">
        <f>IFERROR(IF(VLOOKUP($A65,'Annex 2 EHV charges'!$D:$O,11,FALSE)=0,"",VLOOKUP($A65,'Annex 2 EHV charges'!$D:$O,11,FALSE)),"")</f>
        <v/>
      </c>
      <c r="H65" s="129" t="str">
        <f>IFERROR(IF(VLOOKUP($A65,'Annex 2 EHV charges'!$D:$O,12,FALSE)=0,"",VLOOKUP($A65,'Annex 2 EHV charges'!$D:$O,12,FALSE)),"")</f>
        <v/>
      </c>
    </row>
    <row r="66" spans="1:8" ht="12.75" customHeight="1">
      <c r="A66" s="126" t="str">
        <f t="array" ref="A66">IFERROR(INDEX('Annex 2 EHV charges'!$D$11:$D$260, MATCH(0, IF(ISBLANK('Annex 2 EHV charges'!$D$11:$D$260),1, COUNTIF(A$4:$A65, 'Annex 2 EHV charges'!$D$11:$D$260)), 0)),"")</f>
        <v>Export Tariff 62</v>
      </c>
      <c r="B66" s="125" t="str">
        <f>IF($A66="","",VLOOKUP($A66,'Annex 2 EHV charges'!$D:$O,2,0))</f>
        <v>-</v>
      </c>
      <c r="C66" s="126">
        <f>IF($A66="","",VLOOKUP($A66,'Annex 2 EHV charges'!$D:$O,3,0))</f>
        <v>1640000285020</v>
      </c>
      <c r="D66" s="125" t="str">
        <f>IF($A66="","",VLOOKUP($A66,'Annex 2 EHV charges'!$D:$O,4,0))</f>
        <v>Site 62</v>
      </c>
      <c r="E66" s="127" t="str">
        <f>IFERROR(IF(VLOOKUP($A66,'Annex 2 EHV charges'!$D:$O,9,FALSE)=0,"",VLOOKUP($A66,'Annex 2 EHV charges'!$D:$O,9,FALSE)),"")</f>
        <v/>
      </c>
      <c r="F66" s="128" t="str">
        <f>IFERROR(IF(VLOOKUP($A66,'Annex 2 EHV charges'!$D:$O,10,FALSE)=0,"",VLOOKUP($A66,'Annex 2 EHV charges'!$D:$O,10,FALSE)),"")</f>
        <v/>
      </c>
      <c r="G66" s="129" t="str">
        <f>IFERROR(IF(VLOOKUP($A66,'Annex 2 EHV charges'!$D:$O,11,FALSE)=0,"",VLOOKUP($A66,'Annex 2 EHV charges'!$D:$O,11,FALSE)),"")</f>
        <v/>
      </c>
      <c r="H66" s="129" t="str">
        <f>IFERROR(IF(VLOOKUP($A66,'Annex 2 EHV charges'!$D:$O,12,FALSE)=0,"",VLOOKUP($A66,'Annex 2 EHV charges'!$D:$O,12,FALSE)),"")</f>
        <v/>
      </c>
    </row>
    <row r="67" spans="1:8" ht="12.75" customHeight="1">
      <c r="A67" s="126" t="str">
        <f t="array" ref="A67">IFERROR(INDEX('Annex 2 EHV charges'!$D$11:$D$260, MATCH(0, IF(ISBLANK('Annex 2 EHV charges'!$D$11:$D$260),1, COUNTIF(A$4:$A66, 'Annex 2 EHV charges'!$D$11:$D$260)), 0)),"")</f>
        <v>Export Tariff 63</v>
      </c>
      <c r="B67" s="125" t="str">
        <f>IF($A67="","",VLOOKUP($A67,'Annex 2 EHV charges'!$D:$O,2,0))</f>
        <v>-</v>
      </c>
      <c r="C67" s="126" t="str">
        <f>IF($A67="","",VLOOKUP($A67,'Annex 2 EHV charges'!$D:$O,3,0))</f>
        <v>-</v>
      </c>
      <c r="D67" s="125" t="str">
        <f>IF($A67="","",VLOOKUP($A67,'Annex 2 EHV charges'!$D:$O,4,0))</f>
        <v>Site 63</v>
      </c>
      <c r="E67" s="127" t="str">
        <f>IFERROR(IF(VLOOKUP($A67,'Annex 2 EHV charges'!$D:$O,9,FALSE)=0,"",VLOOKUP($A67,'Annex 2 EHV charges'!$D:$O,9,FALSE)),"")</f>
        <v/>
      </c>
      <c r="F67" s="128" t="str">
        <f>IFERROR(IF(VLOOKUP($A67,'Annex 2 EHV charges'!$D:$O,10,FALSE)=0,"",VLOOKUP($A67,'Annex 2 EHV charges'!$D:$O,10,FALSE)),"")</f>
        <v/>
      </c>
      <c r="G67" s="129" t="str">
        <f>IFERROR(IF(VLOOKUP($A67,'Annex 2 EHV charges'!$D:$O,11,FALSE)=0,"",VLOOKUP($A67,'Annex 2 EHV charges'!$D:$O,11,FALSE)),"")</f>
        <v/>
      </c>
      <c r="H67" s="129" t="str">
        <f>IFERROR(IF(VLOOKUP($A67,'Annex 2 EHV charges'!$D:$O,12,FALSE)=0,"",VLOOKUP($A67,'Annex 2 EHV charges'!$D:$O,12,FALSE)),"")</f>
        <v/>
      </c>
    </row>
    <row r="68" spans="1:8" ht="12.75" customHeight="1">
      <c r="A68" s="126" t="str">
        <f t="array" ref="A68">IFERROR(INDEX('Annex 2 EHV charges'!$D$11:$D$260, MATCH(0, IF(ISBLANK('Annex 2 EHV charges'!$D$11:$D$260),1, COUNTIF(A$4:$A67, 'Annex 2 EHV charges'!$D$11:$D$260)), 0)),"")</f>
        <v>Export Tariff 64</v>
      </c>
      <c r="B68" s="125" t="str">
        <f>IF($A68="","",VLOOKUP($A68,'Annex 2 EHV charges'!$D:$O,2,0))</f>
        <v>-</v>
      </c>
      <c r="C68" s="126" t="str">
        <f>IF($A68="","",VLOOKUP($A68,'Annex 2 EHV charges'!$D:$O,3,0))</f>
        <v>-</v>
      </c>
      <c r="D68" s="125" t="str">
        <f>IF($A68="","",VLOOKUP($A68,'Annex 2 EHV charges'!$D:$O,4,0))</f>
        <v>Site 64</v>
      </c>
      <c r="E68" s="127" t="str">
        <f>IFERROR(IF(VLOOKUP($A68,'Annex 2 EHV charges'!$D:$O,9,FALSE)=0,"",VLOOKUP($A68,'Annex 2 EHV charges'!$D:$O,9,FALSE)),"")</f>
        <v/>
      </c>
      <c r="F68" s="128" t="str">
        <f>IFERROR(IF(VLOOKUP($A68,'Annex 2 EHV charges'!$D:$O,10,FALSE)=0,"",VLOOKUP($A68,'Annex 2 EHV charges'!$D:$O,10,FALSE)),"")</f>
        <v/>
      </c>
      <c r="G68" s="129" t="str">
        <f>IFERROR(IF(VLOOKUP($A68,'Annex 2 EHV charges'!$D:$O,11,FALSE)=0,"",VLOOKUP($A68,'Annex 2 EHV charges'!$D:$O,11,FALSE)),"")</f>
        <v/>
      </c>
      <c r="H68" s="129" t="str">
        <f>IFERROR(IF(VLOOKUP($A68,'Annex 2 EHV charges'!$D:$O,12,FALSE)=0,"",VLOOKUP($A68,'Annex 2 EHV charges'!$D:$O,12,FALSE)),"")</f>
        <v/>
      </c>
    </row>
    <row r="69" spans="1:8" ht="12.75" customHeight="1">
      <c r="A69" s="126" t="str">
        <f t="array" ref="A69">IFERROR(INDEX('Annex 2 EHV charges'!$D$11:$D$260, MATCH(0, IF(ISBLANK('Annex 2 EHV charges'!$D$11:$D$260),1, COUNTIF(A$4:$A68, 'Annex 2 EHV charges'!$D$11:$D$260)), 0)),"")</f>
        <v>Export Tariff 65</v>
      </c>
      <c r="B69" s="125" t="str">
        <f>IF($A69="","",VLOOKUP($A69,'Annex 2 EHV charges'!$D:$O,2,0))</f>
        <v>-</v>
      </c>
      <c r="C69" s="126" t="str">
        <f>IF($A69="","",VLOOKUP($A69,'Annex 2 EHV charges'!$D:$O,3,0))</f>
        <v>-</v>
      </c>
      <c r="D69" s="125" t="str">
        <f>IF($A69="","",VLOOKUP($A69,'Annex 2 EHV charges'!$D:$O,4,0))</f>
        <v>Site 65</v>
      </c>
      <c r="E69" s="127" t="str">
        <f>IFERROR(IF(VLOOKUP($A69,'Annex 2 EHV charges'!$D:$O,9,FALSE)=0,"",VLOOKUP($A69,'Annex 2 EHV charges'!$D:$O,9,FALSE)),"")</f>
        <v/>
      </c>
      <c r="F69" s="128" t="str">
        <f>IFERROR(IF(VLOOKUP($A69,'Annex 2 EHV charges'!$D:$O,10,FALSE)=0,"",VLOOKUP($A69,'Annex 2 EHV charges'!$D:$O,10,FALSE)),"")</f>
        <v/>
      </c>
      <c r="G69" s="129" t="str">
        <f>IFERROR(IF(VLOOKUP($A69,'Annex 2 EHV charges'!$D:$O,11,FALSE)=0,"",VLOOKUP($A69,'Annex 2 EHV charges'!$D:$O,11,FALSE)),"")</f>
        <v/>
      </c>
      <c r="H69" s="129" t="str">
        <f>IFERROR(IF(VLOOKUP($A69,'Annex 2 EHV charges'!$D:$O,12,FALSE)=0,"",VLOOKUP($A69,'Annex 2 EHV charges'!$D:$O,12,FALSE)),"")</f>
        <v/>
      </c>
    </row>
    <row r="70" spans="1:8" ht="12.75" customHeight="1">
      <c r="A70" s="126" t="str">
        <f t="array" ref="A70">IFERROR(INDEX('Annex 2 EHV charges'!$D$11:$D$260, MATCH(0, IF(ISBLANK('Annex 2 EHV charges'!$D$11:$D$260),1, COUNTIF(A$4:$A69, 'Annex 2 EHV charges'!$D$11:$D$260)), 0)),"")</f>
        <v>Export Tariff 66</v>
      </c>
      <c r="B70" s="125">
        <f>IF($A70="","",VLOOKUP($A70,'Annex 2 EHV charges'!$D:$O,2,0))</f>
        <v>499</v>
      </c>
      <c r="C70" s="126">
        <f>IF($A70="","",VLOOKUP($A70,'Annex 2 EHV charges'!$D:$O,3,0))</f>
        <v>1620000174048</v>
      </c>
      <c r="D70" s="125" t="str">
        <f>IF($A70="","",VLOOKUP($A70,'Annex 2 EHV charges'!$D:$O,4,0))</f>
        <v>Site 66</v>
      </c>
      <c r="E70" s="127" t="str">
        <f>IFERROR(IF(VLOOKUP($A70,'Annex 2 EHV charges'!$D:$O,9,FALSE)=0,"",VLOOKUP($A70,'Annex 2 EHV charges'!$D:$O,9,FALSE)),"")</f>
        <v/>
      </c>
      <c r="F70" s="128" t="str">
        <f>IFERROR(IF(VLOOKUP($A70,'Annex 2 EHV charges'!$D:$O,10,FALSE)=0,"",VLOOKUP($A70,'Annex 2 EHV charges'!$D:$O,10,FALSE)),"")</f>
        <v/>
      </c>
      <c r="G70" s="129" t="str">
        <f>IFERROR(IF(VLOOKUP($A70,'Annex 2 EHV charges'!$D:$O,11,FALSE)=0,"",VLOOKUP($A70,'Annex 2 EHV charges'!$D:$O,11,FALSE)),"")</f>
        <v/>
      </c>
      <c r="H70" s="129" t="str">
        <f>IFERROR(IF(VLOOKUP($A70,'Annex 2 EHV charges'!$D:$O,12,FALSE)=0,"",VLOOKUP($A70,'Annex 2 EHV charges'!$D:$O,12,FALSE)),"")</f>
        <v/>
      </c>
    </row>
    <row r="71" spans="1:8" ht="12.75" customHeight="1">
      <c r="A71" s="126" t="str">
        <f t="array" ref="A71">IFERROR(INDEX('Annex 2 EHV charges'!$D$11:$D$260, MATCH(0, IF(ISBLANK('Annex 2 EHV charges'!$D$11:$D$260),1, COUNTIF(A$4:$A70, 'Annex 2 EHV charges'!$D$11:$D$260)), 0)),"")</f>
        <v>Export Tariff 67</v>
      </c>
      <c r="B71" s="125">
        <f>IF($A71="","",VLOOKUP($A71,'Annex 2 EHV charges'!$D:$O,2,0))</f>
        <v>479</v>
      </c>
      <c r="C71" s="126">
        <f>IF($A71="","",VLOOKUP($A71,'Annex 2 EHV charges'!$D:$O,3,0))</f>
        <v>1620000366875</v>
      </c>
      <c r="D71" s="125" t="str">
        <f>IF($A71="","",VLOOKUP($A71,'Annex 2 EHV charges'!$D:$O,4,0))</f>
        <v>Site 67</v>
      </c>
      <c r="E71" s="127" t="str">
        <f>IFERROR(IF(VLOOKUP($A71,'Annex 2 EHV charges'!$D:$O,9,FALSE)=0,"",VLOOKUP($A71,'Annex 2 EHV charges'!$D:$O,9,FALSE)),"")</f>
        <v/>
      </c>
      <c r="F71" s="128" t="str">
        <f>IFERROR(IF(VLOOKUP($A71,'Annex 2 EHV charges'!$D:$O,10,FALSE)=0,"",VLOOKUP($A71,'Annex 2 EHV charges'!$D:$O,10,FALSE)),"")</f>
        <v/>
      </c>
      <c r="G71" s="129" t="str">
        <f>IFERROR(IF(VLOOKUP($A71,'Annex 2 EHV charges'!$D:$O,11,FALSE)=0,"",VLOOKUP($A71,'Annex 2 EHV charges'!$D:$O,11,FALSE)),"")</f>
        <v/>
      </c>
      <c r="H71" s="129" t="str">
        <f>IFERROR(IF(VLOOKUP($A71,'Annex 2 EHV charges'!$D:$O,12,FALSE)=0,"",VLOOKUP($A71,'Annex 2 EHV charges'!$D:$O,12,FALSE)),"")</f>
        <v/>
      </c>
    </row>
    <row r="72" spans="1:8" ht="12.75" customHeight="1">
      <c r="A72" s="126" t="str">
        <f t="array" ref="A72">IFERROR(INDEX('Annex 2 EHV charges'!$D$11:$D$260, MATCH(0, IF(ISBLANK('Annex 2 EHV charges'!$D$11:$D$260),1, COUNTIF(A$4:$A71, 'Annex 2 EHV charges'!$D$11:$D$260)), 0)),"")</f>
        <v>Export Tariff 68</v>
      </c>
      <c r="B72" s="125">
        <f>IF($A72="","",VLOOKUP($A72,'Annex 2 EHV charges'!$D:$O,2,0))</f>
        <v>489</v>
      </c>
      <c r="C72" s="126">
        <f>IF($A72="","",VLOOKUP($A72,'Annex 2 EHV charges'!$D:$O,3,0))</f>
        <v>1620000370366</v>
      </c>
      <c r="D72" s="125" t="str">
        <f>IF($A72="","",VLOOKUP($A72,'Annex 2 EHV charges'!$D:$O,4,0))</f>
        <v>Site 68</v>
      </c>
      <c r="E72" s="127" t="str">
        <f>IFERROR(IF(VLOOKUP($A72,'Annex 2 EHV charges'!$D:$O,9,FALSE)=0,"",VLOOKUP($A72,'Annex 2 EHV charges'!$D:$O,9,FALSE)),"")</f>
        <v/>
      </c>
      <c r="F72" s="128" t="str">
        <f>IFERROR(IF(VLOOKUP($A72,'Annex 2 EHV charges'!$D:$O,10,FALSE)=0,"",VLOOKUP($A72,'Annex 2 EHV charges'!$D:$O,10,FALSE)),"")</f>
        <v/>
      </c>
      <c r="G72" s="129" t="str">
        <f>IFERROR(IF(VLOOKUP($A72,'Annex 2 EHV charges'!$D:$O,11,FALSE)=0,"",VLOOKUP($A72,'Annex 2 EHV charges'!$D:$O,11,FALSE)),"")</f>
        <v/>
      </c>
      <c r="H72" s="129" t="str">
        <f>IFERROR(IF(VLOOKUP($A72,'Annex 2 EHV charges'!$D:$O,12,FALSE)=0,"",VLOOKUP($A72,'Annex 2 EHV charges'!$D:$O,12,FALSE)),"")</f>
        <v/>
      </c>
    </row>
    <row r="73" spans="1:8" ht="12.75" customHeight="1">
      <c r="A73" s="126" t="str">
        <f t="array" ref="A73">IFERROR(INDEX('Annex 2 EHV charges'!$D$11:$D$260, MATCH(0, IF(ISBLANK('Annex 2 EHV charges'!$D$11:$D$260),1, COUNTIF(A$4:$A72, 'Annex 2 EHV charges'!$D$11:$D$260)), 0)),"")</f>
        <v>Export Tariff 69</v>
      </c>
      <c r="B73" s="125">
        <f>IF($A73="","",VLOOKUP($A73,'Annex 2 EHV charges'!$D:$O,2,0))</f>
        <v>120</v>
      </c>
      <c r="C73" s="126">
        <f>IF($A73="","",VLOOKUP($A73,'Annex 2 EHV charges'!$D:$O,3,0))</f>
        <v>1640000199746</v>
      </c>
      <c r="D73" s="125" t="str">
        <f>IF($A73="","",VLOOKUP($A73,'Annex 2 EHV charges'!$D:$O,4,0))</f>
        <v>Site 69</v>
      </c>
      <c r="E73" s="127" t="str">
        <f>IFERROR(IF(VLOOKUP($A73,'Annex 2 EHV charges'!$D:$O,9,FALSE)=0,"",VLOOKUP($A73,'Annex 2 EHV charges'!$D:$O,9,FALSE)),"")</f>
        <v/>
      </c>
      <c r="F73" s="128">
        <f>IFERROR(IF(VLOOKUP($A73,'Annex 2 EHV charges'!$D:$O,10,FALSE)=0,"",VLOOKUP($A73,'Annex 2 EHV charges'!$D:$O,10,FALSE)),"")</f>
        <v>1209.1500000000001</v>
      </c>
      <c r="G73" s="129">
        <f>IFERROR(IF(VLOOKUP($A73,'Annex 2 EHV charges'!$D:$O,11,FALSE)=0,"",VLOOKUP($A73,'Annex 2 EHV charges'!$D:$O,11,FALSE)),"")</f>
        <v>0.05</v>
      </c>
      <c r="H73" s="129">
        <f>IFERROR(IF(VLOOKUP($A73,'Annex 2 EHV charges'!$D:$O,12,FALSE)=0,"",VLOOKUP($A73,'Annex 2 EHV charges'!$D:$O,12,FALSE)),"")</f>
        <v>0.05</v>
      </c>
    </row>
    <row r="74" spans="1:8" ht="12.75" customHeight="1">
      <c r="A74" s="126" t="str">
        <f t="array" ref="A74">IFERROR(INDEX('Annex 2 EHV charges'!$D$11:$D$260, MATCH(0, IF(ISBLANK('Annex 2 EHV charges'!$D$11:$D$260),1, COUNTIF(A$4:$A73, 'Annex 2 EHV charges'!$D$11:$D$260)), 0)),"")</f>
        <v>Export Tariff 70</v>
      </c>
      <c r="B74" s="125">
        <f>IF($A74="","",VLOOKUP($A74,'Annex 2 EHV charges'!$D:$O,2,0))</f>
        <v>230</v>
      </c>
      <c r="C74" s="126">
        <f>IF($A74="","",VLOOKUP($A74,'Annex 2 EHV charges'!$D:$O,3,0))</f>
        <v>1640000264128</v>
      </c>
      <c r="D74" s="125" t="str">
        <f>IF($A74="","",VLOOKUP($A74,'Annex 2 EHV charges'!$D:$O,4,0))</f>
        <v>Site 70</v>
      </c>
      <c r="E74" s="127" t="str">
        <f>IFERROR(IF(VLOOKUP($A74,'Annex 2 EHV charges'!$D:$O,9,FALSE)=0,"",VLOOKUP($A74,'Annex 2 EHV charges'!$D:$O,9,FALSE)),"")</f>
        <v/>
      </c>
      <c r="F74" s="128">
        <f>IFERROR(IF(VLOOKUP($A74,'Annex 2 EHV charges'!$D:$O,10,FALSE)=0,"",VLOOKUP($A74,'Annex 2 EHV charges'!$D:$O,10,FALSE)),"")</f>
        <v>459.57</v>
      </c>
      <c r="G74" s="129">
        <f>IFERROR(IF(VLOOKUP($A74,'Annex 2 EHV charges'!$D:$O,11,FALSE)=0,"",VLOOKUP($A74,'Annex 2 EHV charges'!$D:$O,11,FALSE)),"")</f>
        <v>0.05</v>
      </c>
      <c r="H74" s="129">
        <f>IFERROR(IF(VLOOKUP($A74,'Annex 2 EHV charges'!$D:$O,12,FALSE)=0,"",VLOOKUP($A74,'Annex 2 EHV charges'!$D:$O,12,FALSE)),"")</f>
        <v>0.05</v>
      </c>
    </row>
    <row r="75" spans="1:8" ht="12.75" customHeight="1">
      <c r="A75" s="126" t="str">
        <f t="array" ref="A75">IFERROR(INDEX('Annex 2 EHV charges'!$D$11:$D$260, MATCH(0, IF(ISBLANK('Annex 2 EHV charges'!$D$11:$D$260),1, COUNTIF(A$4:$A74, 'Annex 2 EHV charges'!$D$11:$D$260)), 0)),"")</f>
        <v>Export Tariff 71</v>
      </c>
      <c r="B75" s="125">
        <f>IF($A75="","",VLOOKUP($A75,'Annex 2 EHV charges'!$D:$O,2,0))</f>
        <v>90</v>
      </c>
      <c r="C75" s="126">
        <f>IF($A75="","",VLOOKUP($A75,'Annex 2 EHV charges'!$D:$O,3,0))</f>
        <v>1640000264155</v>
      </c>
      <c r="D75" s="125" t="str">
        <f>IF($A75="","",VLOOKUP($A75,'Annex 2 EHV charges'!$D:$O,4,0))</f>
        <v>Site 71</v>
      </c>
      <c r="E75" s="127" t="str">
        <f>IFERROR(IF(VLOOKUP($A75,'Annex 2 EHV charges'!$D:$O,9,FALSE)=0,"",VLOOKUP($A75,'Annex 2 EHV charges'!$D:$O,9,FALSE)),"")</f>
        <v/>
      </c>
      <c r="F75" s="128">
        <f>IFERROR(IF(VLOOKUP($A75,'Annex 2 EHV charges'!$D:$O,10,FALSE)=0,"",VLOOKUP($A75,'Annex 2 EHV charges'!$D:$O,10,FALSE)),"")</f>
        <v>779.38</v>
      </c>
      <c r="G75" s="129">
        <f>IFERROR(IF(VLOOKUP($A75,'Annex 2 EHV charges'!$D:$O,11,FALSE)=0,"",VLOOKUP($A75,'Annex 2 EHV charges'!$D:$O,11,FALSE)),"")</f>
        <v>0.05</v>
      </c>
      <c r="H75" s="129">
        <f>IFERROR(IF(VLOOKUP($A75,'Annex 2 EHV charges'!$D:$O,12,FALSE)=0,"",VLOOKUP($A75,'Annex 2 EHV charges'!$D:$O,12,FALSE)),"")</f>
        <v>0.05</v>
      </c>
    </row>
    <row r="76" spans="1:8" ht="12.75" customHeight="1">
      <c r="A76" s="126" t="str">
        <f t="array" ref="A76">IFERROR(INDEX('Annex 2 EHV charges'!$D$11:$D$260, MATCH(0, IF(ISBLANK('Annex 2 EHV charges'!$D$11:$D$260),1, COUNTIF(A$4:$A75, 'Annex 2 EHV charges'!$D$11:$D$260)), 0)),"")</f>
        <v>Export Tariff 72</v>
      </c>
      <c r="B76" s="125">
        <f>IF($A76="","",VLOOKUP($A76,'Annex 2 EHV charges'!$D:$O,2,0))</f>
        <v>50</v>
      </c>
      <c r="C76" s="126">
        <f>IF($A76="","",VLOOKUP($A76,'Annex 2 EHV charges'!$D:$O,3,0))</f>
        <v>1640000295394</v>
      </c>
      <c r="D76" s="125" t="str">
        <f>IF($A76="","",VLOOKUP($A76,'Annex 2 EHV charges'!$D:$O,4,0))</f>
        <v>Site 72</v>
      </c>
      <c r="E76" s="127" t="str">
        <f>IFERROR(IF(VLOOKUP($A76,'Annex 2 EHV charges'!$D:$O,9,FALSE)=0,"",VLOOKUP($A76,'Annex 2 EHV charges'!$D:$O,9,FALSE)),"")</f>
        <v/>
      </c>
      <c r="F76" s="128">
        <f>IFERROR(IF(VLOOKUP($A76,'Annex 2 EHV charges'!$D:$O,10,FALSE)=0,"",VLOOKUP($A76,'Annex 2 EHV charges'!$D:$O,10,FALSE)),"")</f>
        <v>1537.2</v>
      </c>
      <c r="G76" s="129">
        <f>IFERROR(IF(VLOOKUP($A76,'Annex 2 EHV charges'!$D:$O,11,FALSE)=0,"",VLOOKUP($A76,'Annex 2 EHV charges'!$D:$O,11,FALSE)),"")</f>
        <v>0.05</v>
      </c>
      <c r="H76" s="129">
        <f>IFERROR(IF(VLOOKUP($A76,'Annex 2 EHV charges'!$D:$O,12,FALSE)=0,"",VLOOKUP($A76,'Annex 2 EHV charges'!$D:$O,12,FALSE)),"")</f>
        <v>0.05</v>
      </c>
    </row>
    <row r="77" spans="1:8" ht="12.75" customHeight="1">
      <c r="A77" s="126" t="str">
        <f t="array" ref="A77">IFERROR(INDEX('Annex 2 EHV charges'!$D$11:$D$260, MATCH(0, IF(ISBLANK('Annex 2 EHV charges'!$D$11:$D$260),1, COUNTIF(A$4:$A76, 'Annex 2 EHV charges'!$D$11:$D$260)), 0)),"")</f>
        <v>Export Tariff 73</v>
      </c>
      <c r="B77" s="125">
        <f>IF($A77="","",VLOOKUP($A77,'Annex 2 EHV charges'!$D:$O,2,0))</f>
        <v>70</v>
      </c>
      <c r="C77" s="126">
        <f>IF($A77="","",VLOOKUP($A77,'Annex 2 EHV charges'!$D:$O,3,0))</f>
        <v>1640000319159</v>
      </c>
      <c r="D77" s="125" t="str">
        <f>IF($A77="","",VLOOKUP($A77,'Annex 2 EHV charges'!$D:$O,4,0))</f>
        <v>Site 73</v>
      </c>
      <c r="E77" s="127" t="str">
        <f>IFERROR(IF(VLOOKUP($A77,'Annex 2 EHV charges'!$D:$O,9,FALSE)=0,"",VLOOKUP($A77,'Annex 2 EHV charges'!$D:$O,9,FALSE)),"")</f>
        <v/>
      </c>
      <c r="F77" s="128">
        <f>IFERROR(IF(VLOOKUP($A77,'Annex 2 EHV charges'!$D:$O,10,FALSE)=0,"",VLOOKUP($A77,'Annex 2 EHV charges'!$D:$O,10,FALSE)),"")</f>
        <v>372.68</v>
      </c>
      <c r="G77" s="129">
        <f>IFERROR(IF(VLOOKUP($A77,'Annex 2 EHV charges'!$D:$O,11,FALSE)=0,"",VLOOKUP($A77,'Annex 2 EHV charges'!$D:$O,11,FALSE)),"")</f>
        <v>0.05</v>
      </c>
      <c r="H77" s="129">
        <f>IFERROR(IF(VLOOKUP($A77,'Annex 2 EHV charges'!$D:$O,12,FALSE)=0,"",VLOOKUP($A77,'Annex 2 EHV charges'!$D:$O,12,FALSE)),"")</f>
        <v>0.05</v>
      </c>
    </row>
    <row r="78" spans="1:8" ht="12.75" customHeight="1">
      <c r="A78" s="126" t="str">
        <f t="array" ref="A78">IFERROR(INDEX('Annex 2 EHV charges'!$D$11:$D$260, MATCH(0, IF(ISBLANK('Annex 2 EHV charges'!$D$11:$D$260),1, COUNTIF(A$4:$A77, 'Annex 2 EHV charges'!$D$11:$D$260)), 0)),"")</f>
        <v>Export Tariff 74</v>
      </c>
      <c r="B78" s="125">
        <f>IF($A78="","",VLOOKUP($A78,'Annex 2 EHV charges'!$D:$O,2,0))</f>
        <v>78</v>
      </c>
      <c r="C78" s="126">
        <f>IF($A78="","",VLOOKUP($A78,'Annex 2 EHV charges'!$D:$O,3,0))</f>
        <v>1640000319168</v>
      </c>
      <c r="D78" s="125" t="str">
        <f>IF($A78="","",VLOOKUP($A78,'Annex 2 EHV charges'!$D:$O,4,0))</f>
        <v>Site 74</v>
      </c>
      <c r="E78" s="127" t="str">
        <f>IFERROR(IF(VLOOKUP($A78,'Annex 2 EHV charges'!$D:$O,9,FALSE)=0,"",VLOOKUP($A78,'Annex 2 EHV charges'!$D:$O,9,FALSE)),"")</f>
        <v/>
      </c>
      <c r="F78" s="128">
        <f>IFERROR(IF(VLOOKUP($A78,'Annex 2 EHV charges'!$D:$O,10,FALSE)=0,"",VLOOKUP($A78,'Annex 2 EHV charges'!$D:$O,10,FALSE)),"")</f>
        <v>372.68</v>
      </c>
      <c r="G78" s="129">
        <f>IFERROR(IF(VLOOKUP($A78,'Annex 2 EHV charges'!$D:$O,11,FALSE)=0,"",VLOOKUP($A78,'Annex 2 EHV charges'!$D:$O,11,FALSE)),"")</f>
        <v>0.05</v>
      </c>
      <c r="H78" s="129">
        <f>IFERROR(IF(VLOOKUP($A78,'Annex 2 EHV charges'!$D:$O,12,FALSE)=0,"",VLOOKUP($A78,'Annex 2 EHV charges'!$D:$O,12,FALSE)),"")</f>
        <v>0.05</v>
      </c>
    </row>
    <row r="79" spans="1:8" ht="12.75" customHeight="1">
      <c r="A79" s="126" t="str">
        <f t="array" ref="A79">IFERROR(INDEX('Annex 2 EHV charges'!$D$11:$D$260, MATCH(0, IF(ISBLANK('Annex 2 EHV charges'!$D$11:$D$260),1, COUNTIF(A$4:$A78, 'Annex 2 EHV charges'!$D$11:$D$260)), 0)),"")</f>
        <v>Export Tariff 75</v>
      </c>
      <c r="B79" s="125">
        <f>IF($A79="","",VLOOKUP($A79,'Annex 2 EHV charges'!$D:$O,2,0))</f>
        <v>30</v>
      </c>
      <c r="C79" s="126">
        <f>IF($A79="","",VLOOKUP($A79,'Annex 2 EHV charges'!$D:$O,3,0))</f>
        <v>1640000408845</v>
      </c>
      <c r="D79" s="125" t="str">
        <f>IF($A79="","",VLOOKUP($A79,'Annex 2 EHV charges'!$D:$O,4,0))</f>
        <v>Site 75</v>
      </c>
      <c r="E79" s="127" t="str">
        <f>IFERROR(IF(VLOOKUP($A79,'Annex 2 EHV charges'!$D:$O,9,FALSE)=0,"",VLOOKUP($A79,'Annex 2 EHV charges'!$D:$O,9,FALSE)),"")</f>
        <v/>
      </c>
      <c r="F79" s="128">
        <f>IFERROR(IF(VLOOKUP($A79,'Annex 2 EHV charges'!$D:$O,10,FALSE)=0,"",VLOOKUP($A79,'Annex 2 EHV charges'!$D:$O,10,FALSE)),"")</f>
        <v>12747.98</v>
      </c>
      <c r="G79" s="129">
        <f>IFERROR(IF(VLOOKUP($A79,'Annex 2 EHV charges'!$D:$O,11,FALSE)=0,"",VLOOKUP($A79,'Annex 2 EHV charges'!$D:$O,11,FALSE)),"")</f>
        <v>0.05</v>
      </c>
      <c r="H79" s="129">
        <f>IFERROR(IF(VLOOKUP($A79,'Annex 2 EHV charges'!$D:$O,12,FALSE)=0,"",VLOOKUP($A79,'Annex 2 EHV charges'!$D:$O,12,FALSE)),"")</f>
        <v>0.05</v>
      </c>
    </row>
    <row r="80" spans="1:8" ht="12.75" customHeight="1">
      <c r="A80" s="126" t="str">
        <f t="array" ref="A80">IFERROR(INDEX('Annex 2 EHV charges'!$D$11:$D$260, MATCH(0, IF(ISBLANK('Annex 2 EHV charges'!$D$11:$D$260),1, COUNTIF(A$4:$A79, 'Annex 2 EHV charges'!$D$11:$D$260)), 0)),"")</f>
        <v>Export Tariff 76</v>
      </c>
      <c r="B80" s="125">
        <f>IF($A80="","",VLOOKUP($A80,'Annex 2 EHV charges'!$D:$O,2,0))</f>
        <v>100</v>
      </c>
      <c r="C80" s="126">
        <f>IF($A80="","",VLOOKUP($A80,'Annex 2 EHV charges'!$D:$O,3,0))</f>
        <v>1640000478035</v>
      </c>
      <c r="D80" s="125" t="str">
        <f>IF($A80="","",VLOOKUP($A80,'Annex 2 EHV charges'!$D:$O,4,0))</f>
        <v>Site 76</v>
      </c>
      <c r="E80" s="127" t="str">
        <f>IFERROR(IF(VLOOKUP($A80,'Annex 2 EHV charges'!$D:$O,9,FALSE)=0,"",VLOOKUP($A80,'Annex 2 EHV charges'!$D:$O,9,FALSE)),"")</f>
        <v/>
      </c>
      <c r="F80" s="128">
        <f>IFERROR(IF(VLOOKUP($A80,'Annex 2 EHV charges'!$D:$O,10,FALSE)=0,"",VLOOKUP($A80,'Annex 2 EHV charges'!$D:$O,10,FALSE)),"")</f>
        <v>6248.88</v>
      </c>
      <c r="G80" s="129">
        <f>IFERROR(IF(VLOOKUP($A80,'Annex 2 EHV charges'!$D:$O,11,FALSE)=0,"",VLOOKUP($A80,'Annex 2 EHV charges'!$D:$O,11,FALSE)),"")</f>
        <v>0.05</v>
      </c>
      <c r="H80" s="129">
        <f>IFERROR(IF(VLOOKUP($A80,'Annex 2 EHV charges'!$D:$O,12,FALSE)=0,"",VLOOKUP($A80,'Annex 2 EHV charges'!$D:$O,12,FALSE)),"")</f>
        <v>0.05</v>
      </c>
    </row>
    <row r="81" spans="1:8" ht="12.75" customHeight="1">
      <c r="A81" s="126" t="str">
        <f t="array" ref="A81">IFERROR(INDEX('Annex 2 EHV charges'!$D$11:$D$260, MATCH(0, IF(ISBLANK('Annex 2 EHV charges'!$D$11:$D$260),1, COUNTIF(A$4:$A80, 'Annex 2 EHV charges'!$D$11:$D$260)), 0)),"")</f>
        <v>Export Tariff 77</v>
      </c>
      <c r="B81" s="125">
        <f>IF($A81="","",VLOOKUP($A81,'Annex 2 EHV charges'!$D:$O,2,0))</f>
        <v>98</v>
      </c>
      <c r="C81" s="126">
        <f>IF($A81="","",VLOOKUP($A81,'Annex 2 EHV charges'!$D:$O,3,0))</f>
        <v>1640000458517</v>
      </c>
      <c r="D81" s="125" t="str">
        <f>IF($A81="","",VLOOKUP($A81,'Annex 2 EHV charges'!$D:$O,4,0))</f>
        <v>Site 77</v>
      </c>
      <c r="E81" s="127" t="str">
        <f>IFERROR(IF(VLOOKUP($A81,'Annex 2 EHV charges'!$D:$O,9,FALSE)=0,"",VLOOKUP($A81,'Annex 2 EHV charges'!$D:$O,9,FALSE)),"")</f>
        <v/>
      </c>
      <c r="F81" s="128">
        <f>IFERROR(IF(VLOOKUP($A81,'Annex 2 EHV charges'!$D:$O,10,FALSE)=0,"",VLOOKUP($A81,'Annex 2 EHV charges'!$D:$O,10,FALSE)),"")</f>
        <v>1351.83</v>
      </c>
      <c r="G81" s="129">
        <f>IFERROR(IF(VLOOKUP($A81,'Annex 2 EHV charges'!$D:$O,11,FALSE)=0,"",VLOOKUP($A81,'Annex 2 EHV charges'!$D:$O,11,FALSE)),"")</f>
        <v>0.05</v>
      </c>
      <c r="H81" s="129">
        <f>IFERROR(IF(VLOOKUP($A81,'Annex 2 EHV charges'!$D:$O,12,FALSE)=0,"",VLOOKUP($A81,'Annex 2 EHV charges'!$D:$O,12,FALSE)),"")</f>
        <v>0.05</v>
      </c>
    </row>
    <row r="82" spans="1:8" ht="12.75" customHeight="1">
      <c r="A82" s="126" t="str">
        <f t="array" ref="A82">IFERROR(INDEX('Annex 2 EHV charges'!$D$11:$D$260, MATCH(0, IF(ISBLANK('Annex 2 EHV charges'!$D$11:$D$260),1, COUNTIF(A$4:$A81, 'Annex 2 EHV charges'!$D$11:$D$260)), 0)),"")</f>
        <v>Export Tariff 78</v>
      </c>
      <c r="B82" s="125">
        <f>IF($A82="","",VLOOKUP($A82,'Annex 2 EHV charges'!$D:$O,2,0))</f>
        <v>227</v>
      </c>
      <c r="C82" s="126">
        <f>IF($A82="","",VLOOKUP($A82,'Annex 2 EHV charges'!$D:$O,3,0))</f>
        <v>1640000618828</v>
      </c>
      <c r="D82" s="125" t="str">
        <f>IF($A82="","",VLOOKUP($A82,'Annex 2 EHV charges'!$D:$O,4,0))</f>
        <v>Site 78</v>
      </c>
      <c r="E82" s="127" t="str">
        <f>IFERROR(IF(VLOOKUP($A82,'Annex 2 EHV charges'!$D:$O,9,FALSE)=0,"",VLOOKUP($A82,'Annex 2 EHV charges'!$D:$O,9,FALSE)),"")</f>
        <v/>
      </c>
      <c r="F82" s="128">
        <f>IFERROR(IF(VLOOKUP($A82,'Annex 2 EHV charges'!$D:$O,10,FALSE)=0,"",VLOOKUP($A82,'Annex 2 EHV charges'!$D:$O,10,FALSE)),"")</f>
        <v>2778.67</v>
      </c>
      <c r="G82" s="129">
        <f>IFERROR(IF(VLOOKUP($A82,'Annex 2 EHV charges'!$D:$O,11,FALSE)=0,"",VLOOKUP($A82,'Annex 2 EHV charges'!$D:$O,11,FALSE)),"")</f>
        <v>0.05</v>
      </c>
      <c r="H82" s="129">
        <f>IFERROR(IF(VLOOKUP($A82,'Annex 2 EHV charges'!$D:$O,12,FALSE)=0,"",VLOOKUP($A82,'Annex 2 EHV charges'!$D:$O,12,FALSE)),"")</f>
        <v>0.05</v>
      </c>
    </row>
    <row r="83" spans="1:8" ht="12.75" customHeight="1">
      <c r="A83" s="126" t="str">
        <f t="array" ref="A83">IFERROR(INDEX('Annex 2 EHV charges'!$D$11:$D$260, MATCH(0, IF(ISBLANK('Annex 2 EHV charges'!$D$11:$D$260),1, COUNTIF(A$4:$A82, 'Annex 2 EHV charges'!$D$11:$D$260)), 0)),"")</f>
        <v>Export Tariff 79</v>
      </c>
      <c r="B83" s="125">
        <f>IF($A83="","",VLOOKUP($A83,'Annex 2 EHV charges'!$D:$O,2,0))</f>
        <v>247</v>
      </c>
      <c r="C83" s="126">
        <f>IF($A83="","",VLOOKUP($A83,'Annex 2 EHV charges'!$D:$O,3,0))</f>
        <v>1640000553621</v>
      </c>
      <c r="D83" s="125" t="str">
        <f>IF($A83="","",VLOOKUP($A83,'Annex 2 EHV charges'!$D:$O,4,0))</f>
        <v>Site 79</v>
      </c>
      <c r="E83" s="127" t="str">
        <f>IFERROR(IF(VLOOKUP($A83,'Annex 2 EHV charges'!$D:$O,9,FALSE)=0,"",VLOOKUP($A83,'Annex 2 EHV charges'!$D:$O,9,FALSE)),"")</f>
        <v/>
      </c>
      <c r="F83" s="128">
        <f>IFERROR(IF(VLOOKUP($A83,'Annex 2 EHV charges'!$D:$O,10,FALSE)=0,"",VLOOKUP($A83,'Annex 2 EHV charges'!$D:$O,10,FALSE)),"")</f>
        <v>3306.21</v>
      </c>
      <c r="G83" s="129">
        <f>IFERROR(IF(VLOOKUP($A83,'Annex 2 EHV charges'!$D:$O,11,FALSE)=0,"",VLOOKUP($A83,'Annex 2 EHV charges'!$D:$O,11,FALSE)),"")</f>
        <v>0.05</v>
      </c>
      <c r="H83" s="129">
        <f>IFERROR(IF(VLOOKUP($A83,'Annex 2 EHV charges'!$D:$O,12,FALSE)=0,"",VLOOKUP($A83,'Annex 2 EHV charges'!$D:$O,12,FALSE)),"")</f>
        <v>0.05</v>
      </c>
    </row>
    <row r="84" spans="1:8" ht="12.75" customHeight="1">
      <c r="A84" s="126" t="str">
        <f t="array" ref="A84">IFERROR(INDEX('Annex 2 EHV charges'!$D$11:$D$260, MATCH(0, IF(ISBLANK('Annex 2 EHV charges'!$D$11:$D$260),1, COUNTIF(A$4:$A83, 'Annex 2 EHV charges'!$D$11:$D$260)), 0)),"")</f>
        <v>Export Tariff 80</v>
      </c>
      <c r="B84" s="125">
        <f>IF($A84="","",VLOOKUP($A84,'Annex 2 EHV charges'!$D:$O,2,0))</f>
        <v>267</v>
      </c>
      <c r="C84" s="126">
        <f>IF($A84="","",VLOOKUP($A84,'Annex 2 EHV charges'!$D:$O,3,0))</f>
        <v>1640000541157</v>
      </c>
      <c r="D84" s="125" t="str">
        <f>IF($A84="","",VLOOKUP($A84,'Annex 2 EHV charges'!$D:$O,4,0))</f>
        <v>Site 80</v>
      </c>
      <c r="E84" s="127" t="str">
        <f>IFERROR(IF(VLOOKUP($A84,'Annex 2 EHV charges'!$D:$O,9,FALSE)=0,"",VLOOKUP($A84,'Annex 2 EHV charges'!$D:$O,9,FALSE)),"")</f>
        <v/>
      </c>
      <c r="F84" s="128">
        <f>IFERROR(IF(VLOOKUP($A84,'Annex 2 EHV charges'!$D:$O,10,FALSE)=0,"",VLOOKUP($A84,'Annex 2 EHV charges'!$D:$O,10,FALSE)),"")</f>
        <v>1916.71</v>
      </c>
      <c r="G84" s="129">
        <f>IFERROR(IF(VLOOKUP($A84,'Annex 2 EHV charges'!$D:$O,11,FALSE)=0,"",VLOOKUP($A84,'Annex 2 EHV charges'!$D:$O,11,FALSE)),"")</f>
        <v>0.05</v>
      </c>
      <c r="H84" s="129">
        <f>IFERROR(IF(VLOOKUP($A84,'Annex 2 EHV charges'!$D:$O,12,FALSE)=0,"",VLOOKUP($A84,'Annex 2 EHV charges'!$D:$O,12,FALSE)),"")</f>
        <v>0.05</v>
      </c>
    </row>
    <row r="85" spans="1:8" ht="12.75" customHeight="1">
      <c r="A85" s="126" t="str">
        <f t="array" ref="A85">IFERROR(INDEX('Annex 2 EHV charges'!$D$11:$D$260, MATCH(0, IF(ISBLANK('Annex 2 EHV charges'!$D$11:$D$260),1, COUNTIF(A$4:$A84, 'Annex 2 EHV charges'!$D$11:$D$260)), 0)),"")</f>
        <v>Export Tariff 81</v>
      </c>
      <c r="B85" s="125">
        <f>IF($A85="","",VLOOKUP($A85,'Annex 2 EHV charges'!$D:$O,2,0))</f>
        <v>287</v>
      </c>
      <c r="C85" s="126">
        <f>IF($A85="","",VLOOKUP($A85,'Annex 2 EHV charges'!$D:$O,3,0))</f>
        <v>1640000541175</v>
      </c>
      <c r="D85" s="125" t="str">
        <f>IF($A85="","",VLOOKUP($A85,'Annex 2 EHV charges'!$D:$O,4,0))</f>
        <v>Site 81</v>
      </c>
      <c r="E85" s="127" t="str">
        <f>IFERROR(IF(VLOOKUP($A85,'Annex 2 EHV charges'!$D:$O,9,FALSE)=0,"",VLOOKUP($A85,'Annex 2 EHV charges'!$D:$O,9,FALSE)),"")</f>
        <v/>
      </c>
      <c r="F85" s="128">
        <f>IFERROR(IF(VLOOKUP($A85,'Annex 2 EHV charges'!$D:$O,10,FALSE)=0,"",VLOOKUP($A85,'Annex 2 EHV charges'!$D:$O,10,FALSE)),"")</f>
        <v>376.55</v>
      </c>
      <c r="G85" s="129">
        <f>IFERROR(IF(VLOOKUP($A85,'Annex 2 EHV charges'!$D:$O,11,FALSE)=0,"",VLOOKUP($A85,'Annex 2 EHV charges'!$D:$O,11,FALSE)),"")</f>
        <v>0.05</v>
      </c>
      <c r="H85" s="129">
        <f>IFERROR(IF(VLOOKUP($A85,'Annex 2 EHV charges'!$D:$O,12,FALSE)=0,"",VLOOKUP($A85,'Annex 2 EHV charges'!$D:$O,12,FALSE)),"")</f>
        <v>0.05</v>
      </c>
    </row>
    <row r="86" spans="1:8" ht="12.75" customHeight="1">
      <c r="A86" s="126" t="str">
        <f t="array" ref="A86">IFERROR(INDEX('Annex 2 EHV charges'!$D$11:$D$260, MATCH(0, IF(ISBLANK('Annex 2 EHV charges'!$D$11:$D$260),1, COUNTIF(A$4:$A85, 'Annex 2 EHV charges'!$D$11:$D$260)), 0)),"")</f>
        <v>Export Tariff 82</v>
      </c>
      <c r="B86" s="125">
        <f>IF($A86="","",VLOOKUP($A86,'Annex 2 EHV charges'!$D:$O,2,0))</f>
        <v>177</v>
      </c>
      <c r="C86" s="126">
        <f>IF($A86="","",VLOOKUP($A86,'Annex 2 EHV charges'!$D:$O,3,0))</f>
        <v>1640000541741</v>
      </c>
      <c r="D86" s="125" t="str">
        <f>IF($A86="","",VLOOKUP($A86,'Annex 2 EHV charges'!$D:$O,4,0))</f>
        <v>Site 82</v>
      </c>
      <c r="E86" s="127" t="str">
        <f>IFERROR(IF(VLOOKUP($A86,'Annex 2 EHV charges'!$D:$O,9,FALSE)=0,"",VLOOKUP($A86,'Annex 2 EHV charges'!$D:$O,9,FALSE)),"")</f>
        <v/>
      </c>
      <c r="F86" s="128">
        <f>IFERROR(IF(VLOOKUP($A86,'Annex 2 EHV charges'!$D:$O,10,FALSE)=0,"",VLOOKUP($A86,'Annex 2 EHV charges'!$D:$O,10,FALSE)),"")</f>
        <v>374.26</v>
      </c>
      <c r="G86" s="129">
        <f>IFERROR(IF(VLOOKUP($A86,'Annex 2 EHV charges'!$D:$O,11,FALSE)=0,"",VLOOKUP($A86,'Annex 2 EHV charges'!$D:$O,11,FALSE)),"")</f>
        <v>0.05</v>
      </c>
      <c r="H86" s="129">
        <f>IFERROR(IF(VLOOKUP($A86,'Annex 2 EHV charges'!$D:$O,12,FALSE)=0,"",VLOOKUP($A86,'Annex 2 EHV charges'!$D:$O,12,FALSE)),"")</f>
        <v>0.05</v>
      </c>
    </row>
    <row r="87" spans="1:8" ht="12.75" customHeight="1">
      <c r="A87" s="126" t="str">
        <f t="array" ref="A87">IFERROR(INDEX('Annex 2 EHV charges'!$D$11:$D$260, MATCH(0, IF(ISBLANK('Annex 2 EHV charges'!$D$11:$D$260),1, COUNTIF(A$4:$A86, 'Annex 2 EHV charges'!$D$11:$D$260)), 0)),"")</f>
        <v>Export Tariff 83</v>
      </c>
      <c r="B87" s="125">
        <f>IF($A87="","",VLOOKUP($A87,'Annex 2 EHV charges'!$D:$O,2,0))</f>
        <v>197</v>
      </c>
      <c r="C87" s="126">
        <f>IF($A87="","",VLOOKUP($A87,'Annex 2 EHV charges'!$D:$O,3,0))</f>
        <v>1640000605252</v>
      </c>
      <c r="D87" s="125" t="str">
        <f>IF($A87="","",VLOOKUP($A87,'Annex 2 EHV charges'!$D:$O,4,0))</f>
        <v>Site 83</v>
      </c>
      <c r="E87" s="127" t="str">
        <f>IFERROR(IF(VLOOKUP($A87,'Annex 2 EHV charges'!$D:$O,9,FALSE)=0,"",VLOOKUP($A87,'Annex 2 EHV charges'!$D:$O,9,FALSE)),"")</f>
        <v/>
      </c>
      <c r="F87" s="128">
        <f>IFERROR(IF(VLOOKUP($A87,'Annex 2 EHV charges'!$D:$O,10,FALSE)=0,"",VLOOKUP($A87,'Annex 2 EHV charges'!$D:$O,10,FALSE)),"")</f>
        <v>369.12</v>
      </c>
      <c r="G87" s="129">
        <f>IFERROR(IF(VLOOKUP($A87,'Annex 2 EHV charges'!$D:$O,11,FALSE)=0,"",VLOOKUP($A87,'Annex 2 EHV charges'!$D:$O,11,FALSE)),"")</f>
        <v>0.05</v>
      </c>
      <c r="H87" s="129">
        <f>IFERROR(IF(VLOOKUP($A87,'Annex 2 EHV charges'!$D:$O,12,FALSE)=0,"",VLOOKUP($A87,'Annex 2 EHV charges'!$D:$O,12,FALSE)),"")</f>
        <v>0.05</v>
      </c>
    </row>
    <row r="88" spans="1:8" ht="12.75" customHeight="1">
      <c r="A88" s="126" t="str">
        <f t="array" ref="A88">IFERROR(INDEX('Annex 2 EHV charges'!$D$11:$D$260, MATCH(0, IF(ISBLANK('Annex 2 EHV charges'!$D$11:$D$260),1, COUNTIF(A$4:$A87, 'Annex 2 EHV charges'!$D$11:$D$260)), 0)),"")</f>
        <v>Export Tariff 84</v>
      </c>
      <c r="B88" s="125" t="str">
        <f>IF($A88="","",VLOOKUP($A88,'Annex 2 EHV charges'!$D:$O,2,0))</f>
        <v>MSID 7016</v>
      </c>
      <c r="C88" s="126" t="str">
        <f>IF($A88="","",VLOOKUP($A88,'Annex 2 EHV charges'!$D:$O,3,0))</f>
        <v>MSID 7016</v>
      </c>
      <c r="D88" s="125" t="str">
        <f>IF($A88="","",VLOOKUP($A88,'Annex 2 EHV charges'!$D:$O,4,0))</f>
        <v>Site 84</v>
      </c>
      <c r="E88" s="127" t="str">
        <f>IFERROR(IF(VLOOKUP($A88,'Annex 2 EHV charges'!$D:$O,9,FALSE)=0,"",VLOOKUP($A88,'Annex 2 EHV charges'!$D:$O,9,FALSE)),"")</f>
        <v/>
      </c>
      <c r="F88" s="128" t="str">
        <f>IFERROR(IF(VLOOKUP($A88,'Annex 2 EHV charges'!$D:$O,10,FALSE)=0,"",VLOOKUP($A88,'Annex 2 EHV charges'!$D:$O,10,FALSE)),"")</f>
        <v/>
      </c>
      <c r="G88" s="129" t="str">
        <f>IFERROR(IF(VLOOKUP($A88,'Annex 2 EHV charges'!$D:$O,11,FALSE)=0,"",VLOOKUP($A88,'Annex 2 EHV charges'!$D:$O,11,FALSE)),"")</f>
        <v/>
      </c>
      <c r="H88" s="129" t="str">
        <f>IFERROR(IF(VLOOKUP($A88,'Annex 2 EHV charges'!$D:$O,12,FALSE)=0,"",VLOOKUP($A88,'Annex 2 EHV charges'!$D:$O,12,FALSE)),"")</f>
        <v/>
      </c>
    </row>
    <row r="89" spans="1:8" ht="12.75" customHeight="1">
      <c r="A89" s="126" t="str">
        <f t="array" ref="A89">IFERROR(INDEX('Annex 2 EHV charges'!$D$11:$D$260, MATCH(0, IF(ISBLANK('Annex 2 EHV charges'!$D$11:$D$260),1, COUNTIF(A$4:$A88, 'Annex 2 EHV charges'!$D$11:$D$260)), 0)),"")</f>
        <v>Export Tariff 85</v>
      </c>
      <c r="B89" s="125" t="str">
        <f>IF($A89="","",VLOOKUP($A89,'Annex 2 EHV charges'!$D:$O,2,0))</f>
        <v>MSID 7039, 7040</v>
      </c>
      <c r="C89" s="126" t="str">
        <f>IF($A89="","",VLOOKUP($A89,'Annex 2 EHV charges'!$D:$O,3,0))</f>
        <v>MSID 7039 7040</v>
      </c>
      <c r="D89" s="125" t="str">
        <f>IF($A89="","",VLOOKUP($A89,'Annex 2 EHV charges'!$D:$O,4,0))</f>
        <v>Site 85</v>
      </c>
      <c r="E89" s="127" t="str">
        <f>IFERROR(IF(VLOOKUP($A89,'Annex 2 EHV charges'!$D:$O,9,FALSE)=0,"",VLOOKUP($A89,'Annex 2 EHV charges'!$D:$O,9,FALSE)),"")</f>
        <v/>
      </c>
      <c r="F89" s="128" t="str">
        <f>IFERROR(IF(VLOOKUP($A89,'Annex 2 EHV charges'!$D:$O,10,FALSE)=0,"",VLOOKUP($A89,'Annex 2 EHV charges'!$D:$O,10,FALSE)),"")</f>
        <v/>
      </c>
      <c r="G89" s="129" t="str">
        <f>IFERROR(IF(VLOOKUP($A89,'Annex 2 EHV charges'!$D:$O,11,FALSE)=0,"",VLOOKUP($A89,'Annex 2 EHV charges'!$D:$O,11,FALSE)),"")</f>
        <v/>
      </c>
      <c r="H89" s="129" t="str">
        <f>IFERROR(IF(VLOOKUP($A89,'Annex 2 EHV charges'!$D:$O,12,FALSE)=0,"",VLOOKUP($A89,'Annex 2 EHV charges'!$D:$O,12,FALSE)),"")</f>
        <v/>
      </c>
    </row>
    <row r="90" spans="1:8" ht="12.75" customHeight="1">
      <c r="A90" s="126" t="str">
        <f t="array" ref="A90">IFERROR(INDEX('Annex 2 EHV charges'!$D$11:$D$260, MATCH(0, IF(ISBLANK('Annex 2 EHV charges'!$D$11:$D$260),1, COUNTIF(A$4:$A89, 'Annex 2 EHV charges'!$D$11:$D$260)), 0)),"")</f>
        <v>Export Tariff 86</v>
      </c>
      <c r="B90" s="125" t="str">
        <f>IF($A90="","",VLOOKUP($A90,'Annex 2 EHV charges'!$D:$O,2,0))</f>
        <v>MSID 7107</v>
      </c>
      <c r="C90" s="126" t="str">
        <f>IF($A90="","",VLOOKUP($A90,'Annex 2 EHV charges'!$D:$O,3,0))</f>
        <v>MSID 7107</v>
      </c>
      <c r="D90" s="125" t="str">
        <f>IF($A90="","",VLOOKUP($A90,'Annex 2 EHV charges'!$D:$O,4,0))</f>
        <v>Site 86</v>
      </c>
      <c r="E90" s="127" t="str">
        <f>IFERROR(IF(VLOOKUP($A90,'Annex 2 EHV charges'!$D:$O,9,FALSE)=0,"",VLOOKUP($A90,'Annex 2 EHV charges'!$D:$O,9,FALSE)),"")</f>
        <v/>
      </c>
      <c r="F90" s="128" t="str">
        <f>IFERROR(IF(VLOOKUP($A90,'Annex 2 EHV charges'!$D:$O,10,FALSE)=0,"",VLOOKUP($A90,'Annex 2 EHV charges'!$D:$O,10,FALSE)),"")</f>
        <v/>
      </c>
      <c r="G90" s="129" t="str">
        <f>IFERROR(IF(VLOOKUP($A90,'Annex 2 EHV charges'!$D:$O,11,FALSE)=0,"",VLOOKUP($A90,'Annex 2 EHV charges'!$D:$O,11,FALSE)),"")</f>
        <v/>
      </c>
      <c r="H90" s="129" t="str">
        <f>IFERROR(IF(VLOOKUP($A90,'Annex 2 EHV charges'!$D:$O,12,FALSE)=0,"",VLOOKUP($A90,'Annex 2 EHV charges'!$D:$O,12,FALSE)),"")</f>
        <v/>
      </c>
    </row>
    <row r="91" spans="1:8" ht="12.75" customHeight="1">
      <c r="A91" s="126" t="str">
        <f t="array" ref="A91">IFERROR(INDEX('Annex 2 EHV charges'!$D$11:$D$260, MATCH(0, IF(ISBLANK('Annex 2 EHV charges'!$D$11:$D$260),1, COUNTIF(A$4:$A90, 'Annex 2 EHV charges'!$D$11:$D$260)), 0)),"")</f>
        <v>Export Tariff 87</v>
      </c>
      <c r="B91" s="125" t="str">
        <f>IF($A91="","",VLOOKUP($A91,'Annex 2 EHV charges'!$D:$O,2,0))</f>
        <v>MSID 7252</v>
      </c>
      <c r="C91" s="126" t="str">
        <f>IF($A91="","",VLOOKUP($A91,'Annex 2 EHV charges'!$D:$O,3,0))</f>
        <v>MSID 7247</v>
      </c>
      <c r="D91" s="125" t="str">
        <f>IF($A91="","",VLOOKUP($A91,'Annex 2 EHV charges'!$D:$O,4,0))</f>
        <v>Site 87</v>
      </c>
      <c r="E91" s="127" t="str">
        <f>IFERROR(IF(VLOOKUP($A91,'Annex 2 EHV charges'!$D:$O,9,FALSE)=0,"",VLOOKUP($A91,'Annex 2 EHV charges'!$D:$O,9,FALSE)),"")</f>
        <v/>
      </c>
      <c r="F91" s="128">
        <f>IFERROR(IF(VLOOKUP($A91,'Annex 2 EHV charges'!$D:$O,10,FALSE)=0,"",VLOOKUP($A91,'Annex 2 EHV charges'!$D:$O,10,FALSE)),"")</f>
        <v>2279.46</v>
      </c>
      <c r="G91" s="129">
        <f>IFERROR(IF(VLOOKUP($A91,'Annex 2 EHV charges'!$D:$O,11,FALSE)=0,"",VLOOKUP($A91,'Annex 2 EHV charges'!$D:$O,11,FALSE)),"")</f>
        <v>0.05</v>
      </c>
      <c r="H91" s="129">
        <f>IFERROR(IF(VLOOKUP($A91,'Annex 2 EHV charges'!$D:$O,12,FALSE)=0,"",VLOOKUP($A91,'Annex 2 EHV charges'!$D:$O,12,FALSE)),"")</f>
        <v>0.05</v>
      </c>
    </row>
    <row r="92" spans="1:8" ht="12.75" customHeight="1">
      <c r="A92" s="126" t="str">
        <f t="array" ref="A92">IFERROR(INDEX('Annex 2 EHV charges'!$D$11:$D$260, MATCH(0, IF(ISBLANK('Annex 2 EHV charges'!$D$11:$D$260),1, COUNTIF(A$4:$A91, 'Annex 2 EHV charges'!$D$11:$D$260)), 0)),"")</f>
        <v>Export Tariff 88</v>
      </c>
      <c r="B92" s="125" t="str">
        <f>IF($A92="","",VLOOKUP($A92,'Annex 2 EHV charges'!$D:$O,2,0))</f>
        <v>MSID 7249</v>
      </c>
      <c r="C92" s="126" t="str">
        <f>IF($A92="","",VLOOKUP($A92,'Annex 2 EHV charges'!$D:$O,3,0))</f>
        <v>MSID 7240</v>
      </c>
      <c r="D92" s="125" t="str">
        <f>IF($A92="","",VLOOKUP($A92,'Annex 2 EHV charges'!$D:$O,4,0))</f>
        <v>Site 88</v>
      </c>
      <c r="E92" s="127" t="str">
        <f>IFERROR(IF(VLOOKUP($A92,'Annex 2 EHV charges'!$D:$O,9,FALSE)=0,"",VLOOKUP($A92,'Annex 2 EHV charges'!$D:$O,9,FALSE)),"")</f>
        <v/>
      </c>
      <c r="F92" s="128">
        <f>IFERROR(IF(VLOOKUP($A92,'Annex 2 EHV charges'!$D:$O,10,FALSE)=0,"",VLOOKUP($A92,'Annex 2 EHV charges'!$D:$O,10,FALSE)),"")</f>
        <v>2284.88</v>
      </c>
      <c r="G92" s="129">
        <f>IFERROR(IF(VLOOKUP($A92,'Annex 2 EHV charges'!$D:$O,11,FALSE)=0,"",VLOOKUP($A92,'Annex 2 EHV charges'!$D:$O,11,FALSE)),"")</f>
        <v>0.05</v>
      </c>
      <c r="H92" s="129">
        <f>IFERROR(IF(VLOOKUP($A92,'Annex 2 EHV charges'!$D:$O,12,FALSE)=0,"",VLOOKUP($A92,'Annex 2 EHV charges'!$D:$O,12,FALSE)),"")</f>
        <v>0.05</v>
      </c>
    </row>
    <row r="93" spans="1:8" ht="12.75" customHeight="1">
      <c r="A93" s="126" t="str">
        <f t="array" ref="A93">IFERROR(INDEX('Annex 2 EHV charges'!$D$11:$D$260, MATCH(0, IF(ISBLANK('Annex 2 EHV charges'!$D$11:$D$260),1, COUNTIF(A$4:$A92, 'Annex 2 EHV charges'!$D$11:$D$260)), 0)),"")</f>
        <v>Export Tariff 89</v>
      </c>
      <c r="B93" s="125" t="str">
        <f>IF($A93="","",VLOOKUP($A93,'Annex 2 EHV charges'!$D:$O,2,0))</f>
        <v>MSID 7241, 7242</v>
      </c>
      <c r="C93" s="126" t="str">
        <f>IF($A93="","",VLOOKUP($A93,'Annex 2 EHV charges'!$D:$O,3,0))</f>
        <v>MSID 7241 7242</v>
      </c>
      <c r="D93" s="125" t="str">
        <f>IF($A93="","",VLOOKUP($A93,'Annex 2 EHV charges'!$D:$O,4,0))</f>
        <v>Site 89</v>
      </c>
      <c r="E93" s="127" t="str">
        <f>IFERROR(IF(VLOOKUP($A93,'Annex 2 EHV charges'!$D:$O,9,FALSE)=0,"",VLOOKUP($A93,'Annex 2 EHV charges'!$D:$O,9,FALSE)),"")</f>
        <v/>
      </c>
      <c r="F93" s="128" t="str">
        <f>IFERROR(IF(VLOOKUP($A93,'Annex 2 EHV charges'!$D:$O,10,FALSE)=0,"",VLOOKUP($A93,'Annex 2 EHV charges'!$D:$O,10,FALSE)),"")</f>
        <v/>
      </c>
      <c r="G93" s="129" t="str">
        <f>IFERROR(IF(VLOOKUP($A93,'Annex 2 EHV charges'!$D:$O,11,FALSE)=0,"",VLOOKUP($A93,'Annex 2 EHV charges'!$D:$O,11,FALSE)),"")</f>
        <v/>
      </c>
      <c r="H93" s="129" t="str">
        <f>IFERROR(IF(VLOOKUP($A93,'Annex 2 EHV charges'!$D:$O,12,FALSE)=0,"",VLOOKUP($A93,'Annex 2 EHV charges'!$D:$O,12,FALSE)),"")</f>
        <v/>
      </c>
    </row>
    <row r="94" spans="1:8" ht="12.75" customHeight="1">
      <c r="A94" s="126" t="str">
        <f t="array" ref="A94">IFERROR(INDEX('Annex 2 EHV charges'!$D$11:$D$260, MATCH(0, IF(ISBLANK('Annex 2 EHV charges'!$D$11:$D$260),1, COUNTIF(A$4:$A93, 'Annex 2 EHV charges'!$D$11:$D$260)), 0)),"")</f>
        <v>Export Tariff 90</v>
      </c>
      <c r="B94" s="125" t="str">
        <f>IF($A94="","",VLOOKUP($A94,'Annex 2 EHV charges'!$D:$O,2,0))</f>
        <v>MSID 7244</v>
      </c>
      <c r="C94" s="126" t="str">
        <f>IF($A94="","",VLOOKUP($A94,'Annex 2 EHV charges'!$D:$O,3,0))</f>
        <v>MSID 7244</v>
      </c>
      <c r="D94" s="125" t="str">
        <f>IF($A94="","",VLOOKUP($A94,'Annex 2 EHV charges'!$D:$O,4,0))</f>
        <v>Site 90</v>
      </c>
      <c r="E94" s="127" t="str">
        <f>IFERROR(IF(VLOOKUP($A94,'Annex 2 EHV charges'!$D:$O,9,FALSE)=0,"",VLOOKUP($A94,'Annex 2 EHV charges'!$D:$O,9,FALSE)),"")</f>
        <v/>
      </c>
      <c r="F94" s="128" t="str">
        <f>IFERROR(IF(VLOOKUP($A94,'Annex 2 EHV charges'!$D:$O,10,FALSE)=0,"",VLOOKUP($A94,'Annex 2 EHV charges'!$D:$O,10,FALSE)),"")</f>
        <v/>
      </c>
      <c r="G94" s="129" t="str">
        <f>IFERROR(IF(VLOOKUP($A94,'Annex 2 EHV charges'!$D:$O,11,FALSE)=0,"",VLOOKUP($A94,'Annex 2 EHV charges'!$D:$O,11,FALSE)),"")</f>
        <v/>
      </c>
      <c r="H94" s="129" t="str">
        <f>IFERROR(IF(VLOOKUP($A94,'Annex 2 EHV charges'!$D:$O,12,FALSE)=0,"",VLOOKUP($A94,'Annex 2 EHV charges'!$D:$O,12,FALSE)),"")</f>
        <v/>
      </c>
    </row>
    <row r="95" spans="1:8" ht="12.75" customHeight="1">
      <c r="A95" s="126" t="str">
        <f t="array" ref="A95">IFERROR(INDEX('Annex 2 EHV charges'!$D$11:$D$260, MATCH(0, IF(ISBLANK('Annex 2 EHV charges'!$D$11:$D$260),1, COUNTIF(A$4:$A94, 'Annex 2 EHV charges'!$D$11:$D$260)), 0)),"")</f>
        <v>Export Tariff 91</v>
      </c>
      <c r="B95" s="125" t="str">
        <f>IF($A95="","",VLOOKUP($A95,'Annex 2 EHV charges'!$D:$O,2,0))</f>
        <v>-</v>
      </c>
      <c r="C95" s="126" t="str">
        <f>IF($A95="","",VLOOKUP($A95,'Annex 2 EHV charges'!$D:$O,3,0))</f>
        <v>-</v>
      </c>
      <c r="D95" s="125" t="str">
        <f>IF($A95="","",VLOOKUP($A95,'Annex 2 EHV charges'!$D:$O,4,0))</f>
        <v>Site 91</v>
      </c>
      <c r="E95" s="127" t="str">
        <f>IFERROR(IF(VLOOKUP($A95,'Annex 2 EHV charges'!$D:$O,9,FALSE)=0,"",VLOOKUP($A95,'Annex 2 EHV charges'!$D:$O,9,FALSE)),"")</f>
        <v/>
      </c>
      <c r="F95" s="128" t="str">
        <f>IFERROR(IF(VLOOKUP($A95,'Annex 2 EHV charges'!$D:$O,10,FALSE)=0,"",VLOOKUP($A95,'Annex 2 EHV charges'!$D:$O,10,FALSE)),"")</f>
        <v/>
      </c>
      <c r="G95" s="129" t="str">
        <f>IFERROR(IF(VLOOKUP($A95,'Annex 2 EHV charges'!$D:$O,11,FALSE)=0,"",VLOOKUP($A95,'Annex 2 EHV charges'!$D:$O,11,FALSE)),"")</f>
        <v/>
      </c>
      <c r="H95" s="129" t="str">
        <f>IFERROR(IF(VLOOKUP($A95,'Annex 2 EHV charges'!$D:$O,12,FALSE)=0,"",VLOOKUP($A95,'Annex 2 EHV charges'!$D:$O,12,FALSE)),"")</f>
        <v/>
      </c>
    </row>
    <row r="96" spans="1:8" ht="12.75" customHeight="1">
      <c r="A96" s="126" t="str">
        <f t="array" ref="A96">IFERROR(INDEX('Annex 2 EHV charges'!$D$11:$D$260, MATCH(0, IF(ISBLANK('Annex 2 EHV charges'!$D$11:$D$260),1, COUNTIF(A$4:$A95, 'Annex 2 EHV charges'!$D$11:$D$260)), 0)),"")</f>
        <v>Export Tariff 92</v>
      </c>
      <c r="B96" s="125" t="str">
        <f>IF($A96="","",VLOOKUP($A96,'Annex 2 EHV charges'!$D:$O,2,0))</f>
        <v>-</v>
      </c>
      <c r="C96" s="126" t="str">
        <f>IF($A96="","",VLOOKUP($A96,'Annex 2 EHV charges'!$D:$O,3,0))</f>
        <v>-</v>
      </c>
      <c r="D96" s="125" t="str">
        <f>IF($A96="","",VLOOKUP($A96,'Annex 2 EHV charges'!$D:$O,4,0))</f>
        <v>Site 92</v>
      </c>
      <c r="E96" s="127" t="str">
        <f>IFERROR(IF(VLOOKUP($A96,'Annex 2 EHV charges'!$D:$O,9,FALSE)=0,"",VLOOKUP($A96,'Annex 2 EHV charges'!$D:$O,9,FALSE)),"")</f>
        <v/>
      </c>
      <c r="F96" s="128" t="str">
        <f>IFERROR(IF(VLOOKUP($A96,'Annex 2 EHV charges'!$D:$O,10,FALSE)=0,"",VLOOKUP($A96,'Annex 2 EHV charges'!$D:$O,10,FALSE)),"")</f>
        <v/>
      </c>
      <c r="G96" s="129" t="str">
        <f>IFERROR(IF(VLOOKUP($A96,'Annex 2 EHV charges'!$D:$O,11,FALSE)=0,"",VLOOKUP($A96,'Annex 2 EHV charges'!$D:$O,11,FALSE)),"")</f>
        <v/>
      </c>
      <c r="H96" s="129" t="str">
        <f>IFERROR(IF(VLOOKUP($A96,'Annex 2 EHV charges'!$D:$O,12,FALSE)=0,"",VLOOKUP($A96,'Annex 2 EHV charges'!$D:$O,12,FALSE)),"")</f>
        <v/>
      </c>
    </row>
    <row r="97" spans="1:8" ht="12.75" customHeight="1">
      <c r="A97" s="126" t="str">
        <f t="array" ref="A97">IFERROR(INDEX('Annex 2 EHV charges'!$D$11:$D$260, MATCH(0, IF(ISBLANK('Annex 2 EHV charges'!$D$11:$D$260),1, COUNTIF(A$4:$A96, 'Annex 2 EHV charges'!$D$11:$D$260)), 0)),"")</f>
        <v>Export Tariff 93</v>
      </c>
      <c r="B97" s="125" t="str">
        <f>IF($A97="","",VLOOKUP($A97,'Annex 2 EHV charges'!$D:$O,2,0))</f>
        <v>-</v>
      </c>
      <c r="C97" s="126" t="str">
        <f>IF($A97="","",VLOOKUP($A97,'Annex 2 EHV charges'!$D:$O,3,0))</f>
        <v>-</v>
      </c>
      <c r="D97" s="125" t="str">
        <f>IF($A97="","",VLOOKUP($A97,'Annex 2 EHV charges'!$D:$O,4,0))</f>
        <v>Site 93</v>
      </c>
      <c r="E97" s="127" t="str">
        <f>IFERROR(IF(VLOOKUP($A97,'Annex 2 EHV charges'!$D:$O,9,FALSE)=0,"",VLOOKUP($A97,'Annex 2 EHV charges'!$D:$O,9,FALSE)),"")</f>
        <v/>
      </c>
      <c r="F97" s="128" t="str">
        <f>IFERROR(IF(VLOOKUP($A97,'Annex 2 EHV charges'!$D:$O,10,FALSE)=0,"",VLOOKUP($A97,'Annex 2 EHV charges'!$D:$O,10,FALSE)),"")</f>
        <v/>
      </c>
      <c r="G97" s="129" t="str">
        <f>IFERROR(IF(VLOOKUP($A97,'Annex 2 EHV charges'!$D:$O,11,FALSE)=0,"",VLOOKUP($A97,'Annex 2 EHV charges'!$D:$O,11,FALSE)),"")</f>
        <v/>
      </c>
      <c r="H97" s="129" t="str">
        <f>IFERROR(IF(VLOOKUP($A97,'Annex 2 EHV charges'!$D:$O,12,FALSE)=0,"",VLOOKUP($A97,'Annex 2 EHV charges'!$D:$O,12,FALSE)),"")</f>
        <v/>
      </c>
    </row>
    <row r="98" spans="1:8" ht="12.75" customHeight="1">
      <c r="A98" s="126" t="str">
        <f t="array" ref="A98">IFERROR(INDEX('Annex 2 EHV charges'!$D$11:$D$260, MATCH(0, IF(ISBLANK('Annex 2 EHV charges'!$D$11:$D$260),1, COUNTIF(A$4:$A97, 'Annex 2 EHV charges'!$D$11:$D$260)), 0)),"")</f>
        <v>Export Tariff 94</v>
      </c>
      <c r="B98" s="125" t="str">
        <f>IF($A98="","",VLOOKUP($A98,'Annex 2 EHV charges'!$D:$O,2,0))</f>
        <v>-</v>
      </c>
      <c r="C98" s="126" t="str">
        <f>IF($A98="","",VLOOKUP($A98,'Annex 2 EHV charges'!$D:$O,3,0))</f>
        <v>-</v>
      </c>
      <c r="D98" s="125" t="str">
        <f>IF($A98="","",VLOOKUP($A98,'Annex 2 EHV charges'!$D:$O,4,0))</f>
        <v>Site 94</v>
      </c>
      <c r="E98" s="127" t="str">
        <f>IFERROR(IF(VLOOKUP($A98,'Annex 2 EHV charges'!$D:$O,9,FALSE)=0,"",VLOOKUP($A98,'Annex 2 EHV charges'!$D:$O,9,FALSE)),"")</f>
        <v/>
      </c>
      <c r="F98" s="128" t="str">
        <f>IFERROR(IF(VLOOKUP($A98,'Annex 2 EHV charges'!$D:$O,10,FALSE)=0,"",VLOOKUP($A98,'Annex 2 EHV charges'!$D:$O,10,FALSE)),"")</f>
        <v/>
      </c>
      <c r="G98" s="129" t="str">
        <f>IFERROR(IF(VLOOKUP($A98,'Annex 2 EHV charges'!$D:$O,11,FALSE)=0,"",VLOOKUP($A98,'Annex 2 EHV charges'!$D:$O,11,FALSE)),"")</f>
        <v/>
      </c>
      <c r="H98" s="129" t="str">
        <f>IFERROR(IF(VLOOKUP($A98,'Annex 2 EHV charges'!$D:$O,12,FALSE)=0,"",VLOOKUP($A98,'Annex 2 EHV charges'!$D:$O,12,FALSE)),"")</f>
        <v/>
      </c>
    </row>
    <row r="99" spans="1:8" ht="12.75" customHeight="1">
      <c r="A99" s="126" t="str">
        <f t="array" ref="A99">IFERROR(INDEX('Annex 2 EHV charges'!$D$11:$D$260, MATCH(0, IF(ISBLANK('Annex 2 EHV charges'!$D$11:$D$260),1, COUNTIF(A$4:$A98, 'Annex 2 EHV charges'!$D$11:$D$260)), 0)),"")</f>
        <v>Export Tariff 95</v>
      </c>
      <c r="B99" s="125" t="str">
        <f>IF($A99="","",VLOOKUP($A99,'Annex 2 EHV charges'!$D:$O,2,0))</f>
        <v>-</v>
      </c>
      <c r="C99" s="126" t="str">
        <f>IF($A99="","",VLOOKUP($A99,'Annex 2 EHV charges'!$D:$O,3,0))</f>
        <v>-</v>
      </c>
      <c r="D99" s="125" t="str">
        <f>IF($A99="","",VLOOKUP($A99,'Annex 2 EHV charges'!$D:$O,4,0))</f>
        <v>Site 95</v>
      </c>
      <c r="E99" s="127" t="str">
        <f>IFERROR(IF(VLOOKUP($A99,'Annex 2 EHV charges'!$D:$O,9,FALSE)=0,"",VLOOKUP($A99,'Annex 2 EHV charges'!$D:$O,9,FALSE)),"")</f>
        <v/>
      </c>
      <c r="F99" s="128" t="str">
        <f>IFERROR(IF(VLOOKUP($A99,'Annex 2 EHV charges'!$D:$O,10,FALSE)=0,"",VLOOKUP($A99,'Annex 2 EHV charges'!$D:$O,10,FALSE)),"")</f>
        <v/>
      </c>
      <c r="G99" s="129" t="str">
        <f>IFERROR(IF(VLOOKUP($A99,'Annex 2 EHV charges'!$D:$O,11,FALSE)=0,"",VLOOKUP($A99,'Annex 2 EHV charges'!$D:$O,11,FALSE)),"")</f>
        <v/>
      </c>
      <c r="H99" s="129" t="str">
        <f>IFERROR(IF(VLOOKUP($A99,'Annex 2 EHV charges'!$D:$O,12,FALSE)=0,"",VLOOKUP($A99,'Annex 2 EHV charges'!$D:$O,12,FALSE)),"")</f>
        <v/>
      </c>
    </row>
    <row r="100" spans="1:8" ht="12.75" customHeight="1">
      <c r="A100" s="126" t="str">
        <f t="array" ref="A100">IFERROR(INDEX('Annex 2 EHV charges'!$D$11:$D$260, MATCH(0, IF(ISBLANK('Annex 2 EHV charges'!$D$11:$D$260),1, COUNTIF(A$4:$A99, 'Annex 2 EHV charges'!$D$11:$D$260)), 0)),"")</f>
        <v>Export Tariff 96</v>
      </c>
      <c r="B100" s="125">
        <f>IF($A100="","",VLOOKUP($A100,'Annex 2 EHV charges'!$D:$O,2,0))</f>
        <v>317</v>
      </c>
      <c r="C100" s="126">
        <f>IF($A100="","",VLOOKUP($A100,'Annex 2 EHV charges'!$D:$O,3,0))</f>
        <v>1640000565636</v>
      </c>
      <c r="D100" s="125" t="str">
        <f>IF($A100="","",VLOOKUP($A100,'Annex 2 EHV charges'!$D:$O,4,0))</f>
        <v>Site 96</v>
      </c>
      <c r="E100" s="127">
        <f>IFERROR(IF(VLOOKUP($A100,'Annex 2 EHV charges'!$D:$O,9,FALSE)=0,"",VLOOKUP($A100,'Annex 2 EHV charges'!$D:$O,9,FALSE)),"")</f>
        <v>-0.33</v>
      </c>
      <c r="F100" s="128">
        <f>IFERROR(IF(VLOOKUP($A100,'Annex 2 EHV charges'!$D:$O,10,FALSE)=0,"",VLOOKUP($A100,'Annex 2 EHV charges'!$D:$O,10,FALSE)),"")</f>
        <v>1538.07</v>
      </c>
      <c r="G100" s="129">
        <f>IFERROR(IF(VLOOKUP($A100,'Annex 2 EHV charges'!$D:$O,11,FALSE)=0,"",VLOOKUP($A100,'Annex 2 EHV charges'!$D:$O,11,FALSE)),"")</f>
        <v>0.05</v>
      </c>
      <c r="H100" s="129">
        <f>IFERROR(IF(VLOOKUP($A100,'Annex 2 EHV charges'!$D:$O,12,FALSE)=0,"",VLOOKUP($A100,'Annex 2 EHV charges'!$D:$O,12,FALSE)),"")</f>
        <v>0.05</v>
      </c>
    </row>
    <row r="101" spans="1:8" ht="12.75" customHeight="1">
      <c r="A101" s="126" t="str">
        <f t="array" ref="A101">IFERROR(INDEX('Annex 2 EHV charges'!$D$11:$D$260, MATCH(0, IF(ISBLANK('Annex 2 EHV charges'!$D$11:$D$260),1, COUNTIF(A$4:$A100, 'Annex 2 EHV charges'!$D$11:$D$260)), 0)),"")</f>
        <v>Export Tariff 97</v>
      </c>
      <c r="B101" s="125">
        <f>IF($A101="","",VLOOKUP($A101,'Annex 2 EHV charges'!$D:$O,2,0))</f>
        <v>337</v>
      </c>
      <c r="C101" s="126">
        <f>IF($A101="","",VLOOKUP($A101,'Annex 2 EHV charges'!$D:$O,3,0))</f>
        <v>1640000565654</v>
      </c>
      <c r="D101" s="125" t="str">
        <f>IF($A101="","",VLOOKUP($A101,'Annex 2 EHV charges'!$D:$O,4,0))</f>
        <v>Site 97</v>
      </c>
      <c r="E101" s="127">
        <f>IFERROR(IF(VLOOKUP($A101,'Annex 2 EHV charges'!$D:$O,9,FALSE)=0,"",VLOOKUP($A101,'Annex 2 EHV charges'!$D:$O,9,FALSE)),"")</f>
        <v>-0.20300000000000001</v>
      </c>
      <c r="F101" s="128">
        <f>IFERROR(IF(VLOOKUP($A101,'Annex 2 EHV charges'!$D:$O,10,FALSE)=0,"",VLOOKUP($A101,'Annex 2 EHV charges'!$D:$O,10,FALSE)),"")</f>
        <v>373.91</v>
      </c>
      <c r="G101" s="129">
        <f>IFERROR(IF(VLOOKUP($A101,'Annex 2 EHV charges'!$D:$O,11,FALSE)=0,"",VLOOKUP($A101,'Annex 2 EHV charges'!$D:$O,11,FALSE)),"")</f>
        <v>0.05</v>
      </c>
      <c r="H101" s="129">
        <f>IFERROR(IF(VLOOKUP($A101,'Annex 2 EHV charges'!$D:$O,12,FALSE)=0,"",VLOOKUP($A101,'Annex 2 EHV charges'!$D:$O,12,FALSE)),"")</f>
        <v>0.05</v>
      </c>
    </row>
    <row r="102" spans="1:8" ht="12.75" customHeight="1">
      <c r="A102" s="126" t="str">
        <f t="array" ref="A102">IFERROR(INDEX('Annex 2 EHV charges'!$D$11:$D$260, MATCH(0, IF(ISBLANK('Annex 2 EHV charges'!$D$11:$D$260),1, COUNTIF(A$4:$A101, 'Annex 2 EHV charges'!$D$11:$D$260)), 0)),"")</f>
        <v>Export Tariff 98</v>
      </c>
      <c r="B102" s="125">
        <f>IF($A102="","",VLOOKUP($A102,'Annex 2 EHV charges'!$D:$O,2,0))</f>
        <v>357</v>
      </c>
      <c r="C102" s="126">
        <f>IF($A102="","",VLOOKUP($A102,'Annex 2 EHV charges'!$D:$O,3,0))</f>
        <v>1640000546270</v>
      </c>
      <c r="D102" s="125" t="str">
        <f>IF($A102="","",VLOOKUP($A102,'Annex 2 EHV charges'!$D:$O,4,0))</f>
        <v>Site 98</v>
      </c>
      <c r="E102" s="127" t="str">
        <f>IFERROR(IF(VLOOKUP($A102,'Annex 2 EHV charges'!$D:$O,9,FALSE)=0,"",VLOOKUP($A102,'Annex 2 EHV charges'!$D:$O,9,FALSE)),"")</f>
        <v/>
      </c>
      <c r="F102" s="128">
        <f>IFERROR(IF(VLOOKUP($A102,'Annex 2 EHV charges'!$D:$O,10,FALSE)=0,"",VLOOKUP($A102,'Annex 2 EHV charges'!$D:$O,10,FALSE)),"")</f>
        <v>373.91</v>
      </c>
      <c r="G102" s="129">
        <f>IFERROR(IF(VLOOKUP($A102,'Annex 2 EHV charges'!$D:$O,11,FALSE)=0,"",VLOOKUP($A102,'Annex 2 EHV charges'!$D:$O,11,FALSE)),"")</f>
        <v>0.05</v>
      </c>
      <c r="H102" s="129">
        <f>IFERROR(IF(VLOOKUP($A102,'Annex 2 EHV charges'!$D:$O,12,FALSE)=0,"",VLOOKUP($A102,'Annex 2 EHV charges'!$D:$O,12,FALSE)),"")</f>
        <v>0.05</v>
      </c>
    </row>
    <row r="103" spans="1:8" ht="12.75" customHeight="1">
      <c r="A103" s="126" t="str">
        <f t="array" ref="A103">IFERROR(INDEX('Annex 2 EHV charges'!$D$11:$D$260, MATCH(0, IF(ISBLANK('Annex 2 EHV charges'!$D$11:$D$260),1, COUNTIF(A$4:$A102, 'Annex 2 EHV charges'!$D$11:$D$260)), 0)),"")</f>
        <v>Export Tariff 99</v>
      </c>
      <c r="B103" s="125">
        <f>IF($A103="","",VLOOKUP($A103,'Annex 2 EHV charges'!$D:$O,2,0))</f>
        <v>377</v>
      </c>
      <c r="C103" s="126">
        <f>IF($A103="","",VLOOKUP($A103,'Annex 2 EHV charges'!$D:$O,3,0))</f>
        <v>1640000565487</v>
      </c>
      <c r="D103" s="125" t="str">
        <f>IF($A103="","",VLOOKUP($A103,'Annex 2 EHV charges'!$D:$O,4,0))</f>
        <v>Site 99</v>
      </c>
      <c r="E103" s="127" t="str">
        <f>IFERROR(IF(VLOOKUP($A103,'Annex 2 EHV charges'!$D:$O,9,FALSE)=0,"",VLOOKUP($A103,'Annex 2 EHV charges'!$D:$O,9,FALSE)),"")</f>
        <v/>
      </c>
      <c r="F103" s="128">
        <f>IFERROR(IF(VLOOKUP($A103,'Annex 2 EHV charges'!$D:$O,10,FALSE)=0,"",VLOOKUP($A103,'Annex 2 EHV charges'!$D:$O,10,FALSE)),"")</f>
        <v>367.11</v>
      </c>
      <c r="G103" s="129">
        <f>IFERROR(IF(VLOOKUP($A103,'Annex 2 EHV charges'!$D:$O,11,FALSE)=0,"",VLOOKUP($A103,'Annex 2 EHV charges'!$D:$O,11,FALSE)),"")</f>
        <v>0.05</v>
      </c>
      <c r="H103" s="129">
        <f>IFERROR(IF(VLOOKUP($A103,'Annex 2 EHV charges'!$D:$O,12,FALSE)=0,"",VLOOKUP($A103,'Annex 2 EHV charges'!$D:$O,12,FALSE)),"")</f>
        <v>0.05</v>
      </c>
    </row>
    <row r="104" spans="1:8" ht="12.75" customHeight="1">
      <c r="A104" s="126" t="str">
        <f t="array" ref="A104">IFERROR(INDEX('Annex 2 EHV charges'!$D$11:$D$260, MATCH(0, IF(ISBLANK('Annex 2 EHV charges'!$D$11:$D$260),1, COUNTIF(A$4:$A103, 'Annex 2 EHV charges'!$D$11:$D$260)), 0)),"")</f>
        <v>Export Tariff 100</v>
      </c>
      <c r="B104" s="125">
        <f>IF($A104="","",VLOOKUP($A104,'Annex 2 EHV charges'!$D:$O,2,0))</f>
        <v>397</v>
      </c>
      <c r="C104" s="126">
        <f>IF($A104="","",VLOOKUP($A104,'Annex 2 EHV charges'!$D:$O,3,0))</f>
        <v>1640000565510</v>
      </c>
      <c r="D104" s="125" t="str">
        <f>IF($A104="","",VLOOKUP($A104,'Annex 2 EHV charges'!$D:$O,4,0))</f>
        <v>Site 100</v>
      </c>
      <c r="E104" s="127" t="str">
        <f>IFERROR(IF(VLOOKUP($A104,'Annex 2 EHV charges'!$D:$O,9,FALSE)=0,"",VLOOKUP($A104,'Annex 2 EHV charges'!$D:$O,9,FALSE)),"")</f>
        <v/>
      </c>
      <c r="F104" s="128">
        <f>IFERROR(IF(VLOOKUP($A104,'Annex 2 EHV charges'!$D:$O,10,FALSE)=0,"",VLOOKUP($A104,'Annex 2 EHV charges'!$D:$O,10,FALSE)),"")</f>
        <v>365.53</v>
      </c>
      <c r="G104" s="129">
        <f>IFERROR(IF(VLOOKUP($A104,'Annex 2 EHV charges'!$D:$O,11,FALSE)=0,"",VLOOKUP($A104,'Annex 2 EHV charges'!$D:$O,11,FALSE)),"")</f>
        <v>0.05</v>
      </c>
      <c r="H104" s="129">
        <f>IFERROR(IF(VLOOKUP($A104,'Annex 2 EHV charges'!$D:$O,12,FALSE)=0,"",VLOOKUP($A104,'Annex 2 EHV charges'!$D:$O,12,FALSE)),"")</f>
        <v>0.05</v>
      </c>
    </row>
    <row r="105" spans="1:8" ht="12.75" customHeight="1">
      <c r="A105" s="126" t="str">
        <f t="array" ref="A105">IFERROR(INDEX('Annex 2 EHV charges'!$D$11:$D$260, MATCH(0, IF(ISBLANK('Annex 2 EHV charges'!$D$11:$D$260),1, COUNTIF(A$4:$A104, 'Annex 2 EHV charges'!$D$11:$D$260)), 0)),"")</f>
        <v>Export Tariff 101</v>
      </c>
      <c r="B105" s="125">
        <f>IF($A105="","",VLOOKUP($A105,'Annex 2 EHV charges'!$D:$O,2,0))</f>
        <v>427</v>
      </c>
      <c r="C105" s="126">
        <f>IF($A105="","",VLOOKUP($A105,'Annex 2 EHV charges'!$D:$O,3,0))</f>
        <v>1640000598214</v>
      </c>
      <c r="D105" s="125" t="str">
        <f>IF($A105="","",VLOOKUP($A105,'Annex 2 EHV charges'!$D:$O,4,0))</f>
        <v>Site 101</v>
      </c>
      <c r="E105" s="127" t="str">
        <f>IFERROR(IF(VLOOKUP($A105,'Annex 2 EHV charges'!$D:$O,9,FALSE)=0,"",VLOOKUP($A105,'Annex 2 EHV charges'!$D:$O,9,FALSE)),"")</f>
        <v/>
      </c>
      <c r="F105" s="128">
        <f>IFERROR(IF(VLOOKUP($A105,'Annex 2 EHV charges'!$D:$O,10,FALSE)=0,"",VLOOKUP($A105,'Annex 2 EHV charges'!$D:$O,10,FALSE)),"")</f>
        <v>17316.22</v>
      </c>
      <c r="G105" s="129">
        <f>IFERROR(IF(VLOOKUP($A105,'Annex 2 EHV charges'!$D:$O,11,FALSE)=0,"",VLOOKUP($A105,'Annex 2 EHV charges'!$D:$O,11,FALSE)),"")</f>
        <v>0.05</v>
      </c>
      <c r="H105" s="129">
        <f>IFERROR(IF(VLOOKUP($A105,'Annex 2 EHV charges'!$D:$O,12,FALSE)=0,"",VLOOKUP($A105,'Annex 2 EHV charges'!$D:$O,12,FALSE)),"")</f>
        <v>0.05</v>
      </c>
    </row>
    <row r="106" spans="1:8" ht="12.75" customHeight="1">
      <c r="A106" s="126" t="str">
        <f t="array" ref="A106">IFERROR(INDEX('Annex 2 EHV charges'!$D$11:$D$260, MATCH(0, IF(ISBLANK('Annex 2 EHV charges'!$D$11:$D$260),1, COUNTIF(A$4:$A105, 'Annex 2 EHV charges'!$D$11:$D$260)), 0)),"")</f>
        <v>Export Tariff 102</v>
      </c>
      <c r="B106" s="125" t="str">
        <f>IF($A106="","",VLOOKUP($A106,'Annex 2 EHV charges'!$D:$O,2,0))</f>
        <v>-</v>
      </c>
      <c r="C106" s="126" t="str">
        <f>IF($A106="","",VLOOKUP($A106,'Annex 2 EHV charges'!$D:$O,3,0))</f>
        <v>-</v>
      </c>
      <c r="D106" s="125" t="str">
        <f>IF($A106="","",VLOOKUP($A106,'Annex 2 EHV charges'!$D:$O,4,0))</f>
        <v>Site 102</v>
      </c>
      <c r="E106" s="127" t="str">
        <f>IFERROR(IF(VLOOKUP($A106,'Annex 2 EHV charges'!$D:$O,9,FALSE)=0,"",VLOOKUP($A106,'Annex 2 EHV charges'!$D:$O,9,FALSE)),"")</f>
        <v/>
      </c>
      <c r="F106" s="128" t="str">
        <f>IFERROR(IF(VLOOKUP($A106,'Annex 2 EHV charges'!$D:$O,10,FALSE)=0,"",VLOOKUP($A106,'Annex 2 EHV charges'!$D:$O,10,FALSE)),"")</f>
        <v/>
      </c>
      <c r="G106" s="129" t="str">
        <f>IFERROR(IF(VLOOKUP($A106,'Annex 2 EHV charges'!$D:$O,11,FALSE)=0,"",VLOOKUP($A106,'Annex 2 EHV charges'!$D:$O,11,FALSE)),"")</f>
        <v/>
      </c>
      <c r="H106" s="129" t="str">
        <f>IFERROR(IF(VLOOKUP($A106,'Annex 2 EHV charges'!$D:$O,12,FALSE)=0,"",VLOOKUP($A106,'Annex 2 EHV charges'!$D:$O,12,FALSE)),"")</f>
        <v/>
      </c>
    </row>
    <row r="107" spans="1:8" ht="12.75" customHeight="1">
      <c r="A107" s="126" t="str">
        <f t="array" ref="A107">IFERROR(INDEX('Annex 2 EHV charges'!$D$11:$D$260, MATCH(0, IF(ISBLANK('Annex 2 EHV charges'!$D$11:$D$260),1, COUNTIF(A$4:$A106, 'Annex 2 EHV charges'!$D$11:$D$260)), 0)),"")</f>
        <v>Export Tariff 103</v>
      </c>
      <c r="B107" s="125">
        <f>IF($A107="","",VLOOKUP($A107,'Annex 2 EHV charges'!$D:$O,2,0))</f>
        <v>407</v>
      </c>
      <c r="C107" s="126">
        <f>IF($A107="","",VLOOKUP($A107,'Annex 2 EHV charges'!$D:$O,3,0))</f>
        <v>1640000625045</v>
      </c>
      <c r="D107" s="125" t="str">
        <f>IF($A107="","",VLOOKUP($A107,'Annex 2 EHV charges'!$D:$O,4,0))</f>
        <v>Site 103</v>
      </c>
      <c r="E107" s="127" t="str">
        <f>IFERROR(IF(VLOOKUP($A107,'Annex 2 EHV charges'!$D:$O,9,FALSE)=0,"",VLOOKUP($A107,'Annex 2 EHV charges'!$D:$O,9,FALSE)),"")</f>
        <v/>
      </c>
      <c r="F107" s="128">
        <f>IFERROR(IF(VLOOKUP($A107,'Annex 2 EHV charges'!$D:$O,10,FALSE)=0,"",VLOOKUP($A107,'Annex 2 EHV charges'!$D:$O,10,FALSE)),"")</f>
        <v>823.9</v>
      </c>
      <c r="G107" s="129">
        <f>IFERROR(IF(VLOOKUP($A107,'Annex 2 EHV charges'!$D:$O,11,FALSE)=0,"",VLOOKUP($A107,'Annex 2 EHV charges'!$D:$O,11,FALSE)),"")</f>
        <v>0.05</v>
      </c>
      <c r="H107" s="129">
        <f>IFERROR(IF(VLOOKUP($A107,'Annex 2 EHV charges'!$D:$O,12,FALSE)=0,"",VLOOKUP($A107,'Annex 2 EHV charges'!$D:$O,12,FALSE)),"")</f>
        <v>0.05</v>
      </c>
    </row>
    <row r="108" spans="1:8" ht="12.75" customHeight="1">
      <c r="A108" s="126" t="str">
        <f t="array" ref="A108">IFERROR(INDEX('Annex 2 EHV charges'!$D$11:$D$260, MATCH(0, IF(ISBLANK('Annex 2 EHV charges'!$D$11:$D$260),1, COUNTIF(A$4:$A107, 'Annex 2 EHV charges'!$D$11:$D$260)), 0)),"")</f>
        <v>Export Tariff 104</v>
      </c>
      <c r="B108" s="125">
        <f>IF($A108="","",VLOOKUP($A108,'Annex 2 EHV charges'!$D:$O,2,0))</f>
        <v>477</v>
      </c>
      <c r="C108" s="126" t="str">
        <f>IF($A108="","",VLOOKUP($A108,'Annex 2 EHV charges'!$D:$O,3,0))</f>
        <v>tbc</v>
      </c>
      <c r="D108" s="125" t="str">
        <f>IF($A108="","",VLOOKUP($A108,'Annex 2 EHV charges'!$D:$O,4,0))</f>
        <v>Site 104</v>
      </c>
      <c r="E108" s="127">
        <f>IFERROR(IF(VLOOKUP($A108,'Annex 2 EHV charges'!$D:$O,9,FALSE)=0,"",VLOOKUP($A108,'Annex 2 EHV charges'!$D:$O,9,FALSE)),"")</f>
        <v>-3.33</v>
      </c>
      <c r="F108" s="128">
        <f>IFERROR(IF(VLOOKUP($A108,'Annex 2 EHV charges'!$D:$O,10,FALSE)=0,"",VLOOKUP($A108,'Annex 2 EHV charges'!$D:$O,10,FALSE)),"")</f>
        <v>603.91999999999996</v>
      </c>
      <c r="G108" s="129">
        <f>IFERROR(IF(VLOOKUP($A108,'Annex 2 EHV charges'!$D:$O,11,FALSE)=0,"",VLOOKUP($A108,'Annex 2 EHV charges'!$D:$O,11,FALSE)),"")</f>
        <v>0.05</v>
      </c>
      <c r="H108" s="129">
        <f>IFERROR(IF(VLOOKUP($A108,'Annex 2 EHV charges'!$D:$O,12,FALSE)=0,"",VLOOKUP($A108,'Annex 2 EHV charges'!$D:$O,12,FALSE)),"")</f>
        <v>0.05</v>
      </c>
    </row>
    <row r="109" spans="1:8" ht="12.75" customHeight="1">
      <c r="A109" s="126" t="str">
        <f t="array" ref="A109">IFERROR(INDEX('Annex 2 EHV charges'!$D$11:$D$260, MATCH(0, IF(ISBLANK('Annex 2 EHV charges'!$D$11:$D$260),1, COUNTIF(A$4:$A108, 'Annex 2 EHV charges'!$D$11:$D$260)), 0)),"")</f>
        <v>Export Tariff 105</v>
      </c>
      <c r="B109" s="125" t="str">
        <f>IF($A109="","",VLOOKUP($A109,'Annex 2 EHV charges'!$D:$O,2,0))</f>
        <v>118</v>
      </c>
      <c r="C109" s="126" t="str">
        <f>IF($A109="","",VLOOKUP($A109,'Annex 2 EHV charges'!$D:$O,3,0))</f>
        <v>tbc</v>
      </c>
      <c r="D109" s="125" t="str">
        <f>IF($A109="","",VLOOKUP($A109,'Annex 2 EHV charges'!$D:$O,4,0))</f>
        <v>Site 105</v>
      </c>
      <c r="E109" s="127">
        <f>IFERROR(IF(VLOOKUP($A109,'Annex 2 EHV charges'!$D:$O,9,FALSE)=0,"",VLOOKUP($A109,'Annex 2 EHV charges'!$D:$O,9,FALSE)),"")</f>
        <v>-3.33</v>
      </c>
      <c r="F109" s="128">
        <f>IFERROR(IF(VLOOKUP($A109,'Annex 2 EHV charges'!$D:$O,10,FALSE)=0,"",VLOOKUP($A109,'Annex 2 EHV charges'!$D:$O,10,FALSE)),"")</f>
        <v>665.06</v>
      </c>
      <c r="G109" s="129">
        <f>IFERROR(IF(VLOOKUP($A109,'Annex 2 EHV charges'!$D:$O,11,FALSE)=0,"",VLOOKUP($A109,'Annex 2 EHV charges'!$D:$O,11,FALSE)),"")</f>
        <v>0.05</v>
      </c>
      <c r="H109" s="129">
        <f>IFERROR(IF(VLOOKUP($A109,'Annex 2 EHV charges'!$D:$O,12,FALSE)=0,"",VLOOKUP($A109,'Annex 2 EHV charges'!$D:$O,12,FALSE)),"")</f>
        <v>0.05</v>
      </c>
    </row>
    <row r="110" spans="1:8" ht="12.75" customHeight="1">
      <c r="A110" s="126" t="str">
        <f t="array" ref="A110">IFERROR(INDEX('Annex 2 EHV charges'!$D$11:$D$260, MATCH(0, IF(ISBLANK('Annex 2 EHV charges'!$D$11:$D$260),1, COUNTIF(A$4:$A109, 'Annex 2 EHV charges'!$D$11:$D$260)), 0)),"")</f>
        <v>Export Tariff 106</v>
      </c>
      <c r="B110" s="125" t="str">
        <f>IF($A110="","",VLOOKUP($A110,'Annex 2 EHV charges'!$D:$O,2,0))</f>
        <v>-</v>
      </c>
      <c r="C110" s="126" t="str">
        <f>IF($A110="","",VLOOKUP($A110,'Annex 2 EHV charges'!$D:$O,3,0))</f>
        <v>tbc</v>
      </c>
      <c r="D110" s="125" t="str">
        <f>IF($A110="","",VLOOKUP($A110,'Annex 2 EHV charges'!$D:$O,4,0))</f>
        <v>Site 106</v>
      </c>
      <c r="E110" s="127" t="str">
        <f>IFERROR(IF(VLOOKUP($A110,'Annex 2 EHV charges'!$D:$O,9,FALSE)=0,"",VLOOKUP($A110,'Annex 2 EHV charges'!$D:$O,9,FALSE)),"")</f>
        <v/>
      </c>
      <c r="F110" s="128" t="str">
        <f>IFERROR(IF(VLOOKUP($A110,'Annex 2 EHV charges'!$D:$O,10,FALSE)=0,"",VLOOKUP($A110,'Annex 2 EHV charges'!$D:$O,10,FALSE)),"")</f>
        <v/>
      </c>
      <c r="G110" s="129" t="str">
        <f>IFERROR(IF(VLOOKUP($A110,'Annex 2 EHV charges'!$D:$O,11,FALSE)=0,"",VLOOKUP($A110,'Annex 2 EHV charges'!$D:$O,11,FALSE)),"")</f>
        <v/>
      </c>
      <c r="H110" s="129" t="str">
        <f>IFERROR(IF(VLOOKUP($A110,'Annex 2 EHV charges'!$D:$O,12,FALSE)=0,"",VLOOKUP($A110,'Annex 2 EHV charges'!$D:$O,12,FALSE)),"")</f>
        <v/>
      </c>
    </row>
    <row r="111" spans="1:8" ht="12.75" customHeight="1">
      <c r="A111" s="126" t="str">
        <f t="array" ref="A111">IFERROR(INDEX('Annex 2 EHV charges'!$D$11:$D$260, MATCH(0, IF(ISBLANK('Annex 2 EHV charges'!$D$11:$D$260),1, COUNTIF(A$4:$A110, 'Annex 2 EHV charges'!$D$11:$D$260)), 0)),"")</f>
        <v>Export Tariff 107</v>
      </c>
      <c r="B111" s="125" t="str">
        <f>IF($A111="","",VLOOKUP($A111,'Annex 2 EHV charges'!$D:$O,2,0))</f>
        <v>-</v>
      </c>
      <c r="C111" s="126" t="str">
        <f>IF($A111="","",VLOOKUP($A111,'Annex 2 EHV charges'!$D:$O,3,0))</f>
        <v>tbc</v>
      </c>
      <c r="D111" s="125" t="str">
        <f>IF($A111="","",VLOOKUP($A111,'Annex 2 EHV charges'!$D:$O,4,0))</f>
        <v>Site 107</v>
      </c>
      <c r="E111" s="127" t="str">
        <f>IFERROR(IF(VLOOKUP($A111,'Annex 2 EHV charges'!$D:$O,9,FALSE)=0,"",VLOOKUP($A111,'Annex 2 EHV charges'!$D:$O,9,FALSE)),"")</f>
        <v/>
      </c>
      <c r="F111" s="128" t="str">
        <f>IFERROR(IF(VLOOKUP($A111,'Annex 2 EHV charges'!$D:$O,10,FALSE)=0,"",VLOOKUP($A111,'Annex 2 EHV charges'!$D:$O,10,FALSE)),"")</f>
        <v/>
      </c>
      <c r="G111" s="129" t="str">
        <f>IFERROR(IF(VLOOKUP($A111,'Annex 2 EHV charges'!$D:$O,11,FALSE)=0,"",VLOOKUP($A111,'Annex 2 EHV charges'!$D:$O,11,FALSE)),"")</f>
        <v/>
      </c>
      <c r="H111" s="129" t="str">
        <f>IFERROR(IF(VLOOKUP($A111,'Annex 2 EHV charges'!$D:$O,12,FALSE)=0,"",VLOOKUP($A111,'Annex 2 EHV charges'!$D:$O,12,FALSE)),"")</f>
        <v/>
      </c>
    </row>
    <row r="112" spans="1:8" ht="12.75" customHeight="1">
      <c r="A112" s="126" t="str">
        <f t="array" ref="A112">IFERROR(INDEX('Annex 2 EHV charges'!$D$11:$D$260, MATCH(0, IF(ISBLANK('Annex 2 EHV charges'!$D$11:$D$260),1, COUNTIF(A$4:$A111, 'Annex 2 EHV charges'!$D$11:$D$260)), 0)),"")</f>
        <v>Export Tariff 108</v>
      </c>
      <c r="B112" s="125" t="str">
        <f>IF($A112="","",VLOOKUP($A112,'Annex 2 EHV charges'!$D:$O,2,0))</f>
        <v>tbc</v>
      </c>
      <c r="C112" s="126" t="str">
        <f>IF($A112="","",VLOOKUP($A112,'Annex 2 EHV charges'!$D:$O,3,0))</f>
        <v>tbc</v>
      </c>
      <c r="D112" s="125" t="str">
        <f>IF($A112="","",VLOOKUP($A112,'Annex 2 EHV charges'!$D:$O,4,0))</f>
        <v>Site 108</v>
      </c>
      <c r="E112" s="127" t="str">
        <f>IFERROR(IF(VLOOKUP($A112,'Annex 2 EHV charges'!$D:$O,9,FALSE)=0,"",VLOOKUP($A112,'Annex 2 EHV charges'!$D:$O,9,FALSE)),"")</f>
        <v/>
      </c>
      <c r="F112" s="128">
        <f>IFERROR(IF(VLOOKUP($A112,'Annex 2 EHV charges'!$D:$O,10,FALSE)=0,"",VLOOKUP($A112,'Annex 2 EHV charges'!$D:$O,10,FALSE)),"")</f>
        <v>369.69</v>
      </c>
      <c r="G112" s="129">
        <f>IFERROR(IF(VLOOKUP($A112,'Annex 2 EHV charges'!$D:$O,11,FALSE)=0,"",VLOOKUP($A112,'Annex 2 EHV charges'!$D:$O,11,FALSE)),"")</f>
        <v>0.05</v>
      </c>
      <c r="H112" s="129">
        <f>IFERROR(IF(VLOOKUP($A112,'Annex 2 EHV charges'!$D:$O,12,FALSE)=0,"",VLOOKUP($A112,'Annex 2 EHV charges'!$D:$O,12,FALSE)),"")</f>
        <v>0.05</v>
      </c>
    </row>
    <row r="113" spans="1:8" ht="12.75" customHeight="1">
      <c r="A113" s="126" t="str">
        <f t="array" ref="A113">IFERROR(INDEX('Annex 2 EHV charges'!$D$11:$D$260, MATCH(0, IF(ISBLANK('Annex 2 EHV charges'!$D$11:$D$260),1, COUNTIF(A$4:$A112, 'Annex 2 EHV charges'!$D$11:$D$260)), 0)),"")</f>
        <v>Export Tariff 109</v>
      </c>
      <c r="B113" s="125" t="str">
        <f>IF($A113="","",VLOOKUP($A113,'Annex 2 EHV charges'!$D:$O,2,0))</f>
        <v>tbc</v>
      </c>
      <c r="C113" s="126" t="str">
        <f>IF($A113="","",VLOOKUP($A113,'Annex 2 EHV charges'!$D:$O,3,0))</f>
        <v>tbc</v>
      </c>
      <c r="D113" s="125" t="str">
        <f>IF($A113="","",VLOOKUP($A113,'Annex 2 EHV charges'!$D:$O,4,0))</f>
        <v>Site 109</v>
      </c>
      <c r="E113" s="127">
        <f>IFERROR(IF(VLOOKUP($A113,'Annex 2 EHV charges'!$D:$O,9,FALSE)=0,"",VLOOKUP($A113,'Annex 2 EHV charges'!$D:$O,9,FALSE)),"")</f>
        <v>-0.126</v>
      </c>
      <c r="F113" s="128">
        <f>IFERROR(IF(VLOOKUP($A113,'Annex 2 EHV charges'!$D:$O,10,FALSE)=0,"",VLOOKUP($A113,'Annex 2 EHV charges'!$D:$O,10,FALSE)),"")</f>
        <v>373.91</v>
      </c>
      <c r="G113" s="129">
        <f>IFERROR(IF(VLOOKUP($A113,'Annex 2 EHV charges'!$D:$O,11,FALSE)=0,"",VLOOKUP($A113,'Annex 2 EHV charges'!$D:$O,11,FALSE)),"")</f>
        <v>0.05</v>
      </c>
      <c r="H113" s="129">
        <f>IFERROR(IF(VLOOKUP($A113,'Annex 2 EHV charges'!$D:$O,12,FALSE)=0,"",VLOOKUP($A113,'Annex 2 EHV charges'!$D:$O,12,FALSE)),"")</f>
        <v>0.05</v>
      </c>
    </row>
    <row r="114" spans="1:8" ht="12.75" customHeight="1">
      <c r="A114" s="126" t="str">
        <f t="array" ref="A114">IFERROR(INDEX('Annex 2 EHV charges'!$D$11:$D$260, MATCH(0, IF(ISBLANK('Annex 2 EHV charges'!$D$11:$D$260),1, COUNTIF(A$4:$A113, 'Annex 2 EHV charges'!$D$11:$D$260)), 0)),"")</f>
        <v>Export Tariff 110</v>
      </c>
      <c r="B114" s="125" t="str">
        <f>IF($A114="","",VLOOKUP($A114,'Annex 2 EHV charges'!$D:$O,2,0))</f>
        <v>tbc</v>
      </c>
      <c r="C114" s="126" t="str">
        <f>IF($A114="","",VLOOKUP($A114,'Annex 2 EHV charges'!$D:$O,3,0))</f>
        <v>1620000588301, 1620000588320</v>
      </c>
      <c r="D114" s="125" t="str">
        <f>IF($A114="","",VLOOKUP($A114,'Annex 2 EHV charges'!$D:$O,4,0))</f>
        <v>Site 110</v>
      </c>
      <c r="E114" s="127" t="str">
        <f>IFERROR(IF(VLOOKUP($A114,'Annex 2 EHV charges'!$D:$O,9,FALSE)=0,"",VLOOKUP($A114,'Annex 2 EHV charges'!$D:$O,9,FALSE)),"")</f>
        <v/>
      </c>
      <c r="F114" s="128">
        <f>IFERROR(IF(VLOOKUP($A114,'Annex 2 EHV charges'!$D:$O,10,FALSE)=0,"",VLOOKUP($A114,'Annex 2 EHV charges'!$D:$O,10,FALSE)),"")</f>
        <v>32.89</v>
      </c>
      <c r="G114" s="129">
        <f>IFERROR(IF(VLOOKUP($A114,'Annex 2 EHV charges'!$D:$O,11,FALSE)=0,"",VLOOKUP($A114,'Annex 2 EHV charges'!$D:$O,11,FALSE)),"")</f>
        <v>0.05</v>
      </c>
      <c r="H114" s="129">
        <f>IFERROR(IF(VLOOKUP($A114,'Annex 2 EHV charges'!$D:$O,12,FALSE)=0,"",VLOOKUP($A114,'Annex 2 EHV charges'!$D:$O,12,FALSE)),"")</f>
        <v>0.05</v>
      </c>
    </row>
    <row r="115" spans="1:8" ht="12.75" hidden="1" customHeight="1">
      <c r="A115" s="126" t="str">
        <f t="array" ref="A115">IFERROR(INDEX('Annex 2 EHV charges'!$D$11:$D$260, MATCH(0, IF(ISBLANK('Annex 2 EHV charges'!$D$11:$D$260),1, COUNTIF(A$4:$A114, 'Annex 2 EHV charges'!$D$11:$D$260)), 0)),"")</f>
        <v>Export Tariff 111</v>
      </c>
      <c r="B115" s="125">
        <f>IF($A115="","",VLOOKUP($A115,'Annex 2 EHV charges'!$D:$O,2,0))</f>
        <v>589</v>
      </c>
      <c r="C115" s="126" t="str">
        <f>IF($A115="","",VLOOKUP($A115,'Annex 2 EHV charges'!$D:$O,3,0))</f>
        <v>1640000603088
1640000603097</v>
      </c>
      <c r="D115" s="125" t="str">
        <f>IF($A115="","",VLOOKUP($A115,'Annex 2 EHV charges'!$D:$O,4,0))</f>
        <v>Site 111</v>
      </c>
      <c r="E115" s="127" t="str">
        <f>IFERROR(IF(VLOOKUP($A115,'Annex 2 EHV charges'!$D:$O,9,FALSE)=0,"",VLOOKUP($A115,'Annex 2 EHV charges'!$D:$O,9,FALSE)),"")</f>
        <v/>
      </c>
      <c r="F115" s="128">
        <f>IFERROR(IF(VLOOKUP($A115,'Annex 2 EHV charges'!$D:$O,10,FALSE)=0,"",VLOOKUP($A115,'Annex 2 EHV charges'!$D:$O,10,FALSE)),"")</f>
        <v>2912.51</v>
      </c>
      <c r="G115" s="129">
        <f>IFERROR(IF(VLOOKUP($A115,'Annex 2 EHV charges'!$D:$O,11,FALSE)=0,"",VLOOKUP($A115,'Annex 2 EHV charges'!$D:$O,11,FALSE)),"")</f>
        <v>0.05</v>
      </c>
      <c r="H115" s="129">
        <f>IFERROR(IF(VLOOKUP($A115,'Annex 2 EHV charges'!$D:$O,12,FALSE)=0,"",VLOOKUP($A115,'Annex 2 EHV charges'!$D:$O,12,FALSE)),"")</f>
        <v>0.05</v>
      </c>
    </row>
    <row r="116" spans="1:8" ht="12.75" hidden="1" customHeight="1">
      <c r="A116" s="126" t="str">
        <f t="array" ref="A116">IFERROR(INDEX('Annex 2 EHV charges'!$D$11:$D$260, MATCH(0, IF(ISBLANK('Annex 2 EHV charges'!$D$11:$D$260),1, COUNTIF(A$4:$A115, 'Annex 2 EHV charges'!$D$11:$D$260)), 0)),"")</f>
        <v/>
      </c>
      <c r="B116" s="125" t="str">
        <f>IF($A116="","",VLOOKUP($A116,'Annex 2 EHV charges'!$D:$O,2,0))</f>
        <v/>
      </c>
      <c r="C116" s="126" t="str">
        <f>IF($A116="","",VLOOKUP($A116,'Annex 2 EHV charges'!$D:$O,3,0))</f>
        <v/>
      </c>
      <c r="D116" s="125" t="str">
        <f>IF($A116="","",VLOOKUP($A116,'Annex 2 EHV charges'!$D:$O,4,0))</f>
        <v/>
      </c>
      <c r="E116" s="127" t="str">
        <f>IFERROR(IF(VLOOKUP($A116,'Annex 2 EHV charges'!$D:$O,9,FALSE)=0,"",VLOOKUP($A116,'Annex 2 EHV charges'!$D:$O,9,FALSE)),"")</f>
        <v/>
      </c>
      <c r="F116" s="128" t="str">
        <f>IFERROR(IF(VLOOKUP($A116,'Annex 2 EHV charges'!$D:$O,10,FALSE)=0,"",VLOOKUP($A116,'Annex 2 EHV charges'!$D:$O,10,FALSE)),"")</f>
        <v/>
      </c>
      <c r="G116" s="129" t="str">
        <f>IFERROR(IF(VLOOKUP($A116,'Annex 2 EHV charges'!$D:$O,11,FALSE)=0,"",VLOOKUP($A116,'Annex 2 EHV charges'!$D:$O,11,FALSE)),"")</f>
        <v/>
      </c>
      <c r="H116" s="129" t="str">
        <f>IFERROR(IF(VLOOKUP($A116,'Annex 2 EHV charges'!$D:$O,12,FALSE)=0,"",VLOOKUP($A116,'Annex 2 EHV charges'!$D:$O,12,FALSE)),"")</f>
        <v/>
      </c>
    </row>
    <row r="117" spans="1:8" ht="12.75" hidden="1" customHeight="1">
      <c r="A117" s="126" t="str">
        <f t="array" ref="A117">IFERROR(INDEX('Annex 2 EHV charges'!$D$11:$D$260, MATCH(0, IF(ISBLANK('Annex 2 EHV charges'!$D$11:$D$260),1, COUNTIF(A$4:$A116, 'Annex 2 EHV charges'!$D$11:$D$260)), 0)),"")</f>
        <v/>
      </c>
      <c r="B117" s="125" t="str">
        <f>IF($A117="","",VLOOKUP($A117,'Annex 2 EHV charges'!$D:$O,2,0))</f>
        <v/>
      </c>
      <c r="C117" s="126" t="str">
        <f>IF($A117="","",VLOOKUP($A117,'Annex 2 EHV charges'!$D:$O,3,0))</f>
        <v/>
      </c>
      <c r="D117" s="125" t="str">
        <f>IF($A117="","",VLOOKUP($A117,'Annex 2 EHV charges'!$D:$O,4,0))</f>
        <v/>
      </c>
      <c r="E117" s="127" t="str">
        <f>IFERROR(IF(VLOOKUP($A117,'Annex 2 EHV charges'!$D:$O,9,FALSE)=0,"",VLOOKUP($A117,'Annex 2 EHV charges'!$D:$O,9,FALSE)),"")</f>
        <v/>
      </c>
      <c r="F117" s="128" t="str">
        <f>IFERROR(IF(VLOOKUP($A117,'Annex 2 EHV charges'!$D:$O,10,FALSE)=0,"",VLOOKUP($A117,'Annex 2 EHV charges'!$D:$O,10,FALSE)),"")</f>
        <v/>
      </c>
      <c r="G117" s="129" t="str">
        <f>IFERROR(IF(VLOOKUP($A117,'Annex 2 EHV charges'!$D:$O,11,FALSE)=0,"",VLOOKUP($A117,'Annex 2 EHV charges'!$D:$O,11,FALSE)),"")</f>
        <v/>
      </c>
      <c r="H117" s="129" t="str">
        <f>IFERROR(IF(VLOOKUP($A117,'Annex 2 EHV charges'!$D:$O,12,FALSE)=0,"",VLOOKUP($A117,'Annex 2 EHV charges'!$D:$O,12,FALSE)),"")</f>
        <v/>
      </c>
    </row>
    <row r="118" spans="1:8" ht="12.75" hidden="1" customHeight="1">
      <c r="A118" s="126" t="str">
        <f t="array" ref="A118">IFERROR(INDEX('Annex 2 EHV charges'!$D$11:$D$260, MATCH(0, IF(ISBLANK('Annex 2 EHV charges'!$D$11:$D$260),1, COUNTIF(A$4:$A117, 'Annex 2 EHV charges'!$D$11:$D$260)), 0)),"")</f>
        <v/>
      </c>
      <c r="B118" s="125" t="str">
        <f>IF($A118="","",VLOOKUP($A118,'Annex 2 EHV charges'!$D:$O,2,0))</f>
        <v/>
      </c>
      <c r="C118" s="126" t="str">
        <f>IF($A118="","",VLOOKUP($A118,'Annex 2 EHV charges'!$D:$O,3,0))</f>
        <v/>
      </c>
      <c r="D118" s="125" t="str">
        <f>IF($A118="","",VLOOKUP($A118,'Annex 2 EHV charges'!$D:$O,4,0))</f>
        <v/>
      </c>
      <c r="E118" s="127" t="str">
        <f>IFERROR(IF(VLOOKUP($A118,'Annex 2 EHV charges'!$D:$O,9,FALSE)=0,"",VLOOKUP($A118,'Annex 2 EHV charges'!$D:$O,9,FALSE)),"")</f>
        <v/>
      </c>
      <c r="F118" s="128" t="str">
        <f>IFERROR(IF(VLOOKUP($A118,'Annex 2 EHV charges'!$D:$O,10,FALSE)=0,"",VLOOKUP($A118,'Annex 2 EHV charges'!$D:$O,10,FALSE)),"")</f>
        <v/>
      </c>
      <c r="G118" s="129" t="str">
        <f>IFERROR(IF(VLOOKUP($A118,'Annex 2 EHV charges'!$D:$O,11,FALSE)=0,"",VLOOKUP($A118,'Annex 2 EHV charges'!$D:$O,11,FALSE)),"")</f>
        <v/>
      </c>
      <c r="H118" s="129" t="str">
        <f>IFERROR(IF(VLOOKUP($A118,'Annex 2 EHV charges'!$D:$O,12,FALSE)=0,"",VLOOKUP($A118,'Annex 2 EHV charges'!$D:$O,12,FALSE)),"")</f>
        <v/>
      </c>
    </row>
    <row r="119" spans="1:8" ht="12.75" hidden="1" customHeight="1">
      <c r="A119" s="126" t="str">
        <f t="array" ref="A119">IFERROR(INDEX('Annex 2 EHV charges'!$D$11:$D$260, MATCH(0, IF(ISBLANK('Annex 2 EHV charges'!$D$11:$D$260),1, COUNTIF(A$4:$A118, 'Annex 2 EHV charges'!$D$11:$D$260)), 0)),"")</f>
        <v/>
      </c>
      <c r="B119" s="125" t="str">
        <f>IF($A119="","",VLOOKUP($A119,'Annex 2 EHV charges'!$D:$O,2,0))</f>
        <v/>
      </c>
      <c r="C119" s="126" t="str">
        <f>IF($A119="","",VLOOKUP($A119,'Annex 2 EHV charges'!$D:$O,3,0))</f>
        <v/>
      </c>
      <c r="D119" s="125" t="str">
        <f>IF($A119="","",VLOOKUP($A119,'Annex 2 EHV charges'!$D:$O,4,0))</f>
        <v/>
      </c>
      <c r="E119" s="127" t="str">
        <f>IFERROR(IF(VLOOKUP($A119,'Annex 2 EHV charges'!$D:$O,9,FALSE)=0,"",VLOOKUP($A119,'Annex 2 EHV charges'!$D:$O,9,FALSE)),"")</f>
        <v/>
      </c>
      <c r="F119" s="128" t="str">
        <f>IFERROR(IF(VLOOKUP($A119,'Annex 2 EHV charges'!$D:$O,10,FALSE)=0,"",VLOOKUP($A119,'Annex 2 EHV charges'!$D:$O,10,FALSE)),"")</f>
        <v/>
      </c>
      <c r="G119" s="129" t="str">
        <f>IFERROR(IF(VLOOKUP($A119,'Annex 2 EHV charges'!$D:$O,11,FALSE)=0,"",VLOOKUP($A119,'Annex 2 EHV charges'!$D:$O,11,FALSE)),"")</f>
        <v/>
      </c>
      <c r="H119" s="129" t="str">
        <f>IFERROR(IF(VLOOKUP($A119,'Annex 2 EHV charges'!$D:$O,12,FALSE)=0,"",VLOOKUP($A119,'Annex 2 EHV charges'!$D:$O,12,FALSE)),"")</f>
        <v/>
      </c>
    </row>
    <row r="120" spans="1:8" ht="12.75" hidden="1" customHeight="1">
      <c r="A120" s="126" t="str">
        <f t="array" ref="A120">IFERROR(INDEX('Annex 2 EHV charges'!$D$11:$D$260, MATCH(0, IF(ISBLANK('Annex 2 EHV charges'!$D$11:$D$260),1, COUNTIF(A$4:$A119, 'Annex 2 EHV charges'!$D$11:$D$260)), 0)),"")</f>
        <v/>
      </c>
      <c r="B120" s="125" t="str">
        <f>IF($A120="","",VLOOKUP($A120,'Annex 2 EHV charges'!$D:$O,2,0))</f>
        <v/>
      </c>
      <c r="C120" s="126" t="str">
        <f>IF($A120="","",VLOOKUP($A120,'Annex 2 EHV charges'!$D:$O,3,0))</f>
        <v/>
      </c>
      <c r="D120" s="125" t="str">
        <f>IF($A120="","",VLOOKUP($A120,'Annex 2 EHV charges'!$D:$O,4,0))</f>
        <v/>
      </c>
      <c r="E120" s="127" t="str">
        <f>IFERROR(IF(VLOOKUP($A120,'Annex 2 EHV charges'!$D:$O,9,FALSE)=0,"",VLOOKUP($A120,'Annex 2 EHV charges'!$D:$O,9,FALSE)),"")</f>
        <v/>
      </c>
      <c r="F120" s="128" t="str">
        <f>IFERROR(IF(VLOOKUP($A120,'Annex 2 EHV charges'!$D:$O,10,FALSE)=0,"",VLOOKUP($A120,'Annex 2 EHV charges'!$D:$O,10,FALSE)),"")</f>
        <v/>
      </c>
      <c r="G120" s="129" t="str">
        <f>IFERROR(IF(VLOOKUP($A120,'Annex 2 EHV charges'!$D:$O,11,FALSE)=0,"",VLOOKUP($A120,'Annex 2 EHV charges'!$D:$O,11,FALSE)),"")</f>
        <v/>
      </c>
      <c r="H120" s="129" t="str">
        <f>IFERROR(IF(VLOOKUP($A120,'Annex 2 EHV charges'!$D:$O,12,FALSE)=0,"",VLOOKUP($A120,'Annex 2 EHV charges'!$D:$O,12,FALSE)),"")</f>
        <v/>
      </c>
    </row>
    <row r="121" spans="1:8" ht="12.75" hidden="1" customHeight="1">
      <c r="A121" s="126" t="str">
        <f t="array" ref="A121">IFERROR(INDEX('Annex 2 EHV charges'!$D$11:$D$260, MATCH(0, IF(ISBLANK('Annex 2 EHV charges'!$D$11:$D$260),1, COUNTIF(A$4:$A120, 'Annex 2 EHV charges'!$D$11:$D$260)), 0)),"")</f>
        <v/>
      </c>
      <c r="B121" s="125" t="str">
        <f>IF($A121="","",VLOOKUP($A121,'Annex 2 EHV charges'!$D:$O,2,0))</f>
        <v/>
      </c>
      <c r="C121" s="126" t="str">
        <f>IF($A121="","",VLOOKUP($A121,'Annex 2 EHV charges'!$D:$O,3,0))</f>
        <v/>
      </c>
      <c r="D121" s="125" t="str">
        <f>IF($A121="","",VLOOKUP($A121,'Annex 2 EHV charges'!$D:$O,4,0))</f>
        <v/>
      </c>
      <c r="E121" s="127" t="str">
        <f>IFERROR(IF(VLOOKUP($A121,'Annex 2 EHV charges'!$D:$O,9,FALSE)=0,"",VLOOKUP($A121,'Annex 2 EHV charges'!$D:$O,9,FALSE)),"")</f>
        <v/>
      </c>
      <c r="F121" s="128" t="str">
        <f>IFERROR(IF(VLOOKUP($A121,'Annex 2 EHV charges'!$D:$O,10,FALSE)=0,"",VLOOKUP($A121,'Annex 2 EHV charges'!$D:$O,10,FALSE)),"")</f>
        <v/>
      </c>
      <c r="G121" s="129" t="str">
        <f>IFERROR(IF(VLOOKUP($A121,'Annex 2 EHV charges'!$D:$O,11,FALSE)=0,"",VLOOKUP($A121,'Annex 2 EHV charges'!$D:$O,11,FALSE)),"")</f>
        <v/>
      </c>
      <c r="H121" s="129" t="str">
        <f>IFERROR(IF(VLOOKUP($A121,'Annex 2 EHV charges'!$D:$O,12,FALSE)=0,"",VLOOKUP($A121,'Annex 2 EHV charges'!$D:$O,12,FALSE)),"")</f>
        <v/>
      </c>
    </row>
    <row r="122" spans="1:8" ht="12.75" hidden="1" customHeight="1">
      <c r="A122" s="126" t="str">
        <f t="array" ref="A122">IFERROR(INDEX('Annex 2 EHV charges'!$D$11:$D$260, MATCH(0, IF(ISBLANK('Annex 2 EHV charges'!$D$11:$D$260),1, COUNTIF(A$4:$A121, 'Annex 2 EHV charges'!$D$11:$D$260)), 0)),"")</f>
        <v/>
      </c>
      <c r="B122" s="125" t="str">
        <f>IF($A122="","",VLOOKUP($A122,'Annex 2 EHV charges'!$D:$O,2,0))</f>
        <v/>
      </c>
      <c r="C122" s="126" t="str">
        <f>IF($A122="","",VLOOKUP($A122,'Annex 2 EHV charges'!$D:$O,3,0))</f>
        <v/>
      </c>
      <c r="D122" s="125" t="str">
        <f>IF($A122="","",VLOOKUP($A122,'Annex 2 EHV charges'!$D:$O,4,0))</f>
        <v/>
      </c>
      <c r="E122" s="127" t="str">
        <f>IFERROR(IF(VLOOKUP($A122,'Annex 2 EHV charges'!$D:$O,9,FALSE)=0,"",VLOOKUP($A122,'Annex 2 EHV charges'!$D:$O,9,FALSE)),"")</f>
        <v/>
      </c>
      <c r="F122" s="128" t="str">
        <f>IFERROR(IF(VLOOKUP($A122,'Annex 2 EHV charges'!$D:$O,10,FALSE)=0,"",VLOOKUP($A122,'Annex 2 EHV charges'!$D:$O,10,FALSE)),"")</f>
        <v/>
      </c>
      <c r="G122" s="129" t="str">
        <f>IFERROR(IF(VLOOKUP($A122,'Annex 2 EHV charges'!$D:$O,11,FALSE)=0,"",VLOOKUP($A122,'Annex 2 EHV charges'!$D:$O,11,FALSE)),"")</f>
        <v/>
      </c>
      <c r="H122" s="129" t="str">
        <f>IFERROR(IF(VLOOKUP($A122,'Annex 2 EHV charges'!$D:$O,12,FALSE)=0,"",VLOOKUP($A122,'Annex 2 EHV charges'!$D:$O,12,FALSE)),"")</f>
        <v/>
      </c>
    </row>
    <row r="123" spans="1:8" ht="12.75" hidden="1" customHeight="1">
      <c r="A123" s="126" t="str">
        <f t="array" ref="A123">IFERROR(INDEX('Annex 2 EHV charges'!$D$11:$D$260, MATCH(0, IF(ISBLANK('Annex 2 EHV charges'!$D$11:$D$260),1, COUNTIF(A$4:$A122, 'Annex 2 EHV charges'!$D$11:$D$260)), 0)),"")</f>
        <v/>
      </c>
      <c r="B123" s="125" t="str">
        <f>IF($A123="","",VLOOKUP($A123,'Annex 2 EHV charges'!$D:$O,2,0))</f>
        <v/>
      </c>
      <c r="C123" s="126" t="str">
        <f>IF($A123="","",VLOOKUP($A123,'Annex 2 EHV charges'!$D:$O,3,0))</f>
        <v/>
      </c>
      <c r="D123" s="125" t="str">
        <f>IF($A123="","",VLOOKUP($A123,'Annex 2 EHV charges'!$D:$O,4,0))</f>
        <v/>
      </c>
      <c r="E123" s="127" t="str">
        <f>IFERROR(IF(VLOOKUP($A123,'Annex 2 EHV charges'!$D:$O,9,FALSE)=0,"",VLOOKUP($A123,'Annex 2 EHV charges'!$D:$O,9,FALSE)),"")</f>
        <v/>
      </c>
      <c r="F123" s="128" t="str">
        <f>IFERROR(IF(VLOOKUP($A123,'Annex 2 EHV charges'!$D:$O,10,FALSE)=0,"",VLOOKUP($A123,'Annex 2 EHV charges'!$D:$O,10,FALSE)),"")</f>
        <v/>
      </c>
      <c r="G123" s="129" t="str">
        <f>IFERROR(IF(VLOOKUP($A123,'Annex 2 EHV charges'!$D:$O,11,FALSE)=0,"",VLOOKUP($A123,'Annex 2 EHV charges'!$D:$O,11,FALSE)),"")</f>
        <v/>
      </c>
      <c r="H123" s="129" t="str">
        <f>IFERROR(IF(VLOOKUP($A123,'Annex 2 EHV charges'!$D:$O,12,FALSE)=0,"",VLOOKUP($A123,'Annex 2 EHV charges'!$D:$O,12,FALSE)),"")</f>
        <v/>
      </c>
    </row>
    <row r="124" spans="1:8" ht="12.75" hidden="1" customHeight="1">
      <c r="A124" s="126" t="str">
        <f t="array" ref="A124">IFERROR(INDEX('Annex 2 EHV charges'!$D$11:$D$260, MATCH(0, IF(ISBLANK('Annex 2 EHV charges'!$D$11:$D$260),1, COUNTIF(A$4:$A123, 'Annex 2 EHV charges'!$D$11:$D$260)), 0)),"")</f>
        <v/>
      </c>
      <c r="B124" s="125" t="str">
        <f>IF($A124="","",VLOOKUP($A124,'Annex 2 EHV charges'!$D:$O,2,0))</f>
        <v/>
      </c>
      <c r="C124" s="126" t="str">
        <f>IF($A124="","",VLOOKUP($A124,'Annex 2 EHV charges'!$D:$O,3,0))</f>
        <v/>
      </c>
      <c r="D124" s="125" t="str">
        <f>IF($A124="","",VLOOKUP($A124,'Annex 2 EHV charges'!$D:$O,4,0))</f>
        <v/>
      </c>
      <c r="E124" s="127" t="str">
        <f>IFERROR(IF(VLOOKUP($A124,'Annex 2 EHV charges'!$D:$O,9,FALSE)=0,"",VLOOKUP($A124,'Annex 2 EHV charges'!$D:$O,9,FALSE)),"")</f>
        <v/>
      </c>
      <c r="F124" s="128" t="str">
        <f>IFERROR(IF(VLOOKUP($A124,'Annex 2 EHV charges'!$D:$O,10,FALSE)=0,"",VLOOKUP($A124,'Annex 2 EHV charges'!$D:$O,10,FALSE)),"")</f>
        <v/>
      </c>
      <c r="G124" s="129" t="str">
        <f>IFERROR(IF(VLOOKUP($A124,'Annex 2 EHV charges'!$D:$O,11,FALSE)=0,"",VLOOKUP($A124,'Annex 2 EHV charges'!$D:$O,11,FALSE)),"")</f>
        <v/>
      </c>
      <c r="H124" s="129" t="str">
        <f>IFERROR(IF(VLOOKUP($A124,'Annex 2 EHV charges'!$D:$O,12,FALSE)=0,"",VLOOKUP($A124,'Annex 2 EHV charges'!$D:$O,12,FALSE)),"")</f>
        <v/>
      </c>
    </row>
    <row r="125" spans="1:8" ht="12.75" hidden="1" customHeight="1">
      <c r="A125" s="126" t="str">
        <f t="array" ref="A125">IFERROR(INDEX('Annex 2 EHV charges'!$D$11:$D$260, MATCH(0, IF(ISBLANK('Annex 2 EHV charges'!$D$11:$D$260),1, COUNTIF(A$4:$A124, 'Annex 2 EHV charges'!$D$11:$D$260)), 0)),"")</f>
        <v/>
      </c>
      <c r="B125" s="125" t="str">
        <f>IF($A125="","",VLOOKUP($A125,'Annex 2 EHV charges'!$D:$O,2,0))</f>
        <v/>
      </c>
      <c r="C125" s="126" t="str">
        <f>IF($A125="","",VLOOKUP($A125,'Annex 2 EHV charges'!$D:$O,3,0))</f>
        <v/>
      </c>
      <c r="D125" s="125" t="str">
        <f>IF($A125="","",VLOOKUP($A125,'Annex 2 EHV charges'!$D:$O,4,0))</f>
        <v/>
      </c>
      <c r="E125" s="127" t="str">
        <f>IFERROR(IF(VLOOKUP($A125,'Annex 2 EHV charges'!$D:$O,9,FALSE)=0,"",VLOOKUP($A125,'Annex 2 EHV charges'!$D:$O,9,FALSE)),"")</f>
        <v/>
      </c>
      <c r="F125" s="128" t="str">
        <f>IFERROR(IF(VLOOKUP($A125,'Annex 2 EHV charges'!$D:$O,10,FALSE)=0,"",VLOOKUP($A125,'Annex 2 EHV charges'!$D:$O,10,FALSE)),"")</f>
        <v/>
      </c>
      <c r="G125" s="129" t="str">
        <f>IFERROR(IF(VLOOKUP($A125,'Annex 2 EHV charges'!$D:$O,11,FALSE)=0,"",VLOOKUP($A125,'Annex 2 EHV charges'!$D:$O,11,FALSE)),"")</f>
        <v/>
      </c>
      <c r="H125" s="129" t="str">
        <f>IFERROR(IF(VLOOKUP($A125,'Annex 2 EHV charges'!$D:$O,12,FALSE)=0,"",VLOOKUP($A125,'Annex 2 EHV charges'!$D:$O,12,FALSE)),"")</f>
        <v/>
      </c>
    </row>
    <row r="126" spans="1:8" ht="12.75" hidden="1" customHeight="1">
      <c r="A126" s="126" t="str">
        <f t="array" ref="A126">IFERROR(INDEX('Annex 2 EHV charges'!$D$11:$D$260, MATCH(0, IF(ISBLANK('Annex 2 EHV charges'!$D$11:$D$260),1, COUNTIF(A$4:$A125, 'Annex 2 EHV charges'!$D$11:$D$260)), 0)),"")</f>
        <v/>
      </c>
      <c r="B126" s="125" t="str">
        <f>IF($A126="","",VLOOKUP($A126,'Annex 2 EHV charges'!$D:$O,2,0))</f>
        <v/>
      </c>
      <c r="C126" s="126" t="str">
        <f>IF($A126="","",VLOOKUP($A126,'Annex 2 EHV charges'!$D:$O,3,0))</f>
        <v/>
      </c>
      <c r="D126" s="125" t="str">
        <f>IF($A126="","",VLOOKUP($A126,'Annex 2 EHV charges'!$D:$O,4,0))</f>
        <v/>
      </c>
      <c r="E126" s="127" t="str">
        <f>IFERROR(IF(VLOOKUP($A126,'Annex 2 EHV charges'!$D:$O,9,FALSE)=0,"",VLOOKUP($A126,'Annex 2 EHV charges'!$D:$O,9,FALSE)),"")</f>
        <v/>
      </c>
      <c r="F126" s="128" t="str">
        <f>IFERROR(IF(VLOOKUP($A126,'Annex 2 EHV charges'!$D:$O,10,FALSE)=0,"",VLOOKUP($A126,'Annex 2 EHV charges'!$D:$O,10,FALSE)),"")</f>
        <v/>
      </c>
      <c r="G126" s="129" t="str">
        <f>IFERROR(IF(VLOOKUP($A126,'Annex 2 EHV charges'!$D:$O,11,FALSE)=0,"",VLOOKUP($A126,'Annex 2 EHV charges'!$D:$O,11,FALSE)),"")</f>
        <v/>
      </c>
      <c r="H126" s="129" t="str">
        <f>IFERROR(IF(VLOOKUP($A126,'Annex 2 EHV charges'!$D:$O,12,FALSE)=0,"",VLOOKUP($A126,'Annex 2 EHV charges'!$D:$O,12,FALSE)),"")</f>
        <v/>
      </c>
    </row>
    <row r="127" spans="1:8" ht="12.75" hidden="1" customHeight="1">
      <c r="A127" s="126" t="str">
        <f t="array" ref="A127">IFERROR(INDEX('Annex 2 EHV charges'!$D$11:$D$260, MATCH(0, IF(ISBLANK('Annex 2 EHV charges'!$D$11:$D$260),1, COUNTIF(A$4:$A126, 'Annex 2 EHV charges'!$D$11:$D$260)), 0)),"")</f>
        <v/>
      </c>
      <c r="B127" s="125" t="str">
        <f>IF($A127="","",VLOOKUP($A127,'Annex 2 EHV charges'!$D:$O,2,0))</f>
        <v/>
      </c>
      <c r="C127" s="126" t="str">
        <f>IF($A127="","",VLOOKUP($A127,'Annex 2 EHV charges'!$D:$O,3,0))</f>
        <v/>
      </c>
      <c r="D127" s="125" t="str">
        <f>IF($A127="","",VLOOKUP($A127,'Annex 2 EHV charges'!$D:$O,4,0))</f>
        <v/>
      </c>
      <c r="E127" s="127" t="str">
        <f>IFERROR(IF(VLOOKUP($A127,'Annex 2 EHV charges'!$D:$O,9,FALSE)=0,"",VLOOKUP($A127,'Annex 2 EHV charges'!$D:$O,9,FALSE)),"")</f>
        <v/>
      </c>
      <c r="F127" s="128" t="str">
        <f>IFERROR(IF(VLOOKUP($A127,'Annex 2 EHV charges'!$D:$O,10,FALSE)=0,"",VLOOKUP($A127,'Annex 2 EHV charges'!$D:$O,10,FALSE)),"")</f>
        <v/>
      </c>
      <c r="G127" s="129" t="str">
        <f>IFERROR(IF(VLOOKUP($A127,'Annex 2 EHV charges'!$D:$O,11,FALSE)=0,"",VLOOKUP($A127,'Annex 2 EHV charges'!$D:$O,11,FALSE)),"")</f>
        <v/>
      </c>
      <c r="H127" s="129" t="str">
        <f>IFERROR(IF(VLOOKUP($A127,'Annex 2 EHV charges'!$D:$O,12,FALSE)=0,"",VLOOKUP($A127,'Annex 2 EHV charges'!$D:$O,12,FALSE)),"")</f>
        <v/>
      </c>
    </row>
    <row r="128" spans="1:8" ht="12.75" hidden="1" customHeight="1">
      <c r="A128" s="126" t="str">
        <f t="array" ref="A128">IFERROR(INDEX('Annex 2 EHV charges'!$D$11:$D$260, MATCH(0, IF(ISBLANK('Annex 2 EHV charges'!$D$11:$D$260),1, COUNTIF(A$4:$A127, 'Annex 2 EHV charges'!$D$11:$D$260)), 0)),"")</f>
        <v/>
      </c>
      <c r="B128" s="125" t="str">
        <f>IF($A128="","",VLOOKUP($A128,'Annex 2 EHV charges'!$D:$O,2,0))</f>
        <v/>
      </c>
      <c r="C128" s="126" t="str">
        <f>IF($A128="","",VLOOKUP($A128,'Annex 2 EHV charges'!$D:$O,3,0))</f>
        <v/>
      </c>
      <c r="D128" s="125" t="str">
        <f>IF($A128="","",VLOOKUP($A128,'Annex 2 EHV charges'!$D:$O,4,0))</f>
        <v/>
      </c>
      <c r="E128" s="127" t="str">
        <f>IFERROR(IF(VLOOKUP($A128,'Annex 2 EHV charges'!$D:$O,9,FALSE)=0,"",VLOOKUP($A128,'Annex 2 EHV charges'!$D:$O,9,FALSE)),"")</f>
        <v/>
      </c>
      <c r="F128" s="128" t="str">
        <f>IFERROR(IF(VLOOKUP($A128,'Annex 2 EHV charges'!$D:$O,10,FALSE)=0,"",VLOOKUP($A128,'Annex 2 EHV charges'!$D:$O,10,FALSE)),"")</f>
        <v/>
      </c>
      <c r="G128" s="129" t="str">
        <f>IFERROR(IF(VLOOKUP($A128,'Annex 2 EHV charges'!$D:$O,11,FALSE)=0,"",VLOOKUP($A128,'Annex 2 EHV charges'!$D:$O,11,FALSE)),"")</f>
        <v/>
      </c>
      <c r="H128" s="129" t="str">
        <f>IFERROR(IF(VLOOKUP($A128,'Annex 2 EHV charges'!$D:$O,12,FALSE)=0,"",VLOOKUP($A128,'Annex 2 EHV charges'!$D:$O,12,FALSE)),"")</f>
        <v/>
      </c>
    </row>
    <row r="129" spans="1:8" ht="12.75" hidden="1" customHeight="1">
      <c r="A129" s="126" t="str">
        <f t="array" ref="A129">IFERROR(INDEX('Annex 2 EHV charges'!$D$11:$D$260, MATCH(0, IF(ISBLANK('Annex 2 EHV charges'!$D$11:$D$260),1, COUNTIF(A$4:$A128, 'Annex 2 EHV charges'!$D$11:$D$260)), 0)),"")</f>
        <v/>
      </c>
      <c r="B129" s="125" t="str">
        <f>IF($A129="","",VLOOKUP($A129,'Annex 2 EHV charges'!$D:$O,2,0))</f>
        <v/>
      </c>
      <c r="C129" s="126" t="str">
        <f>IF($A129="","",VLOOKUP($A129,'Annex 2 EHV charges'!$D:$O,3,0))</f>
        <v/>
      </c>
      <c r="D129" s="125" t="str">
        <f>IF($A129="","",VLOOKUP($A129,'Annex 2 EHV charges'!$D:$O,4,0))</f>
        <v/>
      </c>
      <c r="E129" s="127" t="str">
        <f>IFERROR(IF(VLOOKUP($A129,'Annex 2 EHV charges'!$D:$O,9,FALSE)=0,"",VLOOKUP($A129,'Annex 2 EHV charges'!$D:$O,9,FALSE)),"")</f>
        <v/>
      </c>
      <c r="F129" s="128" t="str">
        <f>IFERROR(IF(VLOOKUP($A129,'Annex 2 EHV charges'!$D:$O,10,FALSE)=0,"",VLOOKUP($A129,'Annex 2 EHV charges'!$D:$O,10,FALSE)),"")</f>
        <v/>
      </c>
      <c r="G129" s="129" t="str">
        <f>IFERROR(IF(VLOOKUP($A129,'Annex 2 EHV charges'!$D:$O,11,FALSE)=0,"",VLOOKUP($A129,'Annex 2 EHV charges'!$D:$O,11,FALSE)),"")</f>
        <v/>
      </c>
      <c r="H129" s="129" t="str">
        <f>IFERROR(IF(VLOOKUP($A129,'Annex 2 EHV charges'!$D:$O,12,FALSE)=0,"",VLOOKUP($A129,'Annex 2 EHV charges'!$D:$O,12,FALSE)),"")</f>
        <v/>
      </c>
    </row>
    <row r="130" spans="1:8" ht="12.75" hidden="1" customHeight="1">
      <c r="A130" s="126" t="str">
        <f t="array" ref="A130">IFERROR(INDEX('Annex 2 EHV charges'!$D$11:$D$260, MATCH(0, IF(ISBLANK('Annex 2 EHV charges'!$D$11:$D$260),1, COUNTIF(A$4:$A129, 'Annex 2 EHV charges'!$D$11:$D$260)), 0)),"")</f>
        <v/>
      </c>
      <c r="B130" s="125" t="str">
        <f>IF($A130="","",VLOOKUP($A130,'Annex 2 EHV charges'!$D:$O,2,0))</f>
        <v/>
      </c>
      <c r="C130" s="126" t="str">
        <f>IF($A130="","",VLOOKUP($A130,'Annex 2 EHV charges'!$D:$O,3,0))</f>
        <v/>
      </c>
      <c r="D130" s="125" t="str">
        <f>IF($A130="","",VLOOKUP($A130,'Annex 2 EHV charges'!$D:$O,4,0))</f>
        <v/>
      </c>
      <c r="E130" s="127" t="str">
        <f>IFERROR(IF(VLOOKUP($A130,'Annex 2 EHV charges'!$D:$O,9,FALSE)=0,"",VLOOKUP($A130,'Annex 2 EHV charges'!$D:$O,9,FALSE)),"")</f>
        <v/>
      </c>
      <c r="F130" s="128" t="str">
        <f>IFERROR(IF(VLOOKUP($A130,'Annex 2 EHV charges'!$D:$O,10,FALSE)=0,"",VLOOKUP($A130,'Annex 2 EHV charges'!$D:$O,10,FALSE)),"")</f>
        <v/>
      </c>
      <c r="G130" s="129" t="str">
        <f>IFERROR(IF(VLOOKUP($A130,'Annex 2 EHV charges'!$D:$O,11,FALSE)=0,"",VLOOKUP($A130,'Annex 2 EHV charges'!$D:$O,11,FALSE)),"")</f>
        <v/>
      </c>
      <c r="H130" s="129" t="str">
        <f>IFERROR(IF(VLOOKUP($A130,'Annex 2 EHV charges'!$D:$O,12,FALSE)=0,"",VLOOKUP($A130,'Annex 2 EHV charges'!$D:$O,12,FALSE)),"")</f>
        <v/>
      </c>
    </row>
    <row r="131" spans="1:8" ht="12.75" hidden="1" customHeight="1">
      <c r="A131" s="126" t="str">
        <f t="array" ref="A131">IFERROR(INDEX('Annex 2 EHV charges'!$D$11:$D$260, MATCH(0, IF(ISBLANK('Annex 2 EHV charges'!$D$11:$D$260),1, COUNTIF(A$4:$A130, 'Annex 2 EHV charges'!$D$11:$D$260)), 0)),"")</f>
        <v/>
      </c>
      <c r="B131" s="125" t="str">
        <f>IF($A131="","",VLOOKUP($A131,'Annex 2 EHV charges'!$D:$O,2,0))</f>
        <v/>
      </c>
      <c r="C131" s="126" t="str">
        <f>IF($A131="","",VLOOKUP($A131,'Annex 2 EHV charges'!$D:$O,3,0))</f>
        <v/>
      </c>
      <c r="D131" s="125" t="str">
        <f>IF($A131="","",VLOOKUP($A131,'Annex 2 EHV charges'!$D:$O,4,0))</f>
        <v/>
      </c>
      <c r="E131" s="127" t="str">
        <f>IFERROR(IF(VLOOKUP($A131,'Annex 2 EHV charges'!$D:$O,9,FALSE)=0,"",VLOOKUP($A131,'Annex 2 EHV charges'!$D:$O,9,FALSE)),"")</f>
        <v/>
      </c>
      <c r="F131" s="128" t="str">
        <f>IFERROR(IF(VLOOKUP($A131,'Annex 2 EHV charges'!$D:$O,10,FALSE)=0,"",VLOOKUP($A131,'Annex 2 EHV charges'!$D:$O,10,FALSE)),"")</f>
        <v/>
      </c>
      <c r="G131" s="129" t="str">
        <f>IFERROR(IF(VLOOKUP($A131,'Annex 2 EHV charges'!$D:$O,11,FALSE)=0,"",VLOOKUP($A131,'Annex 2 EHV charges'!$D:$O,11,FALSE)),"")</f>
        <v/>
      </c>
      <c r="H131" s="129" t="str">
        <f>IFERROR(IF(VLOOKUP($A131,'Annex 2 EHV charges'!$D:$O,12,FALSE)=0,"",VLOOKUP($A131,'Annex 2 EHV charges'!$D:$O,12,FALSE)),"")</f>
        <v/>
      </c>
    </row>
    <row r="132" spans="1:8" ht="12.75" hidden="1" customHeight="1">
      <c r="A132" s="126" t="str">
        <f t="array" ref="A132">IFERROR(INDEX('Annex 2 EHV charges'!$D$11:$D$260, MATCH(0, IF(ISBLANK('Annex 2 EHV charges'!$D$11:$D$260),1, COUNTIF(A$4:$A131, 'Annex 2 EHV charges'!$D$11:$D$260)), 0)),"")</f>
        <v/>
      </c>
      <c r="B132" s="125" t="str">
        <f>IF($A132="","",VLOOKUP($A132,'Annex 2 EHV charges'!$D:$O,2,0))</f>
        <v/>
      </c>
      <c r="C132" s="126" t="str">
        <f>IF($A132="","",VLOOKUP($A132,'Annex 2 EHV charges'!$D:$O,3,0))</f>
        <v/>
      </c>
      <c r="D132" s="125" t="str">
        <f>IF($A132="","",VLOOKUP($A132,'Annex 2 EHV charges'!$D:$O,4,0))</f>
        <v/>
      </c>
      <c r="E132" s="127" t="str">
        <f>IFERROR(IF(VLOOKUP($A132,'Annex 2 EHV charges'!$D:$O,9,FALSE)=0,"",VLOOKUP($A132,'Annex 2 EHV charges'!$D:$O,9,FALSE)),"")</f>
        <v/>
      </c>
      <c r="F132" s="128" t="str">
        <f>IFERROR(IF(VLOOKUP($A132,'Annex 2 EHV charges'!$D:$O,10,FALSE)=0,"",VLOOKUP($A132,'Annex 2 EHV charges'!$D:$O,10,FALSE)),"")</f>
        <v/>
      </c>
      <c r="G132" s="129" t="str">
        <f>IFERROR(IF(VLOOKUP($A132,'Annex 2 EHV charges'!$D:$O,11,FALSE)=0,"",VLOOKUP($A132,'Annex 2 EHV charges'!$D:$O,11,FALSE)),"")</f>
        <v/>
      </c>
      <c r="H132" s="129" t="str">
        <f>IFERROR(IF(VLOOKUP($A132,'Annex 2 EHV charges'!$D:$O,12,FALSE)=0,"",VLOOKUP($A132,'Annex 2 EHV charges'!$D:$O,12,FALSE)),"")</f>
        <v/>
      </c>
    </row>
    <row r="133" spans="1:8" ht="12.75" hidden="1" customHeight="1">
      <c r="A133" s="126" t="str">
        <f t="array" ref="A133">IFERROR(INDEX('Annex 2 EHV charges'!$D$11:$D$260, MATCH(0, IF(ISBLANK('Annex 2 EHV charges'!$D$11:$D$260),1, COUNTIF(A$4:$A132, 'Annex 2 EHV charges'!$D$11:$D$260)), 0)),"")</f>
        <v/>
      </c>
      <c r="B133" s="125" t="str">
        <f>IF($A133="","",VLOOKUP($A133,'Annex 2 EHV charges'!$D:$O,2,0))</f>
        <v/>
      </c>
      <c r="C133" s="126" t="str">
        <f>IF($A133="","",VLOOKUP($A133,'Annex 2 EHV charges'!$D:$O,3,0))</f>
        <v/>
      </c>
      <c r="D133" s="125" t="str">
        <f>IF($A133="","",VLOOKUP($A133,'Annex 2 EHV charges'!$D:$O,4,0))</f>
        <v/>
      </c>
      <c r="E133" s="127" t="str">
        <f>IFERROR(IF(VLOOKUP($A133,'Annex 2 EHV charges'!$D:$O,9,FALSE)=0,"",VLOOKUP($A133,'Annex 2 EHV charges'!$D:$O,9,FALSE)),"")</f>
        <v/>
      </c>
      <c r="F133" s="128" t="str">
        <f>IFERROR(IF(VLOOKUP($A133,'Annex 2 EHV charges'!$D:$O,10,FALSE)=0,"",VLOOKUP($A133,'Annex 2 EHV charges'!$D:$O,10,FALSE)),"")</f>
        <v/>
      </c>
      <c r="G133" s="129" t="str">
        <f>IFERROR(IF(VLOOKUP($A133,'Annex 2 EHV charges'!$D:$O,11,FALSE)=0,"",VLOOKUP($A133,'Annex 2 EHV charges'!$D:$O,11,FALSE)),"")</f>
        <v/>
      </c>
      <c r="H133" s="129" t="str">
        <f>IFERROR(IF(VLOOKUP($A133,'Annex 2 EHV charges'!$D:$O,12,FALSE)=0,"",VLOOKUP($A133,'Annex 2 EHV charges'!$D:$O,12,FALSE)),"")</f>
        <v/>
      </c>
    </row>
    <row r="134" spans="1:8" ht="12.75" hidden="1" customHeight="1">
      <c r="A134" s="126" t="str">
        <f t="array" ref="A134">IFERROR(INDEX('Annex 2 EHV charges'!$D$11:$D$260, MATCH(0, IF(ISBLANK('Annex 2 EHV charges'!$D$11:$D$260),1, COUNTIF(A$4:$A133, 'Annex 2 EHV charges'!$D$11:$D$260)), 0)),"")</f>
        <v/>
      </c>
      <c r="B134" s="125" t="str">
        <f>IF($A134="","",VLOOKUP($A134,'Annex 2 EHV charges'!$D:$O,2,0))</f>
        <v/>
      </c>
      <c r="C134" s="126" t="str">
        <f>IF($A134="","",VLOOKUP($A134,'Annex 2 EHV charges'!$D:$O,3,0))</f>
        <v/>
      </c>
      <c r="D134" s="125" t="str">
        <f>IF($A134="","",VLOOKUP($A134,'Annex 2 EHV charges'!$D:$O,4,0))</f>
        <v/>
      </c>
      <c r="E134" s="127" t="str">
        <f>IFERROR(IF(VLOOKUP($A134,'Annex 2 EHV charges'!$D:$O,9,FALSE)=0,"",VLOOKUP($A134,'Annex 2 EHV charges'!$D:$O,9,FALSE)),"")</f>
        <v/>
      </c>
      <c r="F134" s="128" t="str">
        <f>IFERROR(IF(VLOOKUP($A134,'Annex 2 EHV charges'!$D:$O,10,FALSE)=0,"",VLOOKUP($A134,'Annex 2 EHV charges'!$D:$O,10,FALSE)),"")</f>
        <v/>
      </c>
      <c r="G134" s="129" t="str">
        <f>IFERROR(IF(VLOOKUP($A134,'Annex 2 EHV charges'!$D:$O,11,FALSE)=0,"",VLOOKUP($A134,'Annex 2 EHV charges'!$D:$O,11,FALSE)),"")</f>
        <v/>
      </c>
      <c r="H134" s="129" t="str">
        <f>IFERROR(IF(VLOOKUP($A134,'Annex 2 EHV charges'!$D:$O,12,FALSE)=0,"",VLOOKUP($A134,'Annex 2 EHV charges'!$D:$O,12,FALSE)),"")</f>
        <v/>
      </c>
    </row>
    <row r="135" spans="1:8" ht="12.75" hidden="1" customHeight="1">
      <c r="A135" s="126" t="str">
        <f t="array" ref="A135">IFERROR(INDEX('Annex 2 EHV charges'!$D$11:$D$260, MATCH(0, IF(ISBLANK('Annex 2 EHV charges'!$D$11:$D$260),1, COUNTIF(A$4:$A134, 'Annex 2 EHV charges'!$D$11:$D$260)), 0)),"")</f>
        <v/>
      </c>
      <c r="B135" s="125" t="str">
        <f>IF($A135="","",VLOOKUP($A135,'Annex 2 EHV charges'!$D:$O,2,0))</f>
        <v/>
      </c>
      <c r="C135" s="126" t="str">
        <f>IF($A135="","",VLOOKUP($A135,'Annex 2 EHV charges'!$D:$O,3,0))</f>
        <v/>
      </c>
      <c r="D135" s="125" t="str">
        <f>IF($A135="","",VLOOKUP($A135,'Annex 2 EHV charges'!$D:$O,4,0))</f>
        <v/>
      </c>
      <c r="E135" s="127" t="str">
        <f>IFERROR(IF(VLOOKUP($A135,'Annex 2 EHV charges'!$D:$O,9,FALSE)=0,"",VLOOKUP($A135,'Annex 2 EHV charges'!$D:$O,9,FALSE)),"")</f>
        <v/>
      </c>
      <c r="F135" s="128" t="str">
        <f>IFERROR(IF(VLOOKUP($A135,'Annex 2 EHV charges'!$D:$O,10,FALSE)=0,"",VLOOKUP($A135,'Annex 2 EHV charges'!$D:$O,10,FALSE)),"")</f>
        <v/>
      </c>
      <c r="G135" s="129" t="str">
        <f>IFERROR(IF(VLOOKUP($A135,'Annex 2 EHV charges'!$D:$O,11,FALSE)=0,"",VLOOKUP($A135,'Annex 2 EHV charges'!$D:$O,11,FALSE)),"")</f>
        <v/>
      </c>
      <c r="H135" s="129" t="str">
        <f>IFERROR(IF(VLOOKUP($A135,'Annex 2 EHV charges'!$D:$O,12,FALSE)=0,"",VLOOKUP($A135,'Annex 2 EHV charges'!$D:$O,12,FALSE)),"")</f>
        <v/>
      </c>
    </row>
    <row r="136" spans="1:8" ht="12.75" hidden="1" customHeight="1">
      <c r="A136" s="126" t="str">
        <f t="array" ref="A136">IFERROR(INDEX('Annex 2 EHV charges'!$D$11:$D$260, MATCH(0, IF(ISBLANK('Annex 2 EHV charges'!$D$11:$D$260),1, COUNTIF(A$4:$A135, 'Annex 2 EHV charges'!$D$11:$D$260)), 0)),"")</f>
        <v/>
      </c>
      <c r="B136" s="125" t="str">
        <f>IF($A136="","",VLOOKUP($A136,'Annex 2 EHV charges'!$D:$O,2,0))</f>
        <v/>
      </c>
      <c r="C136" s="126" t="str">
        <f>IF($A136="","",VLOOKUP($A136,'Annex 2 EHV charges'!$D:$O,3,0))</f>
        <v/>
      </c>
      <c r="D136" s="125" t="str">
        <f>IF($A136="","",VLOOKUP($A136,'Annex 2 EHV charges'!$D:$O,4,0))</f>
        <v/>
      </c>
      <c r="E136" s="127" t="str">
        <f>IFERROR(IF(VLOOKUP($A136,'Annex 2 EHV charges'!$D:$O,9,FALSE)=0,"",VLOOKUP($A136,'Annex 2 EHV charges'!$D:$O,9,FALSE)),"")</f>
        <v/>
      </c>
      <c r="F136" s="128" t="str">
        <f>IFERROR(IF(VLOOKUP($A136,'Annex 2 EHV charges'!$D:$O,10,FALSE)=0,"",VLOOKUP($A136,'Annex 2 EHV charges'!$D:$O,10,FALSE)),"")</f>
        <v/>
      </c>
      <c r="G136" s="129" t="str">
        <f>IFERROR(IF(VLOOKUP($A136,'Annex 2 EHV charges'!$D:$O,11,FALSE)=0,"",VLOOKUP($A136,'Annex 2 EHV charges'!$D:$O,11,FALSE)),"")</f>
        <v/>
      </c>
      <c r="H136" s="129" t="str">
        <f>IFERROR(IF(VLOOKUP($A136,'Annex 2 EHV charges'!$D:$O,12,FALSE)=0,"",VLOOKUP($A136,'Annex 2 EHV charges'!$D:$O,12,FALSE)),"")</f>
        <v/>
      </c>
    </row>
    <row r="137" spans="1:8" ht="12.75" hidden="1" customHeight="1">
      <c r="A137" s="126" t="str">
        <f t="array" ref="A137">IFERROR(INDEX('Annex 2 EHV charges'!$D$11:$D$260, MATCH(0, IF(ISBLANK('Annex 2 EHV charges'!$D$11:$D$260),1, COUNTIF(A$4:$A136, 'Annex 2 EHV charges'!$D$11:$D$260)), 0)),"")</f>
        <v/>
      </c>
      <c r="B137" s="125" t="str">
        <f>IF($A137="","",VLOOKUP($A137,'Annex 2 EHV charges'!$D:$O,2,0))</f>
        <v/>
      </c>
      <c r="C137" s="126" t="str">
        <f>IF($A137="","",VLOOKUP($A137,'Annex 2 EHV charges'!$D:$O,3,0))</f>
        <v/>
      </c>
      <c r="D137" s="125" t="str">
        <f>IF($A137="","",VLOOKUP($A137,'Annex 2 EHV charges'!$D:$O,4,0))</f>
        <v/>
      </c>
      <c r="E137" s="127" t="str">
        <f>IFERROR(IF(VLOOKUP($A137,'Annex 2 EHV charges'!$D:$O,9,FALSE)=0,"",VLOOKUP($A137,'Annex 2 EHV charges'!$D:$O,9,FALSE)),"")</f>
        <v/>
      </c>
      <c r="F137" s="128" t="str">
        <f>IFERROR(IF(VLOOKUP($A137,'Annex 2 EHV charges'!$D:$O,10,FALSE)=0,"",VLOOKUP($A137,'Annex 2 EHV charges'!$D:$O,10,FALSE)),"")</f>
        <v/>
      </c>
      <c r="G137" s="129" t="str">
        <f>IFERROR(IF(VLOOKUP($A137,'Annex 2 EHV charges'!$D:$O,11,FALSE)=0,"",VLOOKUP($A137,'Annex 2 EHV charges'!$D:$O,11,FALSE)),"")</f>
        <v/>
      </c>
      <c r="H137" s="129" t="str">
        <f>IFERROR(IF(VLOOKUP($A137,'Annex 2 EHV charges'!$D:$O,12,FALSE)=0,"",VLOOKUP($A137,'Annex 2 EHV charges'!$D:$O,12,FALSE)),"")</f>
        <v/>
      </c>
    </row>
    <row r="138" spans="1:8" ht="12.75" hidden="1" customHeight="1">
      <c r="A138" s="126" t="str">
        <f t="array" ref="A138">IFERROR(INDEX('Annex 2 EHV charges'!$D$11:$D$260, MATCH(0, IF(ISBLANK('Annex 2 EHV charges'!$D$11:$D$260),1, COUNTIF(A$4:$A137, 'Annex 2 EHV charges'!$D$11:$D$260)), 0)),"")</f>
        <v/>
      </c>
      <c r="B138" s="125" t="str">
        <f>IF($A138="","",VLOOKUP($A138,'Annex 2 EHV charges'!$D:$O,2,0))</f>
        <v/>
      </c>
      <c r="C138" s="126" t="str">
        <f>IF($A138="","",VLOOKUP($A138,'Annex 2 EHV charges'!$D:$O,3,0))</f>
        <v/>
      </c>
      <c r="D138" s="125" t="str">
        <f>IF($A138="","",VLOOKUP($A138,'Annex 2 EHV charges'!$D:$O,4,0))</f>
        <v/>
      </c>
      <c r="E138" s="127" t="str">
        <f>IFERROR(IF(VLOOKUP($A138,'Annex 2 EHV charges'!$D:$O,9,FALSE)=0,"",VLOOKUP($A138,'Annex 2 EHV charges'!$D:$O,9,FALSE)),"")</f>
        <v/>
      </c>
      <c r="F138" s="128" t="str">
        <f>IFERROR(IF(VLOOKUP($A138,'Annex 2 EHV charges'!$D:$O,10,FALSE)=0,"",VLOOKUP($A138,'Annex 2 EHV charges'!$D:$O,10,FALSE)),"")</f>
        <v/>
      </c>
      <c r="G138" s="129" t="str">
        <f>IFERROR(IF(VLOOKUP($A138,'Annex 2 EHV charges'!$D:$O,11,FALSE)=0,"",VLOOKUP($A138,'Annex 2 EHV charges'!$D:$O,11,FALSE)),"")</f>
        <v/>
      </c>
      <c r="H138" s="129" t="str">
        <f>IFERROR(IF(VLOOKUP($A138,'Annex 2 EHV charges'!$D:$O,12,FALSE)=0,"",VLOOKUP($A138,'Annex 2 EHV charges'!$D:$O,12,FALSE)),"")</f>
        <v/>
      </c>
    </row>
    <row r="139" spans="1:8" ht="12.75" hidden="1" customHeight="1">
      <c r="A139" s="126" t="str">
        <f t="array" ref="A139">IFERROR(INDEX('Annex 2 EHV charges'!$D$11:$D$260, MATCH(0, IF(ISBLANK('Annex 2 EHV charges'!$D$11:$D$260),1, COUNTIF(A$4:$A138, 'Annex 2 EHV charges'!$D$11:$D$260)), 0)),"")</f>
        <v/>
      </c>
      <c r="B139" s="125" t="str">
        <f>IF($A139="","",VLOOKUP($A139,'Annex 2 EHV charges'!$D:$O,2,0))</f>
        <v/>
      </c>
      <c r="C139" s="126" t="str">
        <f>IF($A139="","",VLOOKUP($A139,'Annex 2 EHV charges'!$D:$O,3,0))</f>
        <v/>
      </c>
      <c r="D139" s="125" t="str">
        <f>IF($A139="","",VLOOKUP($A139,'Annex 2 EHV charges'!$D:$O,4,0))</f>
        <v/>
      </c>
      <c r="E139" s="127" t="str">
        <f>IFERROR(IF(VLOOKUP($A139,'Annex 2 EHV charges'!$D:$O,9,FALSE)=0,"",VLOOKUP($A139,'Annex 2 EHV charges'!$D:$O,9,FALSE)),"")</f>
        <v/>
      </c>
      <c r="F139" s="128" t="str">
        <f>IFERROR(IF(VLOOKUP($A139,'Annex 2 EHV charges'!$D:$O,10,FALSE)=0,"",VLOOKUP($A139,'Annex 2 EHV charges'!$D:$O,10,FALSE)),"")</f>
        <v/>
      </c>
      <c r="G139" s="129" t="str">
        <f>IFERROR(IF(VLOOKUP($A139,'Annex 2 EHV charges'!$D:$O,11,FALSE)=0,"",VLOOKUP($A139,'Annex 2 EHV charges'!$D:$O,11,FALSE)),"")</f>
        <v/>
      </c>
      <c r="H139" s="129" t="str">
        <f>IFERROR(IF(VLOOKUP($A139,'Annex 2 EHV charges'!$D:$O,12,FALSE)=0,"",VLOOKUP($A139,'Annex 2 EHV charges'!$D:$O,12,FALSE)),"")</f>
        <v/>
      </c>
    </row>
    <row r="140" spans="1:8" ht="12.75" hidden="1" customHeight="1">
      <c r="A140" s="126" t="str">
        <f t="array" ref="A140">IFERROR(INDEX('Annex 2 EHV charges'!$D$11:$D$260, MATCH(0, IF(ISBLANK('Annex 2 EHV charges'!$D$11:$D$260),1, COUNTIF(A$4:$A139, 'Annex 2 EHV charges'!$D$11:$D$260)), 0)),"")</f>
        <v/>
      </c>
      <c r="B140" s="125" t="str">
        <f>IF($A140="","",VLOOKUP($A140,'Annex 2 EHV charges'!$D:$O,2,0))</f>
        <v/>
      </c>
      <c r="C140" s="126" t="str">
        <f>IF($A140="","",VLOOKUP($A140,'Annex 2 EHV charges'!$D:$O,3,0))</f>
        <v/>
      </c>
      <c r="D140" s="125" t="str">
        <f>IF($A140="","",VLOOKUP($A140,'Annex 2 EHV charges'!$D:$O,4,0))</f>
        <v/>
      </c>
      <c r="E140" s="127" t="str">
        <f>IFERROR(IF(VLOOKUP($A140,'Annex 2 EHV charges'!$D:$O,9,FALSE)=0,"",VLOOKUP($A140,'Annex 2 EHV charges'!$D:$O,9,FALSE)),"")</f>
        <v/>
      </c>
      <c r="F140" s="128" t="str">
        <f>IFERROR(IF(VLOOKUP($A140,'Annex 2 EHV charges'!$D:$O,10,FALSE)=0,"",VLOOKUP($A140,'Annex 2 EHV charges'!$D:$O,10,FALSE)),"")</f>
        <v/>
      </c>
      <c r="G140" s="129" t="str">
        <f>IFERROR(IF(VLOOKUP($A140,'Annex 2 EHV charges'!$D:$O,11,FALSE)=0,"",VLOOKUP($A140,'Annex 2 EHV charges'!$D:$O,11,FALSE)),"")</f>
        <v/>
      </c>
      <c r="H140" s="129" t="str">
        <f>IFERROR(IF(VLOOKUP($A140,'Annex 2 EHV charges'!$D:$O,12,FALSE)=0,"",VLOOKUP($A140,'Annex 2 EHV charges'!$D:$O,12,FALSE)),"")</f>
        <v/>
      </c>
    </row>
    <row r="141" spans="1:8" ht="12.75" hidden="1" customHeight="1">
      <c r="A141" s="126" t="str">
        <f t="array" ref="A141">IFERROR(INDEX('Annex 2 EHV charges'!$D$11:$D$260, MATCH(0, IF(ISBLANK('Annex 2 EHV charges'!$D$11:$D$260),1, COUNTIF(A$4:$A140, 'Annex 2 EHV charges'!$D$11:$D$260)), 0)),"")</f>
        <v/>
      </c>
      <c r="B141" s="125" t="str">
        <f>IF($A141="","",VLOOKUP($A141,'Annex 2 EHV charges'!$D:$O,2,0))</f>
        <v/>
      </c>
      <c r="C141" s="126" t="str">
        <f>IF($A141="","",VLOOKUP($A141,'Annex 2 EHV charges'!$D:$O,3,0))</f>
        <v/>
      </c>
      <c r="D141" s="125" t="str">
        <f>IF($A141="","",VLOOKUP($A141,'Annex 2 EHV charges'!$D:$O,4,0))</f>
        <v/>
      </c>
      <c r="E141" s="127" t="str">
        <f>IFERROR(IF(VLOOKUP($A141,'Annex 2 EHV charges'!$D:$O,9,FALSE)=0,"",VLOOKUP($A141,'Annex 2 EHV charges'!$D:$O,9,FALSE)),"")</f>
        <v/>
      </c>
      <c r="F141" s="128" t="str">
        <f>IFERROR(IF(VLOOKUP($A141,'Annex 2 EHV charges'!$D:$O,10,FALSE)=0,"",VLOOKUP($A141,'Annex 2 EHV charges'!$D:$O,10,FALSE)),"")</f>
        <v/>
      </c>
      <c r="G141" s="129" t="str">
        <f>IFERROR(IF(VLOOKUP($A141,'Annex 2 EHV charges'!$D:$O,11,FALSE)=0,"",VLOOKUP($A141,'Annex 2 EHV charges'!$D:$O,11,FALSE)),"")</f>
        <v/>
      </c>
      <c r="H141" s="129" t="str">
        <f>IFERROR(IF(VLOOKUP($A141,'Annex 2 EHV charges'!$D:$O,12,FALSE)=0,"",VLOOKUP($A141,'Annex 2 EHV charges'!$D:$O,12,FALSE)),"")</f>
        <v/>
      </c>
    </row>
    <row r="142" spans="1:8" ht="12.75" hidden="1" customHeight="1">
      <c r="A142" s="126" t="str">
        <f t="array" ref="A142">IFERROR(INDEX('Annex 2 EHV charges'!$D$11:$D$260, MATCH(0, IF(ISBLANK('Annex 2 EHV charges'!$D$11:$D$260),1, COUNTIF(A$4:$A141, 'Annex 2 EHV charges'!$D$11:$D$260)), 0)),"")</f>
        <v/>
      </c>
      <c r="B142" s="125" t="str">
        <f>IF($A142="","",VLOOKUP($A142,'Annex 2 EHV charges'!$D:$O,2,0))</f>
        <v/>
      </c>
      <c r="C142" s="126" t="str">
        <f>IF($A142="","",VLOOKUP($A142,'Annex 2 EHV charges'!$D:$O,3,0))</f>
        <v/>
      </c>
      <c r="D142" s="125" t="str">
        <f>IF($A142="","",VLOOKUP($A142,'Annex 2 EHV charges'!$D:$O,4,0))</f>
        <v/>
      </c>
      <c r="E142" s="127" t="str">
        <f>IFERROR(IF(VLOOKUP($A142,'Annex 2 EHV charges'!$D:$O,9,FALSE)=0,"",VLOOKUP($A142,'Annex 2 EHV charges'!$D:$O,9,FALSE)),"")</f>
        <v/>
      </c>
      <c r="F142" s="128" t="str">
        <f>IFERROR(IF(VLOOKUP($A142,'Annex 2 EHV charges'!$D:$O,10,FALSE)=0,"",VLOOKUP($A142,'Annex 2 EHV charges'!$D:$O,10,FALSE)),"")</f>
        <v/>
      </c>
      <c r="G142" s="129" t="str">
        <f>IFERROR(IF(VLOOKUP($A142,'Annex 2 EHV charges'!$D:$O,11,FALSE)=0,"",VLOOKUP($A142,'Annex 2 EHV charges'!$D:$O,11,FALSE)),"")</f>
        <v/>
      </c>
      <c r="H142" s="129" t="str">
        <f>IFERROR(IF(VLOOKUP($A142,'Annex 2 EHV charges'!$D:$O,12,FALSE)=0,"",VLOOKUP($A142,'Annex 2 EHV charges'!$D:$O,12,FALSE)),"")</f>
        <v/>
      </c>
    </row>
    <row r="143" spans="1:8" ht="12.75" hidden="1" customHeight="1">
      <c r="A143" s="126" t="str">
        <f t="array" ref="A143">IFERROR(INDEX('Annex 2 EHV charges'!$D$11:$D$260, MATCH(0, IF(ISBLANK('Annex 2 EHV charges'!$D$11:$D$260),1, COUNTIF(A$4:$A142, 'Annex 2 EHV charges'!$D$11:$D$260)), 0)),"")</f>
        <v/>
      </c>
      <c r="B143" s="125" t="str">
        <f>IF($A143="","",VLOOKUP($A143,'Annex 2 EHV charges'!$D:$O,2,0))</f>
        <v/>
      </c>
      <c r="C143" s="126" t="str">
        <f>IF($A143="","",VLOOKUP($A143,'Annex 2 EHV charges'!$D:$O,3,0))</f>
        <v/>
      </c>
      <c r="D143" s="125" t="str">
        <f>IF($A143="","",VLOOKUP($A143,'Annex 2 EHV charges'!$D:$O,4,0))</f>
        <v/>
      </c>
      <c r="E143" s="127" t="str">
        <f>IFERROR(IF(VLOOKUP($A143,'Annex 2 EHV charges'!$D:$O,9,FALSE)=0,"",VLOOKUP($A143,'Annex 2 EHV charges'!$D:$O,9,FALSE)),"")</f>
        <v/>
      </c>
      <c r="F143" s="128" t="str">
        <f>IFERROR(IF(VLOOKUP($A143,'Annex 2 EHV charges'!$D:$O,10,FALSE)=0,"",VLOOKUP($A143,'Annex 2 EHV charges'!$D:$O,10,FALSE)),"")</f>
        <v/>
      </c>
      <c r="G143" s="129" t="str">
        <f>IFERROR(IF(VLOOKUP($A143,'Annex 2 EHV charges'!$D:$O,11,FALSE)=0,"",VLOOKUP($A143,'Annex 2 EHV charges'!$D:$O,11,FALSE)),"")</f>
        <v/>
      </c>
      <c r="H143" s="129" t="str">
        <f>IFERROR(IF(VLOOKUP($A143,'Annex 2 EHV charges'!$D:$O,12,FALSE)=0,"",VLOOKUP($A143,'Annex 2 EHV charges'!$D:$O,12,FALSE)),"")</f>
        <v/>
      </c>
    </row>
    <row r="144" spans="1:8" ht="12.75" hidden="1" customHeight="1">
      <c r="A144" s="126" t="str">
        <f t="array" ref="A144">IFERROR(INDEX('Annex 2 EHV charges'!$D$11:$D$260, MATCH(0, IF(ISBLANK('Annex 2 EHV charges'!$D$11:$D$260),1, COUNTIF(A$4:$A143, 'Annex 2 EHV charges'!$D$11:$D$260)), 0)),"")</f>
        <v/>
      </c>
      <c r="B144" s="125" t="str">
        <f>IF($A144="","",VLOOKUP($A144,'Annex 2 EHV charges'!$D:$O,2,0))</f>
        <v/>
      </c>
      <c r="C144" s="126" t="str">
        <f>IF($A144="","",VLOOKUP($A144,'Annex 2 EHV charges'!$D:$O,3,0))</f>
        <v/>
      </c>
      <c r="D144" s="125" t="str">
        <f>IF($A144="","",VLOOKUP($A144,'Annex 2 EHV charges'!$D:$O,4,0))</f>
        <v/>
      </c>
      <c r="E144" s="127" t="str">
        <f>IFERROR(IF(VLOOKUP($A144,'Annex 2 EHV charges'!$D:$O,9,FALSE)=0,"",VLOOKUP($A144,'Annex 2 EHV charges'!$D:$O,9,FALSE)),"")</f>
        <v/>
      </c>
      <c r="F144" s="128" t="str">
        <f>IFERROR(IF(VLOOKUP($A144,'Annex 2 EHV charges'!$D:$O,10,FALSE)=0,"",VLOOKUP($A144,'Annex 2 EHV charges'!$D:$O,10,FALSE)),"")</f>
        <v/>
      </c>
      <c r="G144" s="129" t="str">
        <f>IFERROR(IF(VLOOKUP($A144,'Annex 2 EHV charges'!$D:$O,11,FALSE)=0,"",VLOOKUP($A144,'Annex 2 EHV charges'!$D:$O,11,FALSE)),"")</f>
        <v/>
      </c>
      <c r="H144" s="129" t="str">
        <f>IFERROR(IF(VLOOKUP($A144,'Annex 2 EHV charges'!$D:$O,12,FALSE)=0,"",VLOOKUP($A144,'Annex 2 EHV charges'!$D:$O,12,FALSE)),"")</f>
        <v/>
      </c>
    </row>
    <row r="145" spans="1:8" ht="12.75" hidden="1" customHeight="1">
      <c r="A145" s="126" t="str">
        <f t="array" ref="A145">IFERROR(INDEX('Annex 2 EHV charges'!$D$11:$D$260, MATCH(0, IF(ISBLANK('Annex 2 EHV charges'!$D$11:$D$260),1, COUNTIF(A$4:$A144, 'Annex 2 EHV charges'!$D$11:$D$260)), 0)),"")</f>
        <v/>
      </c>
      <c r="B145" s="125" t="str">
        <f>IF($A145="","",VLOOKUP($A145,'Annex 2 EHV charges'!$D:$O,2,0))</f>
        <v/>
      </c>
      <c r="C145" s="126" t="str">
        <f>IF($A145="","",VLOOKUP($A145,'Annex 2 EHV charges'!$D:$O,3,0))</f>
        <v/>
      </c>
      <c r="D145" s="125" t="str">
        <f>IF($A145="","",VLOOKUP($A145,'Annex 2 EHV charges'!$D:$O,4,0))</f>
        <v/>
      </c>
      <c r="E145" s="127" t="str">
        <f>IFERROR(IF(VLOOKUP($A145,'Annex 2 EHV charges'!$D:$O,9,FALSE)=0,"",VLOOKUP($A145,'Annex 2 EHV charges'!$D:$O,9,FALSE)),"")</f>
        <v/>
      </c>
      <c r="F145" s="128" t="str">
        <f>IFERROR(IF(VLOOKUP($A145,'Annex 2 EHV charges'!$D:$O,10,FALSE)=0,"",VLOOKUP($A145,'Annex 2 EHV charges'!$D:$O,10,FALSE)),"")</f>
        <v/>
      </c>
      <c r="G145" s="129" t="str">
        <f>IFERROR(IF(VLOOKUP($A145,'Annex 2 EHV charges'!$D:$O,11,FALSE)=0,"",VLOOKUP($A145,'Annex 2 EHV charges'!$D:$O,11,FALSE)),"")</f>
        <v/>
      </c>
      <c r="H145" s="129" t="str">
        <f>IFERROR(IF(VLOOKUP($A145,'Annex 2 EHV charges'!$D:$O,12,FALSE)=0,"",VLOOKUP($A145,'Annex 2 EHV charges'!$D:$O,12,FALSE)),"")</f>
        <v/>
      </c>
    </row>
    <row r="146" spans="1:8" ht="12.75" hidden="1" customHeight="1">
      <c r="A146" s="126" t="str">
        <f t="array" ref="A146">IFERROR(INDEX('Annex 2 EHV charges'!$D$11:$D$260, MATCH(0, IF(ISBLANK('Annex 2 EHV charges'!$D$11:$D$260),1, COUNTIF(A$4:$A145, 'Annex 2 EHV charges'!$D$11:$D$260)), 0)),"")</f>
        <v/>
      </c>
      <c r="B146" s="125" t="str">
        <f>IF($A146="","",VLOOKUP($A146,'Annex 2 EHV charges'!$D:$O,2,0))</f>
        <v/>
      </c>
      <c r="C146" s="126" t="str">
        <f>IF($A146="","",VLOOKUP($A146,'Annex 2 EHV charges'!$D:$O,3,0))</f>
        <v/>
      </c>
      <c r="D146" s="125" t="str">
        <f>IF($A146="","",VLOOKUP($A146,'Annex 2 EHV charges'!$D:$O,4,0))</f>
        <v/>
      </c>
      <c r="E146" s="127" t="str">
        <f>IFERROR(IF(VLOOKUP($A146,'Annex 2 EHV charges'!$D:$O,9,FALSE)=0,"",VLOOKUP($A146,'Annex 2 EHV charges'!$D:$O,9,FALSE)),"")</f>
        <v/>
      </c>
      <c r="F146" s="128" t="str">
        <f>IFERROR(IF(VLOOKUP($A146,'Annex 2 EHV charges'!$D:$O,10,FALSE)=0,"",VLOOKUP($A146,'Annex 2 EHV charges'!$D:$O,10,FALSE)),"")</f>
        <v/>
      </c>
      <c r="G146" s="129" t="str">
        <f>IFERROR(IF(VLOOKUP($A146,'Annex 2 EHV charges'!$D:$O,11,FALSE)=0,"",VLOOKUP($A146,'Annex 2 EHV charges'!$D:$O,11,FALSE)),"")</f>
        <v/>
      </c>
      <c r="H146" s="129" t="str">
        <f>IFERROR(IF(VLOOKUP($A146,'Annex 2 EHV charges'!$D:$O,12,FALSE)=0,"",VLOOKUP($A146,'Annex 2 EHV charges'!$D:$O,12,FALSE)),"")</f>
        <v/>
      </c>
    </row>
    <row r="147" spans="1:8" ht="12.75" hidden="1" customHeight="1">
      <c r="A147" s="126" t="str">
        <f t="array" ref="A147">IFERROR(INDEX('Annex 2 EHV charges'!$D$11:$D$260, MATCH(0, IF(ISBLANK('Annex 2 EHV charges'!$D$11:$D$260),1, COUNTIF(A$4:$A146, 'Annex 2 EHV charges'!$D$11:$D$260)), 0)),"")</f>
        <v/>
      </c>
      <c r="B147" s="125" t="str">
        <f>IF($A147="","",VLOOKUP($A147,'Annex 2 EHV charges'!$D:$O,2,0))</f>
        <v/>
      </c>
      <c r="C147" s="126" t="str">
        <f>IF($A147="","",VLOOKUP($A147,'Annex 2 EHV charges'!$D:$O,3,0))</f>
        <v/>
      </c>
      <c r="D147" s="125" t="str">
        <f>IF($A147="","",VLOOKUP($A147,'Annex 2 EHV charges'!$D:$O,4,0))</f>
        <v/>
      </c>
      <c r="E147" s="127" t="str">
        <f>IFERROR(IF(VLOOKUP($A147,'Annex 2 EHV charges'!$D:$O,9,FALSE)=0,"",VLOOKUP($A147,'Annex 2 EHV charges'!$D:$O,9,FALSE)),"")</f>
        <v/>
      </c>
      <c r="F147" s="128" t="str">
        <f>IFERROR(IF(VLOOKUP($A147,'Annex 2 EHV charges'!$D:$O,10,FALSE)=0,"",VLOOKUP($A147,'Annex 2 EHV charges'!$D:$O,10,FALSE)),"")</f>
        <v/>
      </c>
      <c r="G147" s="129" t="str">
        <f>IFERROR(IF(VLOOKUP($A147,'Annex 2 EHV charges'!$D:$O,11,FALSE)=0,"",VLOOKUP($A147,'Annex 2 EHV charges'!$D:$O,11,FALSE)),"")</f>
        <v/>
      </c>
      <c r="H147" s="129" t="str">
        <f>IFERROR(IF(VLOOKUP($A147,'Annex 2 EHV charges'!$D:$O,12,FALSE)=0,"",VLOOKUP($A147,'Annex 2 EHV charges'!$D:$O,12,FALSE)),"")</f>
        <v/>
      </c>
    </row>
    <row r="148" spans="1:8" ht="12.75" hidden="1" customHeight="1">
      <c r="A148" s="126" t="str">
        <f t="array" ref="A148">IFERROR(INDEX('Annex 2 EHV charges'!$D$11:$D$260, MATCH(0, IF(ISBLANK('Annex 2 EHV charges'!$D$11:$D$260),1, COUNTIF(A$4:$A147, 'Annex 2 EHV charges'!$D$11:$D$260)), 0)),"")</f>
        <v/>
      </c>
      <c r="B148" s="125" t="str">
        <f>IF($A148="","",VLOOKUP($A148,'Annex 2 EHV charges'!$D:$O,2,0))</f>
        <v/>
      </c>
      <c r="C148" s="126" t="str">
        <f>IF($A148="","",VLOOKUP($A148,'Annex 2 EHV charges'!$D:$O,3,0))</f>
        <v/>
      </c>
      <c r="D148" s="125" t="str">
        <f>IF($A148="","",VLOOKUP($A148,'Annex 2 EHV charges'!$D:$O,4,0))</f>
        <v/>
      </c>
      <c r="E148" s="127" t="str">
        <f>IFERROR(IF(VLOOKUP($A148,'Annex 2 EHV charges'!$D:$O,9,FALSE)=0,"",VLOOKUP($A148,'Annex 2 EHV charges'!$D:$O,9,FALSE)),"")</f>
        <v/>
      </c>
      <c r="F148" s="128" t="str">
        <f>IFERROR(IF(VLOOKUP($A148,'Annex 2 EHV charges'!$D:$O,10,FALSE)=0,"",VLOOKUP($A148,'Annex 2 EHV charges'!$D:$O,10,FALSE)),"")</f>
        <v/>
      </c>
      <c r="G148" s="129" t="str">
        <f>IFERROR(IF(VLOOKUP($A148,'Annex 2 EHV charges'!$D:$O,11,FALSE)=0,"",VLOOKUP($A148,'Annex 2 EHV charges'!$D:$O,11,FALSE)),"")</f>
        <v/>
      </c>
      <c r="H148" s="129" t="str">
        <f>IFERROR(IF(VLOOKUP($A148,'Annex 2 EHV charges'!$D:$O,12,FALSE)=0,"",VLOOKUP($A148,'Annex 2 EHV charges'!$D:$O,12,FALSE)),"")</f>
        <v/>
      </c>
    </row>
    <row r="149" spans="1:8" ht="12.75" hidden="1" customHeight="1">
      <c r="A149" s="126" t="str">
        <f t="array" ref="A149">IFERROR(INDEX('Annex 2 EHV charges'!$D$11:$D$260, MATCH(0, IF(ISBLANK('Annex 2 EHV charges'!$D$11:$D$260),1, COUNTIF(A$4:$A148, 'Annex 2 EHV charges'!$D$11:$D$260)), 0)),"")</f>
        <v/>
      </c>
      <c r="B149" s="125" t="str">
        <f>IF($A149="","",VLOOKUP($A149,'Annex 2 EHV charges'!$D:$O,2,0))</f>
        <v/>
      </c>
      <c r="C149" s="126" t="str">
        <f>IF($A149="","",VLOOKUP($A149,'Annex 2 EHV charges'!$D:$O,3,0))</f>
        <v/>
      </c>
      <c r="D149" s="125" t="str">
        <f>IF($A149="","",VLOOKUP($A149,'Annex 2 EHV charges'!$D:$O,4,0))</f>
        <v/>
      </c>
      <c r="E149" s="127" t="str">
        <f>IFERROR(IF(VLOOKUP($A149,'Annex 2 EHV charges'!$D:$O,9,FALSE)=0,"",VLOOKUP($A149,'Annex 2 EHV charges'!$D:$O,9,FALSE)),"")</f>
        <v/>
      </c>
      <c r="F149" s="128" t="str">
        <f>IFERROR(IF(VLOOKUP($A149,'Annex 2 EHV charges'!$D:$O,10,FALSE)=0,"",VLOOKUP($A149,'Annex 2 EHV charges'!$D:$O,10,FALSE)),"")</f>
        <v/>
      </c>
      <c r="G149" s="129" t="str">
        <f>IFERROR(IF(VLOOKUP($A149,'Annex 2 EHV charges'!$D:$O,11,FALSE)=0,"",VLOOKUP($A149,'Annex 2 EHV charges'!$D:$O,11,FALSE)),"")</f>
        <v/>
      </c>
      <c r="H149" s="129" t="str">
        <f>IFERROR(IF(VLOOKUP($A149,'Annex 2 EHV charges'!$D:$O,12,FALSE)=0,"",VLOOKUP($A149,'Annex 2 EHV charges'!$D:$O,12,FALSE)),"")</f>
        <v/>
      </c>
    </row>
    <row r="150" spans="1:8" ht="12.75" hidden="1" customHeight="1">
      <c r="A150" s="126" t="str">
        <f t="array" ref="A150">IFERROR(INDEX('Annex 2 EHV charges'!$D$11:$D$260, MATCH(0, IF(ISBLANK('Annex 2 EHV charges'!$D$11:$D$260),1, COUNTIF(A$4:$A149, 'Annex 2 EHV charges'!$D$11:$D$260)), 0)),"")</f>
        <v/>
      </c>
      <c r="B150" s="125" t="str">
        <f>IF($A150="","",VLOOKUP($A150,'Annex 2 EHV charges'!$D:$O,2,0))</f>
        <v/>
      </c>
      <c r="C150" s="126" t="str">
        <f>IF($A150="","",VLOOKUP($A150,'Annex 2 EHV charges'!$D:$O,3,0))</f>
        <v/>
      </c>
      <c r="D150" s="125" t="str">
        <f>IF($A150="","",VLOOKUP($A150,'Annex 2 EHV charges'!$D:$O,4,0))</f>
        <v/>
      </c>
      <c r="E150" s="127" t="str">
        <f>IFERROR(IF(VLOOKUP($A150,'Annex 2 EHV charges'!$D:$O,9,FALSE)=0,"",VLOOKUP($A150,'Annex 2 EHV charges'!$D:$O,9,FALSE)),"")</f>
        <v/>
      </c>
      <c r="F150" s="128" t="str">
        <f>IFERROR(IF(VLOOKUP($A150,'Annex 2 EHV charges'!$D:$O,10,FALSE)=0,"",VLOOKUP($A150,'Annex 2 EHV charges'!$D:$O,10,FALSE)),"")</f>
        <v/>
      </c>
      <c r="G150" s="129" t="str">
        <f>IFERROR(IF(VLOOKUP($A150,'Annex 2 EHV charges'!$D:$O,11,FALSE)=0,"",VLOOKUP($A150,'Annex 2 EHV charges'!$D:$O,11,FALSE)),"")</f>
        <v/>
      </c>
      <c r="H150" s="129" t="str">
        <f>IFERROR(IF(VLOOKUP($A150,'Annex 2 EHV charges'!$D:$O,12,FALSE)=0,"",VLOOKUP($A150,'Annex 2 EHV charges'!$D:$O,12,FALSE)),"")</f>
        <v/>
      </c>
    </row>
    <row r="151" spans="1:8" ht="12.75" hidden="1" customHeight="1">
      <c r="A151" s="126" t="str">
        <f t="array" ref="A151">IFERROR(INDEX('Annex 2 EHV charges'!$D$11:$D$260, MATCH(0, IF(ISBLANK('Annex 2 EHV charges'!$D$11:$D$260),1, COUNTIF(A$4:$A150, 'Annex 2 EHV charges'!$D$11:$D$260)), 0)),"")</f>
        <v/>
      </c>
      <c r="B151" s="125" t="str">
        <f>IF($A151="","",VLOOKUP($A151,'Annex 2 EHV charges'!$D:$O,2,0))</f>
        <v/>
      </c>
      <c r="C151" s="126" t="str">
        <f>IF($A151="","",VLOOKUP($A151,'Annex 2 EHV charges'!$D:$O,3,0))</f>
        <v/>
      </c>
      <c r="D151" s="125" t="str">
        <f>IF($A151="","",VLOOKUP($A151,'Annex 2 EHV charges'!$D:$O,4,0))</f>
        <v/>
      </c>
      <c r="E151" s="127" t="str">
        <f>IFERROR(IF(VLOOKUP($A151,'Annex 2 EHV charges'!$D:$O,9,FALSE)=0,"",VLOOKUP($A151,'Annex 2 EHV charges'!$D:$O,9,FALSE)),"")</f>
        <v/>
      </c>
      <c r="F151" s="128" t="str">
        <f>IFERROR(IF(VLOOKUP($A151,'Annex 2 EHV charges'!$D:$O,10,FALSE)=0,"",VLOOKUP($A151,'Annex 2 EHV charges'!$D:$O,10,FALSE)),"")</f>
        <v/>
      </c>
      <c r="G151" s="129" t="str">
        <f>IFERROR(IF(VLOOKUP($A151,'Annex 2 EHV charges'!$D:$O,11,FALSE)=0,"",VLOOKUP($A151,'Annex 2 EHV charges'!$D:$O,11,FALSE)),"")</f>
        <v/>
      </c>
      <c r="H151" s="129" t="str">
        <f>IFERROR(IF(VLOOKUP($A151,'Annex 2 EHV charges'!$D:$O,12,FALSE)=0,"",VLOOKUP($A151,'Annex 2 EHV charges'!$D:$O,12,FALSE)),"")</f>
        <v/>
      </c>
    </row>
    <row r="152" spans="1:8" hidden="1">
      <c r="A152" s="126" t="str">
        <f t="array" ref="A152">IFERROR(INDEX('Annex 2 EHV charges'!$D$11:$D$260, MATCH(0, IF(ISBLANK('Annex 2 EHV charges'!$D$11:$D$260),1, COUNTIF(A$4:$A151, 'Annex 2 EHV charges'!$D$11:$D$260)), 0)),"")</f>
        <v/>
      </c>
      <c r="B152" s="125" t="str">
        <f>IF($A152="","",VLOOKUP($A152,'Annex 2 EHV charges'!$D:$O,2,0))</f>
        <v/>
      </c>
      <c r="C152" s="126" t="str">
        <f>IF($A152="","",VLOOKUP($A152,'Annex 2 EHV charges'!$D:$O,3,0))</f>
        <v/>
      </c>
      <c r="D152" s="125" t="str">
        <f>IF($A152="","",VLOOKUP($A152,'Annex 2 EHV charges'!$D:$O,4,0))</f>
        <v/>
      </c>
      <c r="E152" s="127" t="str">
        <f>IFERROR(IF(VLOOKUP($A152,'Annex 2 EHV charges'!$D:$O,9,FALSE)=0,"",VLOOKUP($A152,'Annex 2 EHV charges'!$D:$O,9,FALSE)),"")</f>
        <v/>
      </c>
      <c r="F152" s="128" t="str">
        <f>IFERROR(IF(VLOOKUP($A152,'Annex 2 EHV charges'!$D:$O,10,FALSE)=0,"",VLOOKUP($A152,'Annex 2 EHV charges'!$D:$O,10,FALSE)),"")</f>
        <v/>
      </c>
      <c r="G152" s="129" t="str">
        <f>IFERROR(IF(VLOOKUP($A152,'Annex 2 EHV charges'!$D:$O,11,FALSE)=0,"",VLOOKUP($A152,'Annex 2 EHV charges'!$D:$O,11,FALSE)),"")</f>
        <v/>
      </c>
      <c r="H152" s="129" t="str">
        <f>IFERROR(IF(VLOOKUP($A152,'Annex 2 EHV charges'!$D:$O,12,FALSE)=0,"",VLOOKUP($A152,'Annex 2 EHV charges'!$D:$O,12,FALSE)),"")</f>
        <v/>
      </c>
    </row>
    <row r="153" spans="1:8" hidden="1">
      <c r="A153" s="126" t="str">
        <f t="array" ref="A153">IFERROR(INDEX('Annex 2 EHV charges'!$D$11:$D$260, MATCH(0, IF(ISBLANK('Annex 2 EHV charges'!$D$11:$D$260),1, COUNTIF(A$4:$A152, 'Annex 2 EHV charges'!$D$11:$D$260)), 0)),"")</f>
        <v/>
      </c>
      <c r="B153" s="125" t="str">
        <f>IF($A153="","",VLOOKUP($A153,'Annex 2 EHV charges'!$D:$O,2,0))</f>
        <v/>
      </c>
      <c r="C153" s="126" t="str">
        <f>IF($A153="","",VLOOKUP($A153,'Annex 2 EHV charges'!$D:$O,3,0))</f>
        <v/>
      </c>
      <c r="D153" s="125" t="str">
        <f>IF($A153="","",VLOOKUP($A153,'Annex 2 EHV charges'!$D:$O,4,0))</f>
        <v/>
      </c>
      <c r="E153" s="127" t="str">
        <f>IFERROR(IF(VLOOKUP($A153,'Annex 2 EHV charges'!$D:$O,9,FALSE)=0,"",VLOOKUP($A153,'Annex 2 EHV charges'!$D:$O,9,FALSE)),"")</f>
        <v/>
      </c>
      <c r="F153" s="128" t="str">
        <f>IFERROR(IF(VLOOKUP($A153,'Annex 2 EHV charges'!$D:$O,10,FALSE)=0,"",VLOOKUP($A153,'Annex 2 EHV charges'!$D:$O,10,FALSE)),"")</f>
        <v/>
      </c>
      <c r="G153" s="129" t="str">
        <f>IFERROR(IF(VLOOKUP($A153,'Annex 2 EHV charges'!$D:$O,11,FALSE)=0,"",VLOOKUP($A153,'Annex 2 EHV charges'!$D:$O,11,FALSE)),"")</f>
        <v/>
      </c>
      <c r="H153" s="129" t="str">
        <f>IFERROR(IF(VLOOKUP($A153,'Annex 2 EHV charges'!$D:$O,12,FALSE)=0,"",VLOOKUP($A153,'Annex 2 EHV charges'!$D:$O,12,FALSE)),"")</f>
        <v/>
      </c>
    </row>
    <row r="154" spans="1:8" hidden="1">
      <c r="A154" s="126" t="str">
        <f t="array" ref="A154">IFERROR(INDEX('Annex 2 EHV charges'!$D$11:$D$260, MATCH(0, IF(ISBLANK('Annex 2 EHV charges'!$D$11:$D$260),1, COUNTIF(A$4:$A153, 'Annex 2 EHV charges'!$D$11:$D$260)), 0)),"")</f>
        <v/>
      </c>
      <c r="B154" s="125" t="str">
        <f>IF($A154="","",VLOOKUP($A154,'Annex 2 EHV charges'!$D:$O,2,0))</f>
        <v/>
      </c>
      <c r="C154" s="126" t="str">
        <f>IF($A154="","",VLOOKUP($A154,'Annex 2 EHV charges'!$D:$O,3,0))</f>
        <v/>
      </c>
      <c r="D154" s="125" t="str">
        <f>IF($A154="","",VLOOKUP($A154,'Annex 2 EHV charges'!$D:$O,4,0))</f>
        <v/>
      </c>
      <c r="E154" s="127" t="str">
        <f>IFERROR(IF(VLOOKUP($A154,'Annex 2 EHV charges'!$D:$O,9,FALSE)=0,"",VLOOKUP($A154,'Annex 2 EHV charges'!$D:$O,9,FALSE)),"")</f>
        <v/>
      </c>
      <c r="F154" s="128" t="str">
        <f>IFERROR(IF(VLOOKUP($A154,'Annex 2 EHV charges'!$D:$O,10,FALSE)=0,"",VLOOKUP($A154,'Annex 2 EHV charges'!$D:$O,10,FALSE)),"")</f>
        <v/>
      </c>
      <c r="G154" s="129" t="str">
        <f>IFERROR(IF(VLOOKUP($A154,'Annex 2 EHV charges'!$D:$O,11,FALSE)=0,"",VLOOKUP($A154,'Annex 2 EHV charges'!$D:$O,11,FALSE)),"")</f>
        <v/>
      </c>
      <c r="H154" s="129" t="str">
        <f>IFERROR(IF(VLOOKUP($A154,'Annex 2 EHV charges'!$D:$O,12,FALSE)=0,"",VLOOKUP($A154,'Annex 2 EHV charges'!$D:$O,12,FALSE)),"")</f>
        <v/>
      </c>
    </row>
    <row r="155" spans="1:8" hidden="1">
      <c r="A155" s="126" t="str">
        <f t="array" ref="A155">IFERROR(INDEX('Annex 2 EHV charges'!$D$11:$D$260, MATCH(0, IF(ISBLANK('Annex 2 EHV charges'!$D$11:$D$260),1, COUNTIF(A$4:$A154, 'Annex 2 EHV charges'!$D$11:$D$260)), 0)),"")</f>
        <v/>
      </c>
      <c r="B155" s="125" t="str">
        <f>IF($A155="","",VLOOKUP($A155,'Annex 2 EHV charges'!$D:$O,2,0))</f>
        <v/>
      </c>
      <c r="C155" s="126" t="str">
        <f>IF($A155="","",VLOOKUP($A155,'Annex 2 EHV charges'!$D:$O,3,0))</f>
        <v/>
      </c>
      <c r="D155" s="125" t="str">
        <f>IF($A155="","",VLOOKUP($A155,'Annex 2 EHV charges'!$D:$O,4,0))</f>
        <v/>
      </c>
      <c r="E155" s="127" t="str">
        <f>IFERROR(IF(VLOOKUP($A155,'Annex 2 EHV charges'!$D:$O,9,FALSE)=0,"",VLOOKUP($A155,'Annex 2 EHV charges'!$D:$O,9,FALSE)),"")</f>
        <v/>
      </c>
      <c r="F155" s="128" t="str">
        <f>IFERROR(IF(VLOOKUP($A155,'Annex 2 EHV charges'!$D:$O,10,FALSE)=0,"",VLOOKUP($A155,'Annex 2 EHV charges'!$D:$O,10,FALSE)),"")</f>
        <v/>
      </c>
      <c r="G155" s="129" t="str">
        <f>IFERROR(IF(VLOOKUP($A155,'Annex 2 EHV charges'!$D:$O,11,FALSE)=0,"",VLOOKUP($A155,'Annex 2 EHV charges'!$D:$O,11,FALSE)),"")</f>
        <v/>
      </c>
      <c r="H155" s="129" t="str">
        <f>IFERROR(IF(VLOOKUP($A155,'Annex 2 EHV charges'!$D:$O,12,FALSE)=0,"",VLOOKUP($A155,'Annex 2 EHV charges'!$D:$O,12,FALSE)),"")</f>
        <v/>
      </c>
    </row>
    <row r="156" spans="1:8" hidden="1">
      <c r="A156" s="126" t="str">
        <f t="array" ref="A156">IFERROR(INDEX('Annex 2 EHV charges'!$D$11:$D$260, MATCH(0, IF(ISBLANK('Annex 2 EHV charges'!$D$11:$D$260),1, COUNTIF(A$4:$A155, 'Annex 2 EHV charges'!$D$11:$D$260)), 0)),"")</f>
        <v/>
      </c>
      <c r="B156" s="125" t="str">
        <f>IF($A156="","",VLOOKUP($A156,'Annex 2 EHV charges'!$D:$O,2,0))</f>
        <v/>
      </c>
      <c r="C156" s="126" t="str">
        <f>IF($A156="","",VLOOKUP($A156,'Annex 2 EHV charges'!$D:$O,3,0))</f>
        <v/>
      </c>
      <c r="D156" s="125" t="str">
        <f>IF($A156="","",VLOOKUP($A156,'Annex 2 EHV charges'!$D:$O,4,0))</f>
        <v/>
      </c>
      <c r="E156" s="127" t="str">
        <f>IFERROR(IF(VLOOKUP($A156,'Annex 2 EHV charges'!$D:$O,9,FALSE)=0,"",VLOOKUP($A156,'Annex 2 EHV charges'!$D:$O,9,FALSE)),"")</f>
        <v/>
      </c>
      <c r="F156" s="128" t="str">
        <f>IFERROR(IF(VLOOKUP($A156,'Annex 2 EHV charges'!$D:$O,10,FALSE)=0,"",VLOOKUP($A156,'Annex 2 EHV charges'!$D:$O,10,FALSE)),"")</f>
        <v/>
      </c>
      <c r="G156" s="129" t="str">
        <f>IFERROR(IF(VLOOKUP($A156,'Annex 2 EHV charges'!$D:$O,11,FALSE)=0,"",VLOOKUP($A156,'Annex 2 EHV charges'!$D:$O,11,FALSE)),"")</f>
        <v/>
      </c>
      <c r="H156" s="129" t="str">
        <f>IFERROR(IF(VLOOKUP($A156,'Annex 2 EHV charges'!$D:$O,12,FALSE)=0,"",VLOOKUP($A156,'Annex 2 EHV charges'!$D:$O,12,FALSE)),"")</f>
        <v/>
      </c>
    </row>
    <row r="157" spans="1:8" hidden="1">
      <c r="A157" s="126" t="str">
        <f t="array" ref="A157">IFERROR(INDEX('Annex 2 EHV charges'!$D$11:$D$260, MATCH(0, IF(ISBLANK('Annex 2 EHV charges'!$D$11:$D$260),1, COUNTIF(A$4:$A156, 'Annex 2 EHV charges'!$D$11:$D$260)), 0)),"")</f>
        <v/>
      </c>
      <c r="B157" s="125" t="str">
        <f>IF($A157="","",VLOOKUP($A157,'Annex 2 EHV charges'!$D:$O,2,0))</f>
        <v/>
      </c>
      <c r="C157" s="126" t="str">
        <f>IF($A157="","",VLOOKUP($A157,'Annex 2 EHV charges'!$D:$O,3,0))</f>
        <v/>
      </c>
      <c r="D157" s="125" t="str">
        <f>IF($A157="","",VLOOKUP($A157,'Annex 2 EHV charges'!$D:$O,4,0))</f>
        <v/>
      </c>
      <c r="E157" s="127" t="str">
        <f>IFERROR(IF(VLOOKUP($A157,'Annex 2 EHV charges'!$D:$O,9,FALSE)=0,"",VLOOKUP($A157,'Annex 2 EHV charges'!$D:$O,9,FALSE)),"")</f>
        <v/>
      </c>
      <c r="F157" s="128" t="str">
        <f>IFERROR(IF(VLOOKUP($A157,'Annex 2 EHV charges'!$D:$O,10,FALSE)=0,"",VLOOKUP($A157,'Annex 2 EHV charges'!$D:$O,10,FALSE)),"")</f>
        <v/>
      </c>
      <c r="G157" s="129" t="str">
        <f>IFERROR(IF(VLOOKUP($A157,'Annex 2 EHV charges'!$D:$O,11,FALSE)=0,"",VLOOKUP($A157,'Annex 2 EHV charges'!$D:$O,11,FALSE)),"")</f>
        <v/>
      </c>
      <c r="H157" s="129" t="str">
        <f>IFERROR(IF(VLOOKUP($A157,'Annex 2 EHV charges'!$D:$O,12,FALSE)=0,"",VLOOKUP($A157,'Annex 2 EHV charges'!$D:$O,12,FALSE)),"")</f>
        <v/>
      </c>
    </row>
    <row r="158" spans="1:8" hidden="1">
      <c r="A158" s="126" t="str">
        <f t="array" ref="A158">IFERROR(INDEX('Annex 2 EHV charges'!$D$11:$D$260, MATCH(0, IF(ISBLANK('Annex 2 EHV charges'!$D$11:$D$260),1, COUNTIF(A$4:$A157, 'Annex 2 EHV charges'!$D$11:$D$260)), 0)),"")</f>
        <v/>
      </c>
      <c r="B158" s="125" t="str">
        <f>IF($A158="","",VLOOKUP($A158,'Annex 2 EHV charges'!$D:$O,2,0))</f>
        <v/>
      </c>
      <c r="C158" s="126" t="str">
        <f>IF($A158="","",VLOOKUP($A158,'Annex 2 EHV charges'!$D:$O,3,0))</f>
        <v/>
      </c>
      <c r="D158" s="125" t="str">
        <f>IF($A158="","",VLOOKUP($A158,'Annex 2 EHV charges'!$D:$O,4,0))</f>
        <v/>
      </c>
      <c r="E158" s="127" t="str">
        <f>IFERROR(IF(VLOOKUP($A158,'Annex 2 EHV charges'!$D:$O,9,FALSE)=0,"",VLOOKUP($A158,'Annex 2 EHV charges'!$D:$O,9,FALSE)),"")</f>
        <v/>
      </c>
      <c r="F158" s="128" t="str">
        <f>IFERROR(IF(VLOOKUP($A158,'Annex 2 EHV charges'!$D:$O,10,FALSE)=0,"",VLOOKUP($A158,'Annex 2 EHV charges'!$D:$O,10,FALSE)),"")</f>
        <v/>
      </c>
      <c r="G158" s="129" t="str">
        <f>IFERROR(IF(VLOOKUP($A158,'Annex 2 EHV charges'!$D:$O,11,FALSE)=0,"",VLOOKUP($A158,'Annex 2 EHV charges'!$D:$O,11,FALSE)),"")</f>
        <v/>
      </c>
      <c r="H158" s="129" t="str">
        <f>IFERROR(IF(VLOOKUP($A158,'Annex 2 EHV charges'!$D:$O,12,FALSE)=0,"",VLOOKUP($A158,'Annex 2 EHV charges'!$D:$O,12,FALSE)),"")</f>
        <v/>
      </c>
    </row>
    <row r="159" spans="1:8" hidden="1">
      <c r="A159" s="126" t="str">
        <f t="array" ref="A159">IFERROR(INDEX('Annex 2 EHV charges'!$D$11:$D$260, MATCH(0, IF(ISBLANK('Annex 2 EHV charges'!$D$11:$D$260),1, COUNTIF(A$4:$A158, 'Annex 2 EHV charges'!$D$11:$D$260)), 0)),"")</f>
        <v/>
      </c>
      <c r="B159" s="125" t="str">
        <f>IF($A159="","",VLOOKUP($A159,'Annex 2 EHV charges'!$D:$O,2,0))</f>
        <v/>
      </c>
      <c r="C159" s="126" t="str">
        <f>IF($A159="","",VLOOKUP($A159,'Annex 2 EHV charges'!$D:$O,3,0))</f>
        <v/>
      </c>
      <c r="D159" s="125" t="str">
        <f>IF($A159="","",VLOOKUP($A159,'Annex 2 EHV charges'!$D:$O,4,0))</f>
        <v/>
      </c>
      <c r="E159" s="127" t="str">
        <f>IFERROR(IF(VLOOKUP($A159,'Annex 2 EHV charges'!$D:$O,9,FALSE)=0,"",VLOOKUP($A159,'Annex 2 EHV charges'!$D:$O,9,FALSE)),"")</f>
        <v/>
      </c>
      <c r="F159" s="128" t="str">
        <f>IFERROR(IF(VLOOKUP($A159,'Annex 2 EHV charges'!$D:$O,10,FALSE)=0,"",VLOOKUP($A159,'Annex 2 EHV charges'!$D:$O,10,FALSE)),"")</f>
        <v/>
      </c>
      <c r="G159" s="129" t="str">
        <f>IFERROR(IF(VLOOKUP($A159,'Annex 2 EHV charges'!$D:$O,11,FALSE)=0,"",VLOOKUP($A159,'Annex 2 EHV charges'!$D:$O,11,FALSE)),"")</f>
        <v/>
      </c>
      <c r="H159" s="129" t="str">
        <f>IFERROR(IF(VLOOKUP($A159,'Annex 2 EHV charges'!$D:$O,12,FALSE)=0,"",VLOOKUP($A159,'Annex 2 EHV charges'!$D:$O,12,FALSE)),"")</f>
        <v/>
      </c>
    </row>
    <row r="160" spans="1:8" hidden="1">
      <c r="A160" s="126" t="str">
        <f t="array" ref="A160">IFERROR(INDEX('Annex 2 EHV charges'!$D$11:$D$260, MATCH(0, IF(ISBLANK('Annex 2 EHV charges'!$D$11:$D$260),1, COUNTIF(A$4:$A159, 'Annex 2 EHV charges'!$D$11:$D$260)), 0)),"")</f>
        <v/>
      </c>
      <c r="B160" s="125" t="str">
        <f>IF($A160="","",VLOOKUP($A160,'Annex 2 EHV charges'!$D:$O,2,0))</f>
        <v/>
      </c>
      <c r="C160" s="126" t="str">
        <f>IF($A160="","",VLOOKUP($A160,'Annex 2 EHV charges'!$D:$O,3,0))</f>
        <v/>
      </c>
      <c r="D160" s="125" t="str">
        <f>IF($A160="","",VLOOKUP($A160,'Annex 2 EHV charges'!$D:$O,4,0))</f>
        <v/>
      </c>
      <c r="E160" s="127" t="str">
        <f>IFERROR(IF(VLOOKUP($A160,'Annex 2 EHV charges'!$D:$O,9,FALSE)=0,"",VLOOKUP($A160,'Annex 2 EHV charges'!$D:$O,9,FALSE)),"")</f>
        <v/>
      </c>
      <c r="F160" s="128" t="str">
        <f>IFERROR(IF(VLOOKUP($A160,'Annex 2 EHV charges'!$D:$O,10,FALSE)=0,"",VLOOKUP($A160,'Annex 2 EHV charges'!$D:$O,10,FALSE)),"")</f>
        <v/>
      </c>
      <c r="G160" s="129" t="str">
        <f>IFERROR(IF(VLOOKUP($A160,'Annex 2 EHV charges'!$D:$O,11,FALSE)=0,"",VLOOKUP($A160,'Annex 2 EHV charges'!$D:$O,11,FALSE)),"")</f>
        <v/>
      </c>
      <c r="H160" s="129" t="str">
        <f>IFERROR(IF(VLOOKUP($A160,'Annex 2 EHV charges'!$D:$O,12,FALSE)=0,"",VLOOKUP($A160,'Annex 2 EHV charges'!$D:$O,12,FALSE)),"")</f>
        <v/>
      </c>
    </row>
    <row r="161" spans="1:8" hidden="1">
      <c r="A161" s="126" t="str">
        <f t="array" ref="A161">IFERROR(INDEX('Annex 2 EHV charges'!$D$11:$D$260, MATCH(0, IF(ISBLANK('Annex 2 EHV charges'!$D$11:$D$260),1, COUNTIF(A$4:$A160, 'Annex 2 EHV charges'!$D$11:$D$260)), 0)),"")</f>
        <v/>
      </c>
      <c r="B161" s="125" t="str">
        <f>IF($A161="","",VLOOKUP($A161,'Annex 2 EHV charges'!$D:$O,2,0))</f>
        <v/>
      </c>
      <c r="C161" s="126" t="str">
        <f>IF($A161="","",VLOOKUP($A161,'Annex 2 EHV charges'!$D:$O,3,0))</f>
        <v/>
      </c>
      <c r="D161" s="125" t="str">
        <f>IF($A161="","",VLOOKUP($A161,'Annex 2 EHV charges'!$D:$O,4,0))</f>
        <v/>
      </c>
      <c r="E161" s="127" t="str">
        <f>IFERROR(IF(VLOOKUP($A161,'Annex 2 EHV charges'!$D:$O,9,FALSE)=0,"",VLOOKUP($A161,'Annex 2 EHV charges'!$D:$O,9,FALSE)),"")</f>
        <v/>
      </c>
      <c r="F161" s="128" t="str">
        <f>IFERROR(IF(VLOOKUP($A161,'Annex 2 EHV charges'!$D:$O,10,FALSE)=0,"",VLOOKUP($A161,'Annex 2 EHV charges'!$D:$O,10,FALSE)),"")</f>
        <v/>
      </c>
      <c r="G161" s="129" t="str">
        <f>IFERROR(IF(VLOOKUP($A161,'Annex 2 EHV charges'!$D:$O,11,FALSE)=0,"",VLOOKUP($A161,'Annex 2 EHV charges'!$D:$O,11,FALSE)),"")</f>
        <v/>
      </c>
      <c r="H161" s="129" t="str">
        <f>IFERROR(IF(VLOOKUP($A161,'Annex 2 EHV charges'!$D:$O,12,FALSE)=0,"",VLOOKUP($A161,'Annex 2 EHV charges'!$D:$O,12,FALSE)),"")</f>
        <v/>
      </c>
    </row>
    <row r="162" spans="1:8" hidden="1">
      <c r="A162" s="126" t="str">
        <f t="array" ref="A162">IFERROR(INDEX('Annex 2 EHV charges'!$D$11:$D$260, MATCH(0, IF(ISBLANK('Annex 2 EHV charges'!$D$11:$D$260),1, COUNTIF(A$4:$A161, 'Annex 2 EHV charges'!$D$11:$D$260)), 0)),"")</f>
        <v/>
      </c>
      <c r="B162" s="125" t="str">
        <f>IF($A162="","",VLOOKUP($A162,'Annex 2 EHV charges'!$D:$O,2,0))</f>
        <v/>
      </c>
      <c r="C162" s="126" t="str">
        <f>IF($A162="","",VLOOKUP($A162,'Annex 2 EHV charges'!$D:$O,3,0))</f>
        <v/>
      </c>
      <c r="D162" s="125" t="str">
        <f>IF($A162="","",VLOOKUP($A162,'Annex 2 EHV charges'!$D:$O,4,0))</f>
        <v/>
      </c>
      <c r="E162" s="127" t="str">
        <f>IFERROR(IF(VLOOKUP($A162,'Annex 2 EHV charges'!$D:$O,9,FALSE)=0,"",VLOOKUP($A162,'Annex 2 EHV charges'!$D:$O,9,FALSE)),"")</f>
        <v/>
      </c>
      <c r="F162" s="128" t="str">
        <f>IFERROR(IF(VLOOKUP($A162,'Annex 2 EHV charges'!$D:$O,10,FALSE)=0,"",VLOOKUP($A162,'Annex 2 EHV charges'!$D:$O,10,FALSE)),"")</f>
        <v/>
      </c>
      <c r="G162" s="129" t="str">
        <f>IFERROR(IF(VLOOKUP($A162,'Annex 2 EHV charges'!$D:$O,11,FALSE)=0,"",VLOOKUP($A162,'Annex 2 EHV charges'!$D:$O,11,FALSE)),"")</f>
        <v/>
      </c>
      <c r="H162" s="129" t="str">
        <f>IFERROR(IF(VLOOKUP($A162,'Annex 2 EHV charges'!$D:$O,12,FALSE)=0,"",VLOOKUP($A162,'Annex 2 EHV charges'!$D:$O,12,FALSE)),"")</f>
        <v/>
      </c>
    </row>
    <row r="163" spans="1:8" hidden="1">
      <c r="A163" s="126" t="str">
        <f t="array" ref="A163">IFERROR(INDEX('Annex 2 EHV charges'!$D$11:$D$260, MATCH(0, IF(ISBLANK('Annex 2 EHV charges'!$D$11:$D$260),1, COUNTIF(A$4:$A162, 'Annex 2 EHV charges'!$D$11:$D$260)), 0)),"")</f>
        <v/>
      </c>
      <c r="B163" s="125" t="str">
        <f>IF($A163="","",VLOOKUP($A163,'Annex 2 EHV charges'!$D:$O,2,0))</f>
        <v/>
      </c>
      <c r="C163" s="126" t="str">
        <f>IF($A163="","",VLOOKUP($A163,'Annex 2 EHV charges'!$D:$O,3,0))</f>
        <v/>
      </c>
      <c r="D163" s="125" t="str">
        <f>IF($A163="","",VLOOKUP($A163,'Annex 2 EHV charges'!$D:$O,4,0))</f>
        <v/>
      </c>
      <c r="E163" s="127" t="str">
        <f>IFERROR(IF(VLOOKUP($A163,'Annex 2 EHV charges'!$D:$O,9,FALSE)=0,"",VLOOKUP($A163,'Annex 2 EHV charges'!$D:$O,9,FALSE)),"")</f>
        <v/>
      </c>
      <c r="F163" s="128" t="str">
        <f>IFERROR(IF(VLOOKUP($A163,'Annex 2 EHV charges'!$D:$O,10,FALSE)=0,"",VLOOKUP($A163,'Annex 2 EHV charges'!$D:$O,10,FALSE)),"")</f>
        <v/>
      </c>
      <c r="G163" s="129" t="str">
        <f>IFERROR(IF(VLOOKUP($A163,'Annex 2 EHV charges'!$D:$O,11,FALSE)=0,"",VLOOKUP($A163,'Annex 2 EHV charges'!$D:$O,11,FALSE)),"")</f>
        <v/>
      </c>
      <c r="H163" s="129" t="str">
        <f>IFERROR(IF(VLOOKUP($A163,'Annex 2 EHV charges'!$D:$O,12,FALSE)=0,"",VLOOKUP($A163,'Annex 2 EHV charges'!$D:$O,12,FALSE)),"")</f>
        <v/>
      </c>
    </row>
    <row r="164" spans="1:8" hidden="1">
      <c r="A164" s="126" t="str">
        <f t="array" ref="A164">IFERROR(INDEX('Annex 2 EHV charges'!$D$11:$D$260, MATCH(0, IF(ISBLANK('Annex 2 EHV charges'!$D$11:$D$260),1, COUNTIF(A$4:$A163, 'Annex 2 EHV charges'!$D$11:$D$260)), 0)),"")</f>
        <v/>
      </c>
      <c r="B164" s="125" t="str">
        <f>IF($A164="","",VLOOKUP($A164,'Annex 2 EHV charges'!$D:$O,2,0))</f>
        <v/>
      </c>
      <c r="C164" s="126" t="str">
        <f>IF($A164="","",VLOOKUP($A164,'Annex 2 EHV charges'!$D:$O,3,0))</f>
        <v/>
      </c>
      <c r="D164" s="125" t="str">
        <f>IF($A164="","",VLOOKUP($A164,'Annex 2 EHV charges'!$D:$O,4,0))</f>
        <v/>
      </c>
      <c r="E164" s="127" t="str">
        <f>IFERROR(IF(VLOOKUP($A164,'Annex 2 EHV charges'!$D:$O,9,FALSE)=0,"",VLOOKUP($A164,'Annex 2 EHV charges'!$D:$O,9,FALSE)),"")</f>
        <v/>
      </c>
      <c r="F164" s="128" t="str">
        <f>IFERROR(IF(VLOOKUP($A164,'Annex 2 EHV charges'!$D:$O,10,FALSE)=0,"",VLOOKUP($A164,'Annex 2 EHV charges'!$D:$O,10,FALSE)),"")</f>
        <v/>
      </c>
      <c r="G164" s="129" t="str">
        <f>IFERROR(IF(VLOOKUP($A164,'Annex 2 EHV charges'!$D:$O,11,FALSE)=0,"",VLOOKUP($A164,'Annex 2 EHV charges'!$D:$O,11,FALSE)),"")</f>
        <v/>
      </c>
      <c r="H164" s="129" t="str">
        <f>IFERROR(IF(VLOOKUP($A164,'Annex 2 EHV charges'!$D:$O,12,FALSE)=0,"",VLOOKUP($A164,'Annex 2 EHV charges'!$D:$O,12,FALSE)),"")</f>
        <v/>
      </c>
    </row>
    <row r="165" spans="1:8" hidden="1">
      <c r="A165" s="126" t="str">
        <f t="array" ref="A165">IFERROR(INDEX('Annex 2 EHV charges'!$D$11:$D$260, MATCH(0, IF(ISBLANK('Annex 2 EHV charges'!$D$11:$D$260),1, COUNTIF(A$4:$A164, 'Annex 2 EHV charges'!$D$11:$D$260)), 0)),"")</f>
        <v/>
      </c>
      <c r="B165" s="125" t="str">
        <f>IF($A165="","",VLOOKUP($A165,'Annex 2 EHV charges'!$D:$O,2,0))</f>
        <v/>
      </c>
      <c r="C165" s="126" t="str">
        <f>IF($A165="","",VLOOKUP($A165,'Annex 2 EHV charges'!$D:$O,3,0))</f>
        <v/>
      </c>
      <c r="D165" s="125" t="str">
        <f>IF($A165="","",VLOOKUP($A165,'Annex 2 EHV charges'!$D:$O,4,0))</f>
        <v/>
      </c>
      <c r="E165" s="127" t="str">
        <f>IFERROR(IF(VLOOKUP($A165,'Annex 2 EHV charges'!$D:$O,9,FALSE)=0,"",VLOOKUP($A165,'Annex 2 EHV charges'!$D:$O,9,FALSE)),"")</f>
        <v/>
      </c>
      <c r="F165" s="128" t="str">
        <f>IFERROR(IF(VLOOKUP($A165,'Annex 2 EHV charges'!$D:$O,10,FALSE)=0,"",VLOOKUP($A165,'Annex 2 EHV charges'!$D:$O,10,FALSE)),"")</f>
        <v/>
      </c>
      <c r="G165" s="129" t="str">
        <f>IFERROR(IF(VLOOKUP($A165,'Annex 2 EHV charges'!$D:$O,11,FALSE)=0,"",VLOOKUP($A165,'Annex 2 EHV charges'!$D:$O,11,FALSE)),"")</f>
        <v/>
      </c>
      <c r="H165" s="129" t="str">
        <f>IFERROR(IF(VLOOKUP($A165,'Annex 2 EHV charges'!$D:$O,12,FALSE)=0,"",VLOOKUP($A165,'Annex 2 EHV charges'!$D:$O,12,FALSE)),"")</f>
        <v/>
      </c>
    </row>
    <row r="166" spans="1:8" hidden="1">
      <c r="A166" s="126" t="str">
        <f t="array" ref="A166">IFERROR(INDEX('Annex 2 EHV charges'!$D$11:$D$260, MATCH(0, IF(ISBLANK('Annex 2 EHV charges'!$D$11:$D$260),1, COUNTIF(A$4:$A165, 'Annex 2 EHV charges'!$D$11:$D$260)), 0)),"")</f>
        <v/>
      </c>
      <c r="B166" s="125" t="str">
        <f>IF($A166="","",VLOOKUP($A166,'Annex 2 EHV charges'!$D:$O,2,0))</f>
        <v/>
      </c>
      <c r="C166" s="126" t="str">
        <f>IF($A166="","",VLOOKUP($A166,'Annex 2 EHV charges'!$D:$O,3,0))</f>
        <v/>
      </c>
      <c r="D166" s="125" t="str">
        <f>IF($A166="","",VLOOKUP($A166,'Annex 2 EHV charges'!$D:$O,4,0))</f>
        <v/>
      </c>
      <c r="E166" s="127" t="str">
        <f>IFERROR(IF(VLOOKUP($A166,'Annex 2 EHV charges'!$D:$O,9,FALSE)=0,"",VLOOKUP($A166,'Annex 2 EHV charges'!$D:$O,9,FALSE)),"")</f>
        <v/>
      </c>
      <c r="F166" s="128" t="str">
        <f>IFERROR(IF(VLOOKUP($A166,'Annex 2 EHV charges'!$D:$O,10,FALSE)=0,"",VLOOKUP($A166,'Annex 2 EHV charges'!$D:$O,10,FALSE)),"")</f>
        <v/>
      </c>
      <c r="G166" s="129" t="str">
        <f>IFERROR(IF(VLOOKUP($A166,'Annex 2 EHV charges'!$D:$O,11,FALSE)=0,"",VLOOKUP($A166,'Annex 2 EHV charges'!$D:$O,11,FALSE)),"")</f>
        <v/>
      </c>
      <c r="H166" s="129" t="str">
        <f>IFERROR(IF(VLOOKUP($A166,'Annex 2 EHV charges'!$D:$O,12,FALSE)=0,"",VLOOKUP($A166,'Annex 2 EHV charges'!$D:$O,12,FALSE)),"")</f>
        <v/>
      </c>
    </row>
    <row r="167" spans="1:8" hidden="1">
      <c r="A167" s="126" t="str">
        <f t="array" ref="A167">IFERROR(INDEX('Annex 2 EHV charges'!$D$11:$D$260, MATCH(0, IF(ISBLANK('Annex 2 EHV charges'!$D$11:$D$260),1, COUNTIF(A$4:$A166, 'Annex 2 EHV charges'!$D$11:$D$260)), 0)),"")</f>
        <v/>
      </c>
      <c r="B167" s="125" t="str">
        <f>IF($A167="","",VLOOKUP($A167,'Annex 2 EHV charges'!$D:$O,2,0))</f>
        <v/>
      </c>
      <c r="C167" s="126" t="str">
        <f>IF($A167="","",VLOOKUP($A167,'Annex 2 EHV charges'!$D:$O,3,0))</f>
        <v/>
      </c>
      <c r="D167" s="125" t="str">
        <f>IF($A167="","",VLOOKUP($A167,'Annex 2 EHV charges'!$D:$O,4,0))</f>
        <v/>
      </c>
      <c r="E167" s="127" t="str">
        <f>IFERROR(IF(VLOOKUP($A167,'Annex 2 EHV charges'!$D:$O,9,FALSE)=0,"",VLOOKUP($A167,'Annex 2 EHV charges'!$D:$O,9,FALSE)),"")</f>
        <v/>
      </c>
      <c r="F167" s="128" t="str">
        <f>IFERROR(IF(VLOOKUP($A167,'Annex 2 EHV charges'!$D:$O,10,FALSE)=0,"",VLOOKUP($A167,'Annex 2 EHV charges'!$D:$O,10,FALSE)),"")</f>
        <v/>
      </c>
      <c r="G167" s="129" t="str">
        <f>IFERROR(IF(VLOOKUP($A167,'Annex 2 EHV charges'!$D:$O,11,FALSE)=0,"",VLOOKUP($A167,'Annex 2 EHV charges'!$D:$O,11,FALSE)),"")</f>
        <v/>
      </c>
      <c r="H167" s="129" t="str">
        <f>IFERROR(IF(VLOOKUP($A167,'Annex 2 EHV charges'!$D:$O,12,FALSE)=0,"",VLOOKUP($A167,'Annex 2 EHV charges'!$D:$O,12,FALSE)),"")</f>
        <v/>
      </c>
    </row>
    <row r="168" spans="1:8" hidden="1">
      <c r="A168" s="126" t="str">
        <f t="array" ref="A168">IFERROR(INDEX('Annex 2 EHV charges'!$D$11:$D$260, MATCH(0, IF(ISBLANK('Annex 2 EHV charges'!$D$11:$D$260),1, COUNTIF(A$4:$A167, 'Annex 2 EHV charges'!$D$11:$D$260)), 0)),"")</f>
        <v/>
      </c>
      <c r="B168" s="125" t="str">
        <f>IF($A168="","",VLOOKUP($A168,'Annex 2 EHV charges'!$D:$O,2,0))</f>
        <v/>
      </c>
      <c r="C168" s="126" t="str">
        <f>IF($A168="","",VLOOKUP($A168,'Annex 2 EHV charges'!$D:$O,3,0))</f>
        <v/>
      </c>
      <c r="D168" s="125" t="str">
        <f>IF($A168="","",VLOOKUP($A168,'Annex 2 EHV charges'!$D:$O,4,0))</f>
        <v/>
      </c>
      <c r="E168" s="127" t="str">
        <f>IFERROR(IF(VLOOKUP($A168,'Annex 2 EHV charges'!$D:$O,9,FALSE)=0,"",VLOOKUP($A168,'Annex 2 EHV charges'!$D:$O,9,FALSE)),"")</f>
        <v/>
      </c>
      <c r="F168" s="128" t="str">
        <f>IFERROR(IF(VLOOKUP($A168,'Annex 2 EHV charges'!$D:$O,10,FALSE)=0,"",VLOOKUP($A168,'Annex 2 EHV charges'!$D:$O,10,FALSE)),"")</f>
        <v/>
      </c>
      <c r="G168" s="129" t="str">
        <f>IFERROR(IF(VLOOKUP($A168,'Annex 2 EHV charges'!$D:$O,11,FALSE)=0,"",VLOOKUP($A168,'Annex 2 EHV charges'!$D:$O,11,FALSE)),"")</f>
        <v/>
      </c>
      <c r="H168" s="129" t="str">
        <f>IFERROR(IF(VLOOKUP($A168,'Annex 2 EHV charges'!$D:$O,12,FALSE)=0,"",VLOOKUP($A168,'Annex 2 EHV charges'!$D:$O,12,FALSE)),"")</f>
        <v/>
      </c>
    </row>
    <row r="169" spans="1:8" hidden="1">
      <c r="A169" s="126" t="str">
        <f t="array" ref="A169">IFERROR(INDEX('Annex 2 EHV charges'!$D$11:$D$260, MATCH(0, IF(ISBLANK('Annex 2 EHV charges'!$D$11:$D$260),1, COUNTIF(A$4:$A168, 'Annex 2 EHV charges'!$D$11:$D$260)), 0)),"")</f>
        <v/>
      </c>
      <c r="B169" s="125" t="str">
        <f>IF($A169="","",VLOOKUP($A169,'Annex 2 EHV charges'!$D:$O,2,0))</f>
        <v/>
      </c>
      <c r="C169" s="126" t="str">
        <f>IF($A169="","",VLOOKUP($A169,'Annex 2 EHV charges'!$D:$O,3,0))</f>
        <v/>
      </c>
      <c r="D169" s="125" t="str">
        <f>IF($A169="","",VLOOKUP($A169,'Annex 2 EHV charges'!$D:$O,4,0))</f>
        <v/>
      </c>
      <c r="E169" s="127" t="str">
        <f>IFERROR(IF(VLOOKUP($A169,'Annex 2 EHV charges'!$D:$O,9,FALSE)=0,"",VLOOKUP($A169,'Annex 2 EHV charges'!$D:$O,9,FALSE)),"")</f>
        <v/>
      </c>
      <c r="F169" s="128" t="str">
        <f>IFERROR(IF(VLOOKUP($A169,'Annex 2 EHV charges'!$D:$O,10,FALSE)=0,"",VLOOKUP($A169,'Annex 2 EHV charges'!$D:$O,10,FALSE)),"")</f>
        <v/>
      </c>
      <c r="G169" s="129" t="str">
        <f>IFERROR(IF(VLOOKUP($A169,'Annex 2 EHV charges'!$D:$O,11,FALSE)=0,"",VLOOKUP($A169,'Annex 2 EHV charges'!$D:$O,11,FALSE)),"")</f>
        <v/>
      </c>
      <c r="H169" s="129" t="str">
        <f>IFERROR(IF(VLOOKUP($A169,'Annex 2 EHV charges'!$D:$O,12,FALSE)=0,"",VLOOKUP($A169,'Annex 2 EHV charges'!$D:$O,12,FALSE)),"")</f>
        <v/>
      </c>
    </row>
    <row r="170" spans="1:8" hidden="1">
      <c r="A170" s="126" t="str">
        <f t="array" ref="A170">IFERROR(INDEX('Annex 2 EHV charges'!$D$11:$D$260, MATCH(0, IF(ISBLANK('Annex 2 EHV charges'!$D$11:$D$260),1, COUNTIF(A$4:$A169, 'Annex 2 EHV charges'!$D$11:$D$260)), 0)),"")</f>
        <v/>
      </c>
      <c r="B170" s="125" t="str">
        <f>IF($A170="","",VLOOKUP($A170,'Annex 2 EHV charges'!$D:$O,2,0))</f>
        <v/>
      </c>
      <c r="C170" s="126" t="str">
        <f>IF($A170="","",VLOOKUP($A170,'Annex 2 EHV charges'!$D:$O,3,0))</f>
        <v/>
      </c>
      <c r="D170" s="125" t="str">
        <f>IF($A170="","",VLOOKUP($A170,'Annex 2 EHV charges'!$D:$O,4,0))</f>
        <v/>
      </c>
      <c r="E170" s="127" t="str">
        <f>IFERROR(IF(VLOOKUP($A170,'Annex 2 EHV charges'!$D:$O,9,FALSE)=0,"",VLOOKUP($A170,'Annex 2 EHV charges'!$D:$O,9,FALSE)),"")</f>
        <v/>
      </c>
      <c r="F170" s="128" t="str">
        <f>IFERROR(IF(VLOOKUP($A170,'Annex 2 EHV charges'!$D:$O,10,FALSE)=0,"",VLOOKUP($A170,'Annex 2 EHV charges'!$D:$O,10,FALSE)),"")</f>
        <v/>
      </c>
      <c r="G170" s="129" t="str">
        <f>IFERROR(IF(VLOOKUP($A170,'Annex 2 EHV charges'!$D:$O,11,FALSE)=0,"",VLOOKUP($A170,'Annex 2 EHV charges'!$D:$O,11,FALSE)),"")</f>
        <v/>
      </c>
      <c r="H170" s="129" t="str">
        <f>IFERROR(IF(VLOOKUP($A170,'Annex 2 EHV charges'!$D:$O,12,FALSE)=0,"",VLOOKUP($A170,'Annex 2 EHV charges'!$D:$O,12,FALSE)),"")</f>
        <v/>
      </c>
    </row>
    <row r="171" spans="1:8" hidden="1">
      <c r="A171" s="126" t="str">
        <f t="array" ref="A171">IFERROR(INDEX('Annex 2 EHV charges'!$D$11:$D$260, MATCH(0, IF(ISBLANK('Annex 2 EHV charges'!$D$11:$D$260),1, COUNTIF(A$4:$A170, 'Annex 2 EHV charges'!$D$11:$D$260)), 0)),"")</f>
        <v/>
      </c>
      <c r="B171" s="125" t="str">
        <f>IF($A171="","",VLOOKUP($A171,'Annex 2 EHV charges'!$D:$O,2,0))</f>
        <v/>
      </c>
      <c r="C171" s="126" t="str">
        <f>IF($A171="","",VLOOKUP($A171,'Annex 2 EHV charges'!$D:$O,3,0))</f>
        <v/>
      </c>
      <c r="D171" s="125" t="str">
        <f>IF($A171="","",VLOOKUP($A171,'Annex 2 EHV charges'!$D:$O,4,0))</f>
        <v/>
      </c>
      <c r="E171" s="127" t="str">
        <f>IFERROR(IF(VLOOKUP($A171,'Annex 2 EHV charges'!$D:$O,9,FALSE)=0,"",VLOOKUP($A171,'Annex 2 EHV charges'!$D:$O,9,FALSE)),"")</f>
        <v/>
      </c>
      <c r="F171" s="128" t="str">
        <f>IFERROR(IF(VLOOKUP($A171,'Annex 2 EHV charges'!$D:$O,10,FALSE)=0,"",VLOOKUP($A171,'Annex 2 EHV charges'!$D:$O,10,FALSE)),"")</f>
        <v/>
      </c>
      <c r="G171" s="129" t="str">
        <f>IFERROR(IF(VLOOKUP($A171,'Annex 2 EHV charges'!$D:$O,11,FALSE)=0,"",VLOOKUP($A171,'Annex 2 EHV charges'!$D:$O,11,FALSE)),"")</f>
        <v/>
      </c>
      <c r="H171" s="129" t="str">
        <f>IFERROR(IF(VLOOKUP($A171,'Annex 2 EHV charges'!$D:$O,12,FALSE)=0,"",VLOOKUP($A171,'Annex 2 EHV charges'!$D:$O,12,FALSE)),"")</f>
        <v/>
      </c>
    </row>
    <row r="172" spans="1:8" hidden="1">
      <c r="A172" s="126" t="str">
        <f t="array" ref="A172">IFERROR(INDEX('Annex 2 EHV charges'!$D$11:$D$260, MATCH(0, IF(ISBLANK('Annex 2 EHV charges'!$D$11:$D$260),1, COUNTIF(A$4:$A171, 'Annex 2 EHV charges'!$D$11:$D$260)), 0)),"")</f>
        <v/>
      </c>
      <c r="B172" s="125" t="str">
        <f>IF($A172="","",VLOOKUP($A172,'Annex 2 EHV charges'!$D:$O,2,0))</f>
        <v/>
      </c>
      <c r="C172" s="126" t="str">
        <f>IF($A172="","",VLOOKUP($A172,'Annex 2 EHV charges'!$D:$O,3,0))</f>
        <v/>
      </c>
      <c r="D172" s="125" t="str">
        <f>IF($A172="","",VLOOKUP($A172,'Annex 2 EHV charges'!$D:$O,4,0))</f>
        <v/>
      </c>
      <c r="E172" s="127" t="str">
        <f>IFERROR(IF(VLOOKUP($A172,'Annex 2 EHV charges'!$D:$O,9,FALSE)=0,"",VLOOKUP($A172,'Annex 2 EHV charges'!$D:$O,9,FALSE)),"")</f>
        <v/>
      </c>
      <c r="F172" s="128" t="str">
        <f>IFERROR(IF(VLOOKUP($A172,'Annex 2 EHV charges'!$D:$O,10,FALSE)=0,"",VLOOKUP($A172,'Annex 2 EHV charges'!$D:$O,10,FALSE)),"")</f>
        <v/>
      </c>
      <c r="G172" s="129" t="str">
        <f>IFERROR(IF(VLOOKUP($A172,'Annex 2 EHV charges'!$D:$O,11,FALSE)=0,"",VLOOKUP($A172,'Annex 2 EHV charges'!$D:$O,11,FALSE)),"")</f>
        <v/>
      </c>
      <c r="H172" s="129" t="str">
        <f>IFERROR(IF(VLOOKUP($A172,'Annex 2 EHV charges'!$D:$O,12,FALSE)=0,"",VLOOKUP($A172,'Annex 2 EHV charges'!$D:$O,12,FALSE)),"")</f>
        <v/>
      </c>
    </row>
    <row r="173" spans="1:8" hidden="1">
      <c r="A173" s="126" t="str">
        <f t="array" ref="A173">IFERROR(INDEX('Annex 2 EHV charges'!$D$11:$D$260, MATCH(0, IF(ISBLANK('Annex 2 EHV charges'!$D$11:$D$260),1, COUNTIF(A$4:$A172, 'Annex 2 EHV charges'!$D$11:$D$260)), 0)),"")</f>
        <v/>
      </c>
      <c r="B173" s="125" t="str">
        <f>IF($A173="","",VLOOKUP($A173,'Annex 2 EHV charges'!$D:$O,2,0))</f>
        <v/>
      </c>
      <c r="C173" s="126" t="str">
        <f>IF($A173="","",VLOOKUP($A173,'Annex 2 EHV charges'!$D:$O,3,0))</f>
        <v/>
      </c>
      <c r="D173" s="125" t="str">
        <f>IF($A173="","",VLOOKUP($A173,'Annex 2 EHV charges'!$D:$O,4,0))</f>
        <v/>
      </c>
      <c r="E173" s="127" t="str">
        <f>IFERROR(IF(VLOOKUP($A173,'Annex 2 EHV charges'!$D:$O,9,FALSE)=0,"",VLOOKUP($A173,'Annex 2 EHV charges'!$D:$O,9,FALSE)),"")</f>
        <v/>
      </c>
      <c r="F173" s="128" t="str">
        <f>IFERROR(IF(VLOOKUP($A173,'Annex 2 EHV charges'!$D:$O,10,FALSE)=0,"",VLOOKUP($A173,'Annex 2 EHV charges'!$D:$O,10,FALSE)),"")</f>
        <v/>
      </c>
      <c r="G173" s="129" t="str">
        <f>IFERROR(IF(VLOOKUP($A173,'Annex 2 EHV charges'!$D:$O,11,FALSE)=0,"",VLOOKUP($A173,'Annex 2 EHV charges'!$D:$O,11,FALSE)),"")</f>
        <v/>
      </c>
      <c r="H173" s="129" t="str">
        <f>IFERROR(IF(VLOOKUP($A173,'Annex 2 EHV charges'!$D:$O,12,FALSE)=0,"",VLOOKUP($A173,'Annex 2 EHV charges'!$D:$O,12,FALSE)),"")</f>
        <v/>
      </c>
    </row>
    <row r="174" spans="1:8" hidden="1">
      <c r="A174" s="126" t="str">
        <f t="array" ref="A174">IFERROR(INDEX('Annex 2 EHV charges'!$D$11:$D$260, MATCH(0, IF(ISBLANK('Annex 2 EHV charges'!$D$11:$D$260),1, COUNTIF(A$4:$A173, 'Annex 2 EHV charges'!$D$11:$D$260)), 0)),"")</f>
        <v/>
      </c>
      <c r="B174" s="125" t="str">
        <f>IF($A174="","",VLOOKUP($A174,'Annex 2 EHV charges'!$D:$O,2,0))</f>
        <v/>
      </c>
      <c r="C174" s="126" t="str">
        <f>IF($A174="","",VLOOKUP($A174,'Annex 2 EHV charges'!$D:$O,3,0))</f>
        <v/>
      </c>
      <c r="D174" s="125" t="str">
        <f>IF($A174="","",VLOOKUP($A174,'Annex 2 EHV charges'!$D:$O,4,0))</f>
        <v/>
      </c>
      <c r="E174" s="127" t="str">
        <f>IFERROR(IF(VLOOKUP($A174,'Annex 2 EHV charges'!$D:$O,9,FALSE)=0,"",VLOOKUP($A174,'Annex 2 EHV charges'!$D:$O,9,FALSE)),"")</f>
        <v/>
      </c>
      <c r="F174" s="128" t="str">
        <f>IFERROR(IF(VLOOKUP($A174,'Annex 2 EHV charges'!$D:$O,10,FALSE)=0,"",VLOOKUP($A174,'Annex 2 EHV charges'!$D:$O,10,FALSE)),"")</f>
        <v/>
      </c>
      <c r="G174" s="129" t="str">
        <f>IFERROR(IF(VLOOKUP($A174,'Annex 2 EHV charges'!$D:$O,11,FALSE)=0,"",VLOOKUP($A174,'Annex 2 EHV charges'!$D:$O,11,FALSE)),"")</f>
        <v/>
      </c>
      <c r="H174" s="129" t="str">
        <f>IFERROR(IF(VLOOKUP($A174,'Annex 2 EHV charges'!$D:$O,12,FALSE)=0,"",VLOOKUP($A174,'Annex 2 EHV charges'!$D:$O,12,FALSE)),"")</f>
        <v/>
      </c>
    </row>
    <row r="175" spans="1:8" hidden="1">
      <c r="A175" s="126" t="str">
        <f t="array" ref="A175">IFERROR(INDEX('Annex 2 EHV charges'!$D$11:$D$260, MATCH(0, IF(ISBLANK('Annex 2 EHV charges'!$D$11:$D$260),1, COUNTIF(A$4:$A174, 'Annex 2 EHV charges'!$D$11:$D$260)), 0)),"")</f>
        <v/>
      </c>
      <c r="B175" s="125" t="str">
        <f>IF($A175="","",VLOOKUP($A175,'Annex 2 EHV charges'!$D:$O,2,0))</f>
        <v/>
      </c>
      <c r="C175" s="126" t="str">
        <f>IF($A175="","",VLOOKUP($A175,'Annex 2 EHV charges'!$D:$O,3,0))</f>
        <v/>
      </c>
      <c r="D175" s="125" t="str">
        <f>IF($A175="","",VLOOKUP($A175,'Annex 2 EHV charges'!$D:$O,4,0))</f>
        <v/>
      </c>
      <c r="E175" s="127" t="str">
        <f>IFERROR(IF(VLOOKUP($A175,'Annex 2 EHV charges'!$D:$O,9,FALSE)=0,"",VLOOKUP($A175,'Annex 2 EHV charges'!$D:$O,9,FALSE)),"")</f>
        <v/>
      </c>
      <c r="F175" s="128" t="str">
        <f>IFERROR(IF(VLOOKUP($A175,'Annex 2 EHV charges'!$D:$O,10,FALSE)=0,"",VLOOKUP($A175,'Annex 2 EHV charges'!$D:$O,10,FALSE)),"")</f>
        <v/>
      </c>
      <c r="G175" s="129" t="str">
        <f>IFERROR(IF(VLOOKUP($A175,'Annex 2 EHV charges'!$D:$O,11,FALSE)=0,"",VLOOKUP($A175,'Annex 2 EHV charges'!$D:$O,11,FALSE)),"")</f>
        <v/>
      </c>
      <c r="H175" s="129" t="str">
        <f>IFERROR(IF(VLOOKUP($A175,'Annex 2 EHV charges'!$D:$O,12,FALSE)=0,"",VLOOKUP($A175,'Annex 2 EHV charges'!$D:$O,12,FALSE)),"")</f>
        <v/>
      </c>
    </row>
    <row r="176" spans="1:8" hidden="1">
      <c r="A176" s="126" t="str">
        <f t="array" ref="A176">IFERROR(INDEX('Annex 2 EHV charges'!$D$11:$D$260, MATCH(0, IF(ISBLANK('Annex 2 EHV charges'!$D$11:$D$260),1, COUNTIF(A$4:$A175, 'Annex 2 EHV charges'!$D$11:$D$260)), 0)),"")</f>
        <v/>
      </c>
      <c r="B176" s="125" t="str">
        <f>IF($A176="","",VLOOKUP($A176,'Annex 2 EHV charges'!$D:$O,2,0))</f>
        <v/>
      </c>
      <c r="C176" s="126" t="str">
        <f>IF($A176="","",VLOOKUP($A176,'Annex 2 EHV charges'!$D:$O,3,0))</f>
        <v/>
      </c>
      <c r="D176" s="125" t="str">
        <f>IF($A176="","",VLOOKUP($A176,'Annex 2 EHV charges'!$D:$O,4,0))</f>
        <v/>
      </c>
      <c r="E176" s="127" t="str">
        <f>IFERROR(IF(VLOOKUP($A176,'Annex 2 EHV charges'!$D:$O,9,FALSE)=0,"",VLOOKUP($A176,'Annex 2 EHV charges'!$D:$O,9,FALSE)),"")</f>
        <v/>
      </c>
      <c r="F176" s="128" t="str">
        <f>IFERROR(IF(VLOOKUP($A176,'Annex 2 EHV charges'!$D:$O,10,FALSE)=0,"",VLOOKUP($A176,'Annex 2 EHV charges'!$D:$O,10,FALSE)),"")</f>
        <v/>
      </c>
      <c r="G176" s="129" t="str">
        <f>IFERROR(IF(VLOOKUP($A176,'Annex 2 EHV charges'!$D:$O,11,FALSE)=0,"",VLOOKUP($A176,'Annex 2 EHV charges'!$D:$O,11,FALSE)),"")</f>
        <v/>
      </c>
      <c r="H176" s="129" t="str">
        <f>IFERROR(IF(VLOOKUP($A176,'Annex 2 EHV charges'!$D:$O,12,FALSE)=0,"",VLOOKUP($A176,'Annex 2 EHV charges'!$D:$O,12,FALSE)),"")</f>
        <v/>
      </c>
    </row>
    <row r="177" spans="1:8" hidden="1">
      <c r="A177" s="126" t="str">
        <f t="array" ref="A177">IFERROR(INDEX('Annex 2 EHV charges'!$D$11:$D$260, MATCH(0, IF(ISBLANK('Annex 2 EHV charges'!$D$11:$D$260),1, COUNTIF(A$4:$A176, 'Annex 2 EHV charges'!$D$11:$D$260)), 0)),"")</f>
        <v/>
      </c>
      <c r="B177" s="125" t="str">
        <f>IF($A177="","",VLOOKUP($A177,'Annex 2 EHV charges'!$D:$O,2,0))</f>
        <v/>
      </c>
      <c r="C177" s="126" t="str">
        <f>IF($A177="","",VLOOKUP($A177,'Annex 2 EHV charges'!$D:$O,3,0))</f>
        <v/>
      </c>
      <c r="D177" s="125" t="str">
        <f>IF($A177="","",VLOOKUP($A177,'Annex 2 EHV charges'!$D:$O,4,0))</f>
        <v/>
      </c>
      <c r="E177" s="127" t="str">
        <f>IFERROR(IF(VLOOKUP($A177,'Annex 2 EHV charges'!$D:$O,9,FALSE)=0,"",VLOOKUP($A177,'Annex 2 EHV charges'!$D:$O,9,FALSE)),"")</f>
        <v/>
      </c>
      <c r="F177" s="128" t="str">
        <f>IFERROR(IF(VLOOKUP($A177,'Annex 2 EHV charges'!$D:$O,10,FALSE)=0,"",VLOOKUP($A177,'Annex 2 EHV charges'!$D:$O,10,FALSE)),"")</f>
        <v/>
      </c>
      <c r="G177" s="129" t="str">
        <f>IFERROR(IF(VLOOKUP($A177,'Annex 2 EHV charges'!$D:$O,11,FALSE)=0,"",VLOOKUP($A177,'Annex 2 EHV charges'!$D:$O,11,FALSE)),"")</f>
        <v/>
      </c>
      <c r="H177" s="129" t="str">
        <f>IFERROR(IF(VLOOKUP($A177,'Annex 2 EHV charges'!$D:$O,12,FALSE)=0,"",VLOOKUP($A177,'Annex 2 EHV charges'!$D:$O,12,FALSE)),"")</f>
        <v/>
      </c>
    </row>
    <row r="178" spans="1:8" hidden="1">
      <c r="A178" s="126" t="str">
        <f t="array" ref="A178">IFERROR(INDEX('Annex 2 EHV charges'!$D$11:$D$260, MATCH(0, IF(ISBLANK('Annex 2 EHV charges'!$D$11:$D$260),1, COUNTIF(A$4:$A177, 'Annex 2 EHV charges'!$D$11:$D$260)), 0)),"")</f>
        <v/>
      </c>
      <c r="B178" s="125" t="str">
        <f>IF($A178="","",VLOOKUP($A178,'Annex 2 EHV charges'!$D:$O,2,0))</f>
        <v/>
      </c>
      <c r="C178" s="126" t="str">
        <f>IF($A178="","",VLOOKUP($A178,'Annex 2 EHV charges'!$D:$O,3,0))</f>
        <v/>
      </c>
      <c r="D178" s="125" t="str">
        <f>IF($A178="","",VLOOKUP($A178,'Annex 2 EHV charges'!$D:$O,4,0))</f>
        <v/>
      </c>
      <c r="E178" s="127" t="str">
        <f>IFERROR(IF(VLOOKUP($A178,'Annex 2 EHV charges'!$D:$O,9,FALSE)=0,"",VLOOKUP($A178,'Annex 2 EHV charges'!$D:$O,9,FALSE)),"")</f>
        <v/>
      </c>
      <c r="F178" s="128" t="str">
        <f>IFERROR(IF(VLOOKUP($A178,'Annex 2 EHV charges'!$D:$O,10,FALSE)=0,"",VLOOKUP($A178,'Annex 2 EHV charges'!$D:$O,10,FALSE)),"")</f>
        <v/>
      </c>
      <c r="G178" s="129" t="str">
        <f>IFERROR(IF(VLOOKUP($A178,'Annex 2 EHV charges'!$D:$O,11,FALSE)=0,"",VLOOKUP($A178,'Annex 2 EHV charges'!$D:$O,11,FALSE)),"")</f>
        <v/>
      </c>
      <c r="H178" s="129" t="str">
        <f>IFERROR(IF(VLOOKUP($A178,'Annex 2 EHV charges'!$D:$O,12,FALSE)=0,"",VLOOKUP($A178,'Annex 2 EHV charges'!$D:$O,12,FALSE)),"")</f>
        <v/>
      </c>
    </row>
    <row r="179" spans="1:8" hidden="1">
      <c r="A179" s="126" t="str">
        <f t="array" ref="A179">IFERROR(INDEX('Annex 2 EHV charges'!$D$11:$D$260, MATCH(0, IF(ISBLANK('Annex 2 EHV charges'!$D$11:$D$260),1, COUNTIF(A$4:$A178, 'Annex 2 EHV charges'!$D$11:$D$260)), 0)),"")</f>
        <v/>
      </c>
      <c r="B179" s="125" t="str">
        <f>IF($A179="","",VLOOKUP($A179,'Annex 2 EHV charges'!$D:$O,2,0))</f>
        <v/>
      </c>
      <c r="C179" s="126" t="str">
        <f>IF($A179="","",VLOOKUP($A179,'Annex 2 EHV charges'!$D:$O,3,0))</f>
        <v/>
      </c>
      <c r="D179" s="125" t="str">
        <f>IF($A179="","",VLOOKUP($A179,'Annex 2 EHV charges'!$D:$O,4,0))</f>
        <v/>
      </c>
      <c r="E179" s="127" t="str">
        <f>IFERROR(IF(VLOOKUP($A179,'Annex 2 EHV charges'!$D:$O,9,FALSE)=0,"",VLOOKUP($A179,'Annex 2 EHV charges'!$D:$O,9,FALSE)),"")</f>
        <v/>
      </c>
      <c r="F179" s="128" t="str">
        <f>IFERROR(IF(VLOOKUP($A179,'Annex 2 EHV charges'!$D:$O,10,FALSE)=0,"",VLOOKUP($A179,'Annex 2 EHV charges'!$D:$O,10,FALSE)),"")</f>
        <v/>
      </c>
      <c r="G179" s="129" t="str">
        <f>IFERROR(IF(VLOOKUP($A179,'Annex 2 EHV charges'!$D:$O,11,FALSE)=0,"",VLOOKUP($A179,'Annex 2 EHV charges'!$D:$O,11,FALSE)),"")</f>
        <v/>
      </c>
      <c r="H179" s="129" t="str">
        <f>IFERROR(IF(VLOOKUP($A179,'Annex 2 EHV charges'!$D:$O,12,FALSE)=0,"",VLOOKUP($A179,'Annex 2 EHV charges'!$D:$O,12,FALSE)),"")</f>
        <v/>
      </c>
    </row>
    <row r="180" spans="1:8" hidden="1">
      <c r="A180" s="126" t="str">
        <f t="array" ref="A180">IFERROR(INDEX('Annex 2 EHV charges'!$D$11:$D$260, MATCH(0, IF(ISBLANK('Annex 2 EHV charges'!$D$11:$D$260),1, COUNTIF(A$4:$A179, 'Annex 2 EHV charges'!$D$11:$D$260)), 0)),"")</f>
        <v/>
      </c>
      <c r="B180" s="125" t="str">
        <f>IF($A180="","",VLOOKUP($A180,'Annex 2 EHV charges'!$D:$O,2,0))</f>
        <v/>
      </c>
      <c r="C180" s="126" t="str">
        <f>IF($A180="","",VLOOKUP($A180,'Annex 2 EHV charges'!$D:$O,3,0))</f>
        <v/>
      </c>
      <c r="D180" s="125" t="str">
        <f>IF($A180="","",VLOOKUP($A180,'Annex 2 EHV charges'!$D:$O,4,0))</f>
        <v/>
      </c>
      <c r="E180" s="127" t="str">
        <f>IFERROR(IF(VLOOKUP($A180,'Annex 2 EHV charges'!$D:$O,9,FALSE)=0,"",VLOOKUP($A180,'Annex 2 EHV charges'!$D:$O,9,FALSE)),"")</f>
        <v/>
      </c>
      <c r="F180" s="128" t="str">
        <f>IFERROR(IF(VLOOKUP($A180,'Annex 2 EHV charges'!$D:$O,10,FALSE)=0,"",VLOOKUP($A180,'Annex 2 EHV charges'!$D:$O,10,FALSE)),"")</f>
        <v/>
      </c>
      <c r="G180" s="129" t="str">
        <f>IFERROR(IF(VLOOKUP($A180,'Annex 2 EHV charges'!$D:$O,11,FALSE)=0,"",VLOOKUP($A180,'Annex 2 EHV charges'!$D:$O,11,FALSE)),"")</f>
        <v/>
      </c>
      <c r="H180" s="129" t="str">
        <f>IFERROR(IF(VLOOKUP($A180,'Annex 2 EHV charges'!$D:$O,12,FALSE)=0,"",VLOOKUP($A180,'Annex 2 EHV charges'!$D:$O,12,FALSE)),"")</f>
        <v/>
      </c>
    </row>
    <row r="181" spans="1:8" hidden="1">
      <c r="A181" s="126" t="str">
        <f t="array" ref="A181">IFERROR(INDEX('Annex 2 EHV charges'!$D$11:$D$260, MATCH(0, IF(ISBLANK('Annex 2 EHV charges'!$D$11:$D$260),1, COUNTIF(A$4:$A180, 'Annex 2 EHV charges'!$D$11:$D$260)), 0)),"")</f>
        <v/>
      </c>
      <c r="B181" s="125" t="str">
        <f>IF($A181="","",VLOOKUP($A181,'Annex 2 EHV charges'!$D:$O,2,0))</f>
        <v/>
      </c>
      <c r="C181" s="126" t="str">
        <f>IF($A181="","",VLOOKUP($A181,'Annex 2 EHV charges'!$D:$O,3,0))</f>
        <v/>
      </c>
      <c r="D181" s="125" t="str">
        <f>IF($A181="","",VLOOKUP($A181,'Annex 2 EHV charges'!$D:$O,4,0))</f>
        <v/>
      </c>
      <c r="E181" s="127" t="str">
        <f>IFERROR(IF(VLOOKUP($A181,'Annex 2 EHV charges'!$D:$O,9,FALSE)=0,"",VLOOKUP($A181,'Annex 2 EHV charges'!$D:$O,9,FALSE)),"")</f>
        <v/>
      </c>
      <c r="F181" s="128" t="str">
        <f>IFERROR(IF(VLOOKUP($A181,'Annex 2 EHV charges'!$D:$O,10,FALSE)=0,"",VLOOKUP($A181,'Annex 2 EHV charges'!$D:$O,10,FALSE)),"")</f>
        <v/>
      </c>
      <c r="G181" s="129" t="str">
        <f>IFERROR(IF(VLOOKUP($A181,'Annex 2 EHV charges'!$D:$O,11,FALSE)=0,"",VLOOKUP($A181,'Annex 2 EHV charges'!$D:$O,11,FALSE)),"")</f>
        <v/>
      </c>
      <c r="H181" s="129" t="str">
        <f>IFERROR(IF(VLOOKUP($A181,'Annex 2 EHV charges'!$D:$O,12,FALSE)=0,"",VLOOKUP($A181,'Annex 2 EHV charges'!$D:$O,12,FALSE)),"")</f>
        <v/>
      </c>
    </row>
    <row r="182" spans="1:8" hidden="1">
      <c r="A182" s="126" t="str">
        <f t="array" ref="A182">IFERROR(INDEX('Annex 2 EHV charges'!$D$11:$D$260, MATCH(0, IF(ISBLANK('Annex 2 EHV charges'!$D$11:$D$260),1, COUNTIF(A$4:$A181, 'Annex 2 EHV charges'!$D$11:$D$260)), 0)),"")</f>
        <v/>
      </c>
      <c r="B182" s="125" t="str">
        <f>IF($A182="","",VLOOKUP($A182,'Annex 2 EHV charges'!$D:$O,2,0))</f>
        <v/>
      </c>
      <c r="C182" s="126" t="str">
        <f>IF($A182="","",VLOOKUP($A182,'Annex 2 EHV charges'!$D:$O,3,0))</f>
        <v/>
      </c>
      <c r="D182" s="125" t="str">
        <f>IF($A182="","",VLOOKUP($A182,'Annex 2 EHV charges'!$D:$O,4,0))</f>
        <v/>
      </c>
      <c r="E182" s="127" t="str">
        <f>IFERROR(IF(VLOOKUP($A182,'Annex 2 EHV charges'!$D:$O,9,FALSE)=0,"",VLOOKUP($A182,'Annex 2 EHV charges'!$D:$O,9,FALSE)),"")</f>
        <v/>
      </c>
      <c r="F182" s="128" t="str">
        <f>IFERROR(IF(VLOOKUP($A182,'Annex 2 EHV charges'!$D:$O,10,FALSE)=0,"",VLOOKUP($A182,'Annex 2 EHV charges'!$D:$O,10,FALSE)),"")</f>
        <v/>
      </c>
      <c r="G182" s="129" t="str">
        <f>IFERROR(IF(VLOOKUP($A182,'Annex 2 EHV charges'!$D:$O,11,FALSE)=0,"",VLOOKUP($A182,'Annex 2 EHV charges'!$D:$O,11,FALSE)),"")</f>
        <v/>
      </c>
      <c r="H182" s="129" t="str">
        <f>IFERROR(IF(VLOOKUP($A182,'Annex 2 EHV charges'!$D:$O,12,FALSE)=0,"",VLOOKUP($A182,'Annex 2 EHV charges'!$D:$O,12,FALSE)),"")</f>
        <v/>
      </c>
    </row>
    <row r="183" spans="1:8" hidden="1">
      <c r="A183" s="126" t="str">
        <f t="array" ref="A183">IFERROR(INDEX('Annex 2 EHV charges'!$D$11:$D$260, MATCH(0, IF(ISBLANK('Annex 2 EHV charges'!$D$11:$D$260),1, COUNTIF(A$4:$A182, 'Annex 2 EHV charges'!$D$11:$D$260)), 0)),"")</f>
        <v/>
      </c>
      <c r="B183" s="125" t="str">
        <f>IF($A183="","",VLOOKUP($A183,'Annex 2 EHV charges'!$D:$O,2,0))</f>
        <v/>
      </c>
      <c r="C183" s="126" t="str">
        <f>IF($A183="","",VLOOKUP($A183,'Annex 2 EHV charges'!$D:$O,3,0))</f>
        <v/>
      </c>
      <c r="D183" s="125" t="str">
        <f>IF($A183="","",VLOOKUP($A183,'Annex 2 EHV charges'!$D:$O,4,0))</f>
        <v/>
      </c>
      <c r="E183" s="127" t="str">
        <f>IFERROR(IF(VLOOKUP($A183,'Annex 2 EHV charges'!$D:$O,9,FALSE)=0,"",VLOOKUP($A183,'Annex 2 EHV charges'!$D:$O,9,FALSE)),"")</f>
        <v/>
      </c>
      <c r="F183" s="128" t="str">
        <f>IFERROR(IF(VLOOKUP($A183,'Annex 2 EHV charges'!$D:$O,10,FALSE)=0,"",VLOOKUP($A183,'Annex 2 EHV charges'!$D:$O,10,FALSE)),"")</f>
        <v/>
      </c>
      <c r="G183" s="129" t="str">
        <f>IFERROR(IF(VLOOKUP($A183,'Annex 2 EHV charges'!$D:$O,11,FALSE)=0,"",VLOOKUP($A183,'Annex 2 EHV charges'!$D:$O,11,FALSE)),"")</f>
        <v/>
      </c>
      <c r="H183" s="129" t="str">
        <f>IFERROR(IF(VLOOKUP($A183,'Annex 2 EHV charges'!$D:$O,12,FALSE)=0,"",VLOOKUP($A183,'Annex 2 EHV charges'!$D:$O,12,FALSE)),"")</f>
        <v/>
      </c>
    </row>
    <row r="184" spans="1:8" hidden="1">
      <c r="A184" s="126" t="str">
        <f t="array" ref="A184">IFERROR(INDEX('Annex 2 EHV charges'!$D$11:$D$260, MATCH(0, IF(ISBLANK('Annex 2 EHV charges'!$D$11:$D$260),1, COUNTIF(A$4:$A183, 'Annex 2 EHV charges'!$D$11:$D$260)), 0)),"")</f>
        <v/>
      </c>
      <c r="B184" s="125" t="str">
        <f>IF($A184="","",VLOOKUP($A184,'Annex 2 EHV charges'!$D:$O,2,0))</f>
        <v/>
      </c>
      <c r="C184" s="126" t="str">
        <f>IF($A184="","",VLOOKUP($A184,'Annex 2 EHV charges'!$D:$O,3,0))</f>
        <v/>
      </c>
      <c r="D184" s="125" t="str">
        <f>IF($A184="","",VLOOKUP($A184,'Annex 2 EHV charges'!$D:$O,4,0))</f>
        <v/>
      </c>
      <c r="E184" s="127" t="str">
        <f>IFERROR(IF(VLOOKUP($A184,'Annex 2 EHV charges'!$D:$O,9,FALSE)=0,"",VLOOKUP($A184,'Annex 2 EHV charges'!$D:$O,9,FALSE)),"")</f>
        <v/>
      </c>
      <c r="F184" s="128" t="str">
        <f>IFERROR(IF(VLOOKUP($A184,'Annex 2 EHV charges'!$D:$O,10,FALSE)=0,"",VLOOKUP($A184,'Annex 2 EHV charges'!$D:$O,10,FALSE)),"")</f>
        <v/>
      </c>
      <c r="G184" s="129" t="str">
        <f>IFERROR(IF(VLOOKUP($A184,'Annex 2 EHV charges'!$D:$O,11,FALSE)=0,"",VLOOKUP($A184,'Annex 2 EHV charges'!$D:$O,11,FALSE)),"")</f>
        <v/>
      </c>
      <c r="H184" s="129" t="str">
        <f>IFERROR(IF(VLOOKUP($A184,'Annex 2 EHV charges'!$D:$O,12,FALSE)=0,"",VLOOKUP($A184,'Annex 2 EHV charges'!$D:$O,12,FALSE)),"")</f>
        <v/>
      </c>
    </row>
    <row r="185" spans="1:8" hidden="1">
      <c r="A185" s="126" t="str">
        <f t="array" ref="A185">IFERROR(INDEX('Annex 2 EHV charges'!$D$11:$D$260, MATCH(0, IF(ISBLANK('Annex 2 EHV charges'!$D$11:$D$260),1, COUNTIF(A$4:$A184, 'Annex 2 EHV charges'!$D$11:$D$260)), 0)),"")</f>
        <v/>
      </c>
      <c r="B185" s="125" t="str">
        <f>IF($A185="","",VLOOKUP($A185,'Annex 2 EHV charges'!$D:$O,2,0))</f>
        <v/>
      </c>
      <c r="C185" s="126" t="str">
        <f>IF($A185="","",VLOOKUP($A185,'Annex 2 EHV charges'!$D:$O,3,0))</f>
        <v/>
      </c>
      <c r="D185" s="125" t="str">
        <f>IF($A185="","",VLOOKUP($A185,'Annex 2 EHV charges'!$D:$O,4,0))</f>
        <v/>
      </c>
      <c r="E185" s="127" t="str">
        <f>IFERROR(IF(VLOOKUP($A185,'Annex 2 EHV charges'!$D:$O,9,FALSE)=0,"",VLOOKUP($A185,'Annex 2 EHV charges'!$D:$O,9,FALSE)),"")</f>
        <v/>
      </c>
      <c r="F185" s="128" t="str">
        <f>IFERROR(IF(VLOOKUP($A185,'Annex 2 EHV charges'!$D:$O,10,FALSE)=0,"",VLOOKUP($A185,'Annex 2 EHV charges'!$D:$O,10,FALSE)),"")</f>
        <v/>
      </c>
      <c r="G185" s="129" t="str">
        <f>IFERROR(IF(VLOOKUP($A185,'Annex 2 EHV charges'!$D:$O,11,FALSE)=0,"",VLOOKUP($A185,'Annex 2 EHV charges'!$D:$O,11,FALSE)),"")</f>
        <v/>
      </c>
      <c r="H185" s="129" t="str">
        <f>IFERROR(IF(VLOOKUP($A185,'Annex 2 EHV charges'!$D:$O,12,FALSE)=0,"",VLOOKUP($A185,'Annex 2 EHV charges'!$D:$O,12,FALSE)),"")</f>
        <v/>
      </c>
    </row>
    <row r="186" spans="1:8" hidden="1">
      <c r="A186" s="126" t="str">
        <f t="array" ref="A186">IFERROR(INDEX('Annex 2 EHV charges'!$D$11:$D$260, MATCH(0, IF(ISBLANK('Annex 2 EHV charges'!$D$11:$D$260),1, COUNTIF(A$4:$A185, 'Annex 2 EHV charges'!$D$11:$D$260)), 0)),"")</f>
        <v/>
      </c>
      <c r="B186" s="125" t="str">
        <f>IF($A186="","",VLOOKUP($A186,'Annex 2 EHV charges'!$D:$O,2,0))</f>
        <v/>
      </c>
      <c r="C186" s="126" t="str">
        <f>IF($A186="","",VLOOKUP($A186,'Annex 2 EHV charges'!$D:$O,3,0))</f>
        <v/>
      </c>
      <c r="D186" s="125" t="str">
        <f>IF($A186="","",VLOOKUP($A186,'Annex 2 EHV charges'!$D:$O,4,0))</f>
        <v/>
      </c>
      <c r="E186" s="127" t="str">
        <f>IFERROR(IF(VLOOKUP($A186,'Annex 2 EHV charges'!$D:$O,9,FALSE)=0,"",VLOOKUP($A186,'Annex 2 EHV charges'!$D:$O,9,FALSE)),"")</f>
        <v/>
      </c>
      <c r="F186" s="128" t="str">
        <f>IFERROR(IF(VLOOKUP($A186,'Annex 2 EHV charges'!$D:$O,10,FALSE)=0,"",VLOOKUP($A186,'Annex 2 EHV charges'!$D:$O,10,FALSE)),"")</f>
        <v/>
      </c>
      <c r="G186" s="129" t="str">
        <f>IFERROR(IF(VLOOKUP($A186,'Annex 2 EHV charges'!$D:$O,11,FALSE)=0,"",VLOOKUP($A186,'Annex 2 EHV charges'!$D:$O,11,FALSE)),"")</f>
        <v/>
      </c>
      <c r="H186" s="129" t="str">
        <f>IFERROR(IF(VLOOKUP($A186,'Annex 2 EHV charges'!$D:$O,12,FALSE)=0,"",VLOOKUP($A186,'Annex 2 EHV charges'!$D:$O,12,FALSE)),"")</f>
        <v/>
      </c>
    </row>
    <row r="187" spans="1:8" hidden="1">
      <c r="A187" s="126" t="str">
        <f t="array" ref="A187">IFERROR(INDEX('Annex 2 EHV charges'!$D$11:$D$260, MATCH(0, IF(ISBLANK('Annex 2 EHV charges'!$D$11:$D$260),1, COUNTIF(A$4:$A186, 'Annex 2 EHV charges'!$D$11:$D$260)), 0)),"")</f>
        <v/>
      </c>
      <c r="B187" s="125" t="str">
        <f>IF($A187="","",VLOOKUP($A187,'Annex 2 EHV charges'!$D:$O,2,0))</f>
        <v/>
      </c>
      <c r="C187" s="126" t="str">
        <f>IF($A187="","",VLOOKUP($A187,'Annex 2 EHV charges'!$D:$O,3,0))</f>
        <v/>
      </c>
      <c r="D187" s="125" t="str">
        <f>IF($A187="","",VLOOKUP($A187,'Annex 2 EHV charges'!$D:$O,4,0))</f>
        <v/>
      </c>
      <c r="E187" s="127" t="str">
        <f>IFERROR(IF(VLOOKUP($A187,'Annex 2 EHV charges'!$D:$O,9,FALSE)=0,"",VLOOKUP($A187,'Annex 2 EHV charges'!$D:$O,9,FALSE)),"")</f>
        <v/>
      </c>
      <c r="F187" s="128" t="str">
        <f>IFERROR(IF(VLOOKUP($A187,'Annex 2 EHV charges'!$D:$O,10,FALSE)=0,"",VLOOKUP($A187,'Annex 2 EHV charges'!$D:$O,10,FALSE)),"")</f>
        <v/>
      </c>
      <c r="G187" s="129" t="str">
        <f>IFERROR(IF(VLOOKUP($A187,'Annex 2 EHV charges'!$D:$O,11,FALSE)=0,"",VLOOKUP($A187,'Annex 2 EHV charges'!$D:$O,11,FALSE)),"")</f>
        <v/>
      </c>
      <c r="H187" s="129" t="str">
        <f>IFERROR(IF(VLOOKUP($A187,'Annex 2 EHV charges'!$D:$O,12,FALSE)=0,"",VLOOKUP($A187,'Annex 2 EHV charges'!$D:$O,12,FALSE)),"")</f>
        <v/>
      </c>
    </row>
    <row r="188" spans="1:8" hidden="1">
      <c r="A188" s="126" t="str">
        <f t="array" ref="A188">IFERROR(INDEX('Annex 2 EHV charges'!$D$11:$D$260, MATCH(0, IF(ISBLANK('Annex 2 EHV charges'!$D$11:$D$260),1, COUNTIF(A$4:$A187, 'Annex 2 EHV charges'!$D$11:$D$260)), 0)),"")</f>
        <v/>
      </c>
      <c r="B188" s="125" t="str">
        <f>IF($A188="","",VLOOKUP($A188,'Annex 2 EHV charges'!$D:$O,2,0))</f>
        <v/>
      </c>
      <c r="C188" s="126" t="str">
        <f>IF($A188="","",VLOOKUP($A188,'Annex 2 EHV charges'!$D:$O,3,0))</f>
        <v/>
      </c>
      <c r="D188" s="125" t="str">
        <f>IF($A188="","",VLOOKUP($A188,'Annex 2 EHV charges'!$D:$O,4,0))</f>
        <v/>
      </c>
      <c r="E188" s="127" t="str">
        <f>IFERROR(IF(VLOOKUP($A188,'Annex 2 EHV charges'!$D:$O,9,FALSE)=0,"",VLOOKUP($A188,'Annex 2 EHV charges'!$D:$O,9,FALSE)),"")</f>
        <v/>
      </c>
      <c r="F188" s="128" t="str">
        <f>IFERROR(IF(VLOOKUP($A188,'Annex 2 EHV charges'!$D:$O,10,FALSE)=0,"",VLOOKUP($A188,'Annex 2 EHV charges'!$D:$O,10,FALSE)),"")</f>
        <v/>
      </c>
      <c r="G188" s="129" t="str">
        <f>IFERROR(IF(VLOOKUP($A188,'Annex 2 EHV charges'!$D:$O,11,FALSE)=0,"",VLOOKUP($A188,'Annex 2 EHV charges'!$D:$O,11,FALSE)),"")</f>
        <v/>
      </c>
      <c r="H188" s="129" t="str">
        <f>IFERROR(IF(VLOOKUP($A188,'Annex 2 EHV charges'!$D:$O,12,FALSE)=0,"",VLOOKUP($A188,'Annex 2 EHV charges'!$D:$O,12,FALSE)),"")</f>
        <v/>
      </c>
    </row>
    <row r="189" spans="1:8" hidden="1">
      <c r="A189" s="126" t="str">
        <f t="array" ref="A189">IFERROR(INDEX('Annex 2 EHV charges'!$D$11:$D$260, MATCH(0, IF(ISBLANK('Annex 2 EHV charges'!$D$11:$D$260),1, COUNTIF(A$4:$A188, 'Annex 2 EHV charges'!$D$11:$D$260)), 0)),"")</f>
        <v/>
      </c>
      <c r="B189" s="125" t="str">
        <f>IF($A189="","",VLOOKUP($A189,'Annex 2 EHV charges'!$D:$O,2,0))</f>
        <v/>
      </c>
      <c r="C189" s="126" t="str">
        <f>IF($A189="","",VLOOKUP($A189,'Annex 2 EHV charges'!$D:$O,3,0))</f>
        <v/>
      </c>
      <c r="D189" s="125" t="str">
        <f>IF($A189="","",VLOOKUP($A189,'Annex 2 EHV charges'!$D:$O,4,0))</f>
        <v/>
      </c>
      <c r="E189" s="127" t="str">
        <f>IFERROR(IF(VLOOKUP($A189,'Annex 2 EHV charges'!$D:$O,9,FALSE)=0,"",VLOOKUP($A189,'Annex 2 EHV charges'!$D:$O,9,FALSE)),"")</f>
        <v/>
      </c>
      <c r="F189" s="128" t="str">
        <f>IFERROR(IF(VLOOKUP($A189,'Annex 2 EHV charges'!$D:$O,10,FALSE)=0,"",VLOOKUP($A189,'Annex 2 EHV charges'!$D:$O,10,FALSE)),"")</f>
        <v/>
      </c>
      <c r="G189" s="129" t="str">
        <f>IFERROR(IF(VLOOKUP($A189,'Annex 2 EHV charges'!$D:$O,11,FALSE)=0,"",VLOOKUP($A189,'Annex 2 EHV charges'!$D:$O,11,FALSE)),"")</f>
        <v/>
      </c>
      <c r="H189" s="129" t="str">
        <f>IFERROR(IF(VLOOKUP($A189,'Annex 2 EHV charges'!$D:$O,12,FALSE)=0,"",VLOOKUP($A189,'Annex 2 EHV charges'!$D:$O,12,FALSE)),"")</f>
        <v/>
      </c>
    </row>
    <row r="190" spans="1:8" hidden="1">
      <c r="A190" s="126" t="str">
        <f t="array" ref="A190">IFERROR(INDEX('Annex 2 EHV charges'!$D$11:$D$260, MATCH(0, IF(ISBLANK('Annex 2 EHV charges'!$D$11:$D$260),1, COUNTIF(A$4:$A189, 'Annex 2 EHV charges'!$D$11:$D$260)), 0)),"")</f>
        <v/>
      </c>
      <c r="B190" s="125" t="str">
        <f>IF($A190="","",VLOOKUP($A190,'Annex 2 EHV charges'!$D:$O,2,0))</f>
        <v/>
      </c>
      <c r="C190" s="126" t="str">
        <f>IF($A190="","",VLOOKUP($A190,'Annex 2 EHV charges'!$D:$O,3,0))</f>
        <v/>
      </c>
      <c r="D190" s="125" t="str">
        <f>IF($A190="","",VLOOKUP($A190,'Annex 2 EHV charges'!$D:$O,4,0))</f>
        <v/>
      </c>
      <c r="E190" s="127" t="str">
        <f>IFERROR(IF(VLOOKUP($A190,'Annex 2 EHV charges'!$D:$O,9,FALSE)=0,"",VLOOKUP($A190,'Annex 2 EHV charges'!$D:$O,9,FALSE)),"")</f>
        <v/>
      </c>
      <c r="F190" s="128" t="str">
        <f>IFERROR(IF(VLOOKUP($A190,'Annex 2 EHV charges'!$D:$O,10,FALSE)=0,"",VLOOKUP($A190,'Annex 2 EHV charges'!$D:$O,10,FALSE)),"")</f>
        <v/>
      </c>
      <c r="G190" s="129" t="str">
        <f>IFERROR(IF(VLOOKUP($A190,'Annex 2 EHV charges'!$D:$O,11,FALSE)=0,"",VLOOKUP($A190,'Annex 2 EHV charges'!$D:$O,11,FALSE)),"")</f>
        <v/>
      </c>
      <c r="H190" s="129" t="str">
        <f>IFERROR(IF(VLOOKUP($A190,'Annex 2 EHV charges'!$D:$O,12,FALSE)=0,"",VLOOKUP($A190,'Annex 2 EHV charges'!$D:$O,12,FALSE)),"")</f>
        <v/>
      </c>
    </row>
    <row r="191" spans="1:8" hidden="1">
      <c r="A191" s="126" t="str">
        <f t="array" ref="A191">IFERROR(INDEX('Annex 2 EHV charges'!$D$11:$D$260, MATCH(0, IF(ISBLANK('Annex 2 EHV charges'!$D$11:$D$260),1, COUNTIF(A$4:$A190, 'Annex 2 EHV charges'!$D$11:$D$260)), 0)),"")</f>
        <v/>
      </c>
      <c r="B191" s="125" t="str">
        <f>IF($A191="","",VLOOKUP($A191,'Annex 2 EHV charges'!$D:$O,2,0))</f>
        <v/>
      </c>
      <c r="C191" s="126" t="str">
        <f>IF($A191="","",VLOOKUP($A191,'Annex 2 EHV charges'!$D:$O,3,0))</f>
        <v/>
      </c>
      <c r="D191" s="125" t="str">
        <f>IF($A191="","",VLOOKUP($A191,'Annex 2 EHV charges'!$D:$O,4,0))</f>
        <v/>
      </c>
      <c r="E191" s="127" t="str">
        <f>IFERROR(IF(VLOOKUP($A191,'Annex 2 EHV charges'!$D:$O,9,FALSE)=0,"",VLOOKUP($A191,'Annex 2 EHV charges'!$D:$O,9,FALSE)),"")</f>
        <v/>
      </c>
      <c r="F191" s="128" t="str">
        <f>IFERROR(IF(VLOOKUP($A191,'Annex 2 EHV charges'!$D:$O,10,FALSE)=0,"",VLOOKUP($A191,'Annex 2 EHV charges'!$D:$O,10,FALSE)),"")</f>
        <v/>
      </c>
      <c r="G191" s="129" t="str">
        <f>IFERROR(IF(VLOOKUP($A191,'Annex 2 EHV charges'!$D:$O,11,FALSE)=0,"",VLOOKUP($A191,'Annex 2 EHV charges'!$D:$O,11,FALSE)),"")</f>
        <v/>
      </c>
      <c r="H191" s="129" t="str">
        <f>IFERROR(IF(VLOOKUP($A191,'Annex 2 EHV charges'!$D:$O,12,FALSE)=0,"",VLOOKUP($A191,'Annex 2 EHV charges'!$D:$O,12,FALSE)),"")</f>
        <v/>
      </c>
    </row>
    <row r="192" spans="1:8" hidden="1">
      <c r="A192" s="126" t="str">
        <f t="array" ref="A192">IFERROR(INDEX('Annex 2 EHV charges'!$D$11:$D$260, MATCH(0, IF(ISBLANK('Annex 2 EHV charges'!$D$11:$D$260),1, COUNTIF(A$4:$A191, 'Annex 2 EHV charges'!$D$11:$D$260)), 0)),"")</f>
        <v/>
      </c>
      <c r="B192" s="125" t="str">
        <f>IF($A192="","",VLOOKUP($A192,'Annex 2 EHV charges'!$D:$O,2,0))</f>
        <v/>
      </c>
      <c r="C192" s="126" t="str">
        <f>IF($A192="","",VLOOKUP($A192,'Annex 2 EHV charges'!$D:$O,3,0))</f>
        <v/>
      </c>
      <c r="D192" s="125" t="str">
        <f>IF($A192="","",VLOOKUP($A192,'Annex 2 EHV charges'!$D:$O,4,0))</f>
        <v/>
      </c>
      <c r="E192" s="127" t="str">
        <f>IFERROR(IF(VLOOKUP($A192,'Annex 2 EHV charges'!$D:$O,9,FALSE)=0,"",VLOOKUP($A192,'Annex 2 EHV charges'!$D:$O,9,FALSE)),"")</f>
        <v/>
      </c>
      <c r="F192" s="128" t="str">
        <f>IFERROR(IF(VLOOKUP($A192,'Annex 2 EHV charges'!$D:$O,10,FALSE)=0,"",VLOOKUP($A192,'Annex 2 EHV charges'!$D:$O,10,FALSE)),"")</f>
        <v/>
      </c>
      <c r="G192" s="129" t="str">
        <f>IFERROR(IF(VLOOKUP($A192,'Annex 2 EHV charges'!$D:$O,11,FALSE)=0,"",VLOOKUP($A192,'Annex 2 EHV charges'!$D:$O,11,FALSE)),"")</f>
        <v/>
      </c>
      <c r="H192" s="129" t="str">
        <f>IFERROR(IF(VLOOKUP($A192,'Annex 2 EHV charges'!$D:$O,12,FALSE)=0,"",VLOOKUP($A192,'Annex 2 EHV charges'!$D:$O,12,FALSE)),"")</f>
        <v/>
      </c>
    </row>
    <row r="193" spans="1:8" hidden="1">
      <c r="A193" s="126" t="str">
        <f t="array" ref="A193">IFERROR(INDEX('Annex 2 EHV charges'!$D$11:$D$260, MATCH(0, IF(ISBLANK('Annex 2 EHV charges'!$D$11:$D$260),1, COUNTIF(A$4:$A192, 'Annex 2 EHV charges'!$D$11:$D$260)), 0)),"")</f>
        <v/>
      </c>
      <c r="B193" s="125" t="str">
        <f>IF($A193="","",VLOOKUP($A193,'Annex 2 EHV charges'!$D:$O,2,0))</f>
        <v/>
      </c>
      <c r="C193" s="126" t="str">
        <f>IF($A193="","",VLOOKUP($A193,'Annex 2 EHV charges'!$D:$O,3,0))</f>
        <v/>
      </c>
      <c r="D193" s="125" t="str">
        <f>IF($A193="","",VLOOKUP($A193,'Annex 2 EHV charges'!$D:$O,4,0))</f>
        <v/>
      </c>
      <c r="E193" s="127" t="str">
        <f>IFERROR(IF(VLOOKUP($A193,'Annex 2 EHV charges'!$D:$O,9,FALSE)=0,"",VLOOKUP($A193,'Annex 2 EHV charges'!$D:$O,9,FALSE)),"")</f>
        <v/>
      </c>
      <c r="F193" s="128" t="str">
        <f>IFERROR(IF(VLOOKUP($A193,'Annex 2 EHV charges'!$D:$O,10,FALSE)=0,"",VLOOKUP($A193,'Annex 2 EHV charges'!$D:$O,10,FALSE)),"")</f>
        <v/>
      </c>
      <c r="G193" s="129" t="str">
        <f>IFERROR(IF(VLOOKUP($A193,'Annex 2 EHV charges'!$D:$O,11,FALSE)=0,"",VLOOKUP($A193,'Annex 2 EHV charges'!$D:$O,11,FALSE)),"")</f>
        <v/>
      </c>
      <c r="H193" s="129" t="str">
        <f>IFERROR(IF(VLOOKUP($A193,'Annex 2 EHV charges'!$D:$O,12,FALSE)=0,"",VLOOKUP($A193,'Annex 2 EHV charges'!$D:$O,12,FALSE)),"")</f>
        <v/>
      </c>
    </row>
    <row r="194" spans="1:8" hidden="1">
      <c r="A194" s="126" t="str">
        <f t="array" ref="A194">IFERROR(INDEX('Annex 2 EHV charges'!$D$11:$D$260, MATCH(0, IF(ISBLANK('Annex 2 EHV charges'!$D$11:$D$260),1, COUNTIF(A$4:$A193, 'Annex 2 EHV charges'!$D$11:$D$260)), 0)),"")</f>
        <v/>
      </c>
      <c r="B194" s="125" t="str">
        <f>IF($A194="","",VLOOKUP($A194,'Annex 2 EHV charges'!$D:$O,2,0))</f>
        <v/>
      </c>
      <c r="C194" s="126" t="str">
        <f>IF($A194="","",VLOOKUP($A194,'Annex 2 EHV charges'!$D:$O,3,0))</f>
        <v/>
      </c>
      <c r="D194" s="125" t="str">
        <f>IF($A194="","",VLOOKUP($A194,'Annex 2 EHV charges'!$D:$O,4,0))</f>
        <v/>
      </c>
      <c r="E194" s="127" t="str">
        <f>IFERROR(IF(VLOOKUP($A194,'Annex 2 EHV charges'!$D:$O,9,FALSE)=0,"",VLOOKUP($A194,'Annex 2 EHV charges'!$D:$O,9,FALSE)),"")</f>
        <v/>
      </c>
      <c r="F194" s="128" t="str">
        <f>IFERROR(IF(VLOOKUP($A194,'Annex 2 EHV charges'!$D:$O,10,FALSE)=0,"",VLOOKUP($A194,'Annex 2 EHV charges'!$D:$O,10,FALSE)),"")</f>
        <v/>
      </c>
      <c r="G194" s="129" t="str">
        <f>IFERROR(IF(VLOOKUP($A194,'Annex 2 EHV charges'!$D:$O,11,FALSE)=0,"",VLOOKUP($A194,'Annex 2 EHV charges'!$D:$O,11,FALSE)),"")</f>
        <v/>
      </c>
      <c r="H194" s="129" t="str">
        <f>IFERROR(IF(VLOOKUP($A194,'Annex 2 EHV charges'!$D:$O,12,FALSE)=0,"",VLOOKUP($A194,'Annex 2 EHV charges'!$D:$O,12,FALSE)),"")</f>
        <v/>
      </c>
    </row>
    <row r="195" spans="1:8" hidden="1">
      <c r="A195" s="126" t="str">
        <f t="array" ref="A195">IFERROR(INDEX('Annex 2 EHV charges'!$D$11:$D$260, MATCH(0, IF(ISBLANK('Annex 2 EHV charges'!$D$11:$D$260),1, COUNTIF(A$4:$A194, 'Annex 2 EHV charges'!$D$11:$D$260)), 0)),"")</f>
        <v/>
      </c>
      <c r="B195" s="125" t="str">
        <f>IF($A195="","",VLOOKUP($A195,'Annex 2 EHV charges'!$D:$O,2,0))</f>
        <v/>
      </c>
      <c r="C195" s="126" t="str">
        <f>IF($A195="","",VLOOKUP($A195,'Annex 2 EHV charges'!$D:$O,3,0))</f>
        <v/>
      </c>
      <c r="D195" s="125" t="str">
        <f>IF($A195="","",VLOOKUP($A195,'Annex 2 EHV charges'!$D:$O,4,0))</f>
        <v/>
      </c>
      <c r="E195" s="127" t="str">
        <f>IFERROR(IF(VLOOKUP($A195,'Annex 2 EHV charges'!$D:$O,9,FALSE)=0,"",VLOOKUP($A195,'Annex 2 EHV charges'!$D:$O,9,FALSE)),"")</f>
        <v/>
      </c>
      <c r="F195" s="128" t="str">
        <f>IFERROR(IF(VLOOKUP($A195,'Annex 2 EHV charges'!$D:$O,10,FALSE)=0,"",VLOOKUP($A195,'Annex 2 EHV charges'!$D:$O,10,FALSE)),"")</f>
        <v/>
      </c>
      <c r="G195" s="129" t="str">
        <f>IFERROR(IF(VLOOKUP($A195,'Annex 2 EHV charges'!$D:$O,11,FALSE)=0,"",VLOOKUP($A195,'Annex 2 EHV charges'!$D:$O,11,FALSE)),"")</f>
        <v/>
      </c>
      <c r="H195" s="129" t="str">
        <f>IFERROR(IF(VLOOKUP($A195,'Annex 2 EHV charges'!$D:$O,12,FALSE)=0,"",VLOOKUP($A195,'Annex 2 EHV charges'!$D:$O,12,FALSE)),"")</f>
        <v/>
      </c>
    </row>
    <row r="196" spans="1:8" hidden="1">
      <c r="A196" s="126" t="str">
        <f t="array" ref="A196">IFERROR(INDEX('Annex 2 EHV charges'!$D$11:$D$260, MATCH(0, IF(ISBLANK('Annex 2 EHV charges'!$D$11:$D$260),1, COUNTIF(A$4:$A195, 'Annex 2 EHV charges'!$D$11:$D$260)), 0)),"")</f>
        <v/>
      </c>
      <c r="B196" s="125" t="str">
        <f>IF($A196="","",VLOOKUP($A196,'Annex 2 EHV charges'!$D:$O,2,0))</f>
        <v/>
      </c>
      <c r="C196" s="126" t="str">
        <f>IF($A196="","",VLOOKUP($A196,'Annex 2 EHV charges'!$D:$O,3,0))</f>
        <v/>
      </c>
      <c r="D196" s="125" t="str">
        <f>IF($A196="","",VLOOKUP($A196,'Annex 2 EHV charges'!$D:$O,4,0))</f>
        <v/>
      </c>
      <c r="E196" s="127" t="str">
        <f>IFERROR(IF(VLOOKUP($A196,'Annex 2 EHV charges'!$D:$O,9,FALSE)=0,"",VLOOKUP($A196,'Annex 2 EHV charges'!$D:$O,9,FALSE)),"")</f>
        <v/>
      </c>
      <c r="F196" s="128" t="str">
        <f>IFERROR(IF(VLOOKUP($A196,'Annex 2 EHV charges'!$D:$O,10,FALSE)=0,"",VLOOKUP($A196,'Annex 2 EHV charges'!$D:$O,10,FALSE)),"")</f>
        <v/>
      </c>
      <c r="G196" s="129" t="str">
        <f>IFERROR(IF(VLOOKUP($A196,'Annex 2 EHV charges'!$D:$O,11,FALSE)=0,"",VLOOKUP($A196,'Annex 2 EHV charges'!$D:$O,11,FALSE)),"")</f>
        <v/>
      </c>
      <c r="H196" s="129" t="str">
        <f>IFERROR(IF(VLOOKUP($A196,'Annex 2 EHV charges'!$D:$O,12,FALSE)=0,"",VLOOKUP($A196,'Annex 2 EHV charges'!$D:$O,12,FALSE)),"")</f>
        <v/>
      </c>
    </row>
    <row r="197" spans="1:8" hidden="1">
      <c r="A197" s="126" t="str">
        <f t="array" ref="A197">IFERROR(INDEX('Annex 2 EHV charges'!$D$11:$D$260, MATCH(0, IF(ISBLANK('Annex 2 EHV charges'!$D$11:$D$260),1, COUNTIF(A$4:$A196, 'Annex 2 EHV charges'!$D$11:$D$260)), 0)),"")</f>
        <v/>
      </c>
      <c r="B197" s="125" t="str">
        <f>IF($A197="","",VLOOKUP($A197,'Annex 2 EHV charges'!$D:$O,2,0))</f>
        <v/>
      </c>
      <c r="C197" s="126" t="str">
        <f>IF($A197="","",VLOOKUP($A197,'Annex 2 EHV charges'!$D:$O,3,0))</f>
        <v/>
      </c>
      <c r="D197" s="125" t="str">
        <f>IF($A197="","",VLOOKUP($A197,'Annex 2 EHV charges'!$D:$O,4,0))</f>
        <v/>
      </c>
      <c r="E197" s="127" t="str">
        <f>IFERROR(IF(VLOOKUP($A197,'Annex 2 EHV charges'!$D:$O,9,FALSE)=0,"",VLOOKUP($A197,'Annex 2 EHV charges'!$D:$O,9,FALSE)),"")</f>
        <v/>
      </c>
      <c r="F197" s="128" t="str">
        <f>IFERROR(IF(VLOOKUP($A197,'Annex 2 EHV charges'!$D:$O,10,FALSE)=0,"",VLOOKUP($A197,'Annex 2 EHV charges'!$D:$O,10,FALSE)),"")</f>
        <v/>
      </c>
      <c r="G197" s="129" t="str">
        <f>IFERROR(IF(VLOOKUP($A197,'Annex 2 EHV charges'!$D:$O,11,FALSE)=0,"",VLOOKUP($A197,'Annex 2 EHV charges'!$D:$O,11,FALSE)),"")</f>
        <v/>
      </c>
      <c r="H197" s="129" t="str">
        <f>IFERROR(IF(VLOOKUP($A197,'Annex 2 EHV charges'!$D:$O,12,FALSE)=0,"",VLOOKUP($A197,'Annex 2 EHV charges'!$D:$O,12,FALSE)),"")</f>
        <v/>
      </c>
    </row>
    <row r="198" spans="1:8" hidden="1">
      <c r="A198" s="126" t="str">
        <f t="array" ref="A198">IFERROR(INDEX('Annex 2 EHV charges'!$D$11:$D$260, MATCH(0, IF(ISBLANK('Annex 2 EHV charges'!$D$11:$D$260),1, COUNTIF(A$4:$A197, 'Annex 2 EHV charges'!$D$11:$D$260)), 0)),"")</f>
        <v/>
      </c>
      <c r="B198" s="125" t="str">
        <f>IF($A198="","",VLOOKUP($A198,'Annex 2 EHV charges'!$D:$O,2,0))</f>
        <v/>
      </c>
      <c r="C198" s="126" t="str">
        <f>IF($A198="","",VLOOKUP($A198,'Annex 2 EHV charges'!$D:$O,3,0))</f>
        <v/>
      </c>
      <c r="D198" s="125" t="str">
        <f>IF($A198="","",VLOOKUP($A198,'Annex 2 EHV charges'!$D:$O,4,0))</f>
        <v/>
      </c>
      <c r="E198" s="127" t="str">
        <f>IFERROR(IF(VLOOKUP($A198,'Annex 2 EHV charges'!$D:$O,9,FALSE)=0,"",VLOOKUP($A198,'Annex 2 EHV charges'!$D:$O,9,FALSE)),"")</f>
        <v/>
      </c>
      <c r="F198" s="128" t="str">
        <f>IFERROR(IF(VLOOKUP($A198,'Annex 2 EHV charges'!$D:$O,10,FALSE)=0,"",VLOOKUP($A198,'Annex 2 EHV charges'!$D:$O,10,FALSE)),"")</f>
        <v/>
      </c>
      <c r="G198" s="129" t="str">
        <f>IFERROR(IF(VLOOKUP($A198,'Annex 2 EHV charges'!$D:$O,11,FALSE)=0,"",VLOOKUP($A198,'Annex 2 EHV charges'!$D:$O,11,FALSE)),"")</f>
        <v/>
      </c>
      <c r="H198" s="129" t="str">
        <f>IFERROR(IF(VLOOKUP($A198,'Annex 2 EHV charges'!$D:$O,12,FALSE)=0,"",VLOOKUP($A198,'Annex 2 EHV charges'!$D:$O,12,FALSE)),"")</f>
        <v/>
      </c>
    </row>
    <row r="199" spans="1:8" hidden="1">
      <c r="A199" s="126" t="str">
        <f t="array" ref="A199">IFERROR(INDEX('Annex 2 EHV charges'!$D$11:$D$260, MATCH(0, IF(ISBLANK('Annex 2 EHV charges'!$D$11:$D$260),1, COUNTIF(A$4:$A198, 'Annex 2 EHV charges'!$D$11:$D$260)), 0)),"")</f>
        <v/>
      </c>
      <c r="B199" s="125" t="str">
        <f>IF($A199="","",VLOOKUP($A199,'Annex 2 EHV charges'!$D:$O,2,0))</f>
        <v/>
      </c>
      <c r="C199" s="126" t="str">
        <f>IF($A199="","",VLOOKUP($A199,'Annex 2 EHV charges'!$D:$O,3,0))</f>
        <v/>
      </c>
      <c r="D199" s="125" t="str">
        <f>IF($A199="","",VLOOKUP($A199,'Annex 2 EHV charges'!$D:$O,4,0))</f>
        <v/>
      </c>
      <c r="E199" s="127" t="str">
        <f>IFERROR(IF(VLOOKUP($A199,'Annex 2 EHV charges'!$D:$O,9,FALSE)=0,"",VLOOKUP($A199,'Annex 2 EHV charges'!$D:$O,9,FALSE)),"")</f>
        <v/>
      </c>
      <c r="F199" s="128" t="str">
        <f>IFERROR(IF(VLOOKUP($A199,'Annex 2 EHV charges'!$D:$O,10,FALSE)=0,"",VLOOKUP($A199,'Annex 2 EHV charges'!$D:$O,10,FALSE)),"")</f>
        <v/>
      </c>
      <c r="G199" s="129" t="str">
        <f>IFERROR(IF(VLOOKUP($A199,'Annex 2 EHV charges'!$D:$O,11,FALSE)=0,"",VLOOKUP($A199,'Annex 2 EHV charges'!$D:$O,11,FALSE)),"")</f>
        <v/>
      </c>
      <c r="H199" s="129" t="str">
        <f>IFERROR(IF(VLOOKUP($A199,'Annex 2 EHV charges'!$D:$O,12,FALSE)=0,"",VLOOKUP($A199,'Annex 2 EHV charges'!$D:$O,12,FALSE)),"")</f>
        <v/>
      </c>
    </row>
    <row r="200" spans="1:8" hidden="1">
      <c r="A200" s="126" t="str">
        <f t="array" ref="A200">IFERROR(INDEX('Annex 2 EHV charges'!$D$11:$D$260, MATCH(0, IF(ISBLANK('Annex 2 EHV charges'!$D$11:$D$260),1, COUNTIF(A$4:$A199, 'Annex 2 EHV charges'!$D$11:$D$260)), 0)),"")</f>
        <v/>
      </c>
      <c r="B200" s="125" t="str">
        <f>IF($A200="","",VLOOKUP($A200,'Annex 2 EHV charges'!$D:$O,2,0))</f>
        <v/>
      </c>
      <c r="C200" s="126" t="str">
        <f>IF($A200="","",VLOOKUP($A200,'Annex 2 EHV charges'!$D:$O,3,0))</f>
        <v/>
      </c>
      <c r="D200" s="125" t="str">
        <f>IF($A200="","",VLOOKUP($A200,'Annex 2 EHV charges'!$D:$O,4,0))</f>
        <v/>
      </c>
      <c r="E200" s="127" t="str">
        <f>IFERROR(IF(VLOOKUP($A200,'Annex 2 EHV charges'!$D:$O,9,FALSE)=0,"",VLOOKUP($A200,'Annex 2 EHV charges'!$D:$O,9,FALSE)),"")</f>
        <v/>
      </c>
      <c r="F200" s="128" t="str">
        <f>IFERROR(IF(VLOOKUP($A200,'Annex 2 EHV charges'!$D:$O,10,FALSE)=0,"",VLOOKUP($A200,'Annex 2 EHV charges'!$D:$O,10,FALSE)),"")</f>
        <v/>
      </c>
      <c r="G200" s="129" t="str">
        <f>IFERROR(IF(VLOOKUP($A200,'Annex 2 EHV charges'!$D:$O,11,FALSE)=0,"",VLOOKUP($A200,'Annex 2 EHV charges'!$D:$O,11,FALSE)),"")</f>
        <v/>
      </c>
      <c r="H200" s="129" t="str">
        <f>IFERROR(IF(VLOOKUP($A200,'Annex 2 EHV charges'!$D:$O,12,FALSE)=0,"",VLOOKUP($A200,'Annex 2 EHV charges'!$D:$O,12,FALSE)),"")</f>
        <v/>
      </c>
    </row>
    <row r="201" spans="1:8" hidden="1">
      <c r="A201" s="126" t="str">
        <f t="array" ref="A201">IFERROR(INDEX('Annex 2 EHV charges'!$D$11:$D$260, MATCH(0, IF(ISBLANK('Annex 2 EHV charges'!$D$11:$D$260),1, COUNTIF(A$4:$A200, 'Annex 2 EHV charges'!$D$11:$D$260)), 0)),"")</f>
        <v/>
      </c>
      <c r="B201" s="125" t="str">
        <f>IF($A201="","",VLOOKUP($A201,'Annex 2 EHV charges'!$D:$O,2,0))</f>
        <v/>
      </c>
      <c r="C201" s="126" t="str">
        <f>IF($A201="","",VLOOKUP($A201,'Annex 2 EHV charges'!$D:$O,3,0))</f>
        <v/>
      </c>
      <c r="D201" s="125" t="str">
        <f>IF($A201="","",VLOOKUP($A201,'Annex 2 EHV charges'!$D:$O,4,0))</f>
        <v/>
      </c>
      <c r="E201" s="127" t="str">
        <f>IFERROR(IF(VLOOKUP($A201,'Annex 2 EHV charges'!$D:$O,9,FALSE)=0,"",VLOOKUP($A201,'Annex 2 EHV charges'!$D:$O,9,FALSE)),"")</f>
        <v/>
      </c>
      <c r="F201" s="128" t="str">
        <f>IFERROR(IF(VLOOKUP($A201,'Annex 2 EHV charges'!$D:$O,10,FALSE)=0,"",VLOOKUP($A201,'Annex 2 EHV charges'!$D:$O,10,FALSE)),"")</f>
        <v/>
      </c>
      <c r="G201" s="129" t="str">
        <f>IFERROR(IF(VLOOKUP($A201,'Annex 2 EHV charges'!$D:$O,11,FALSE)=0,"",VLOOKUP($A201,'Annex 2 EHV charges'!$D:$O,11,FALSE)),"")</f>
        <v/>
      </c>
      <c r="H201" s="129" t="str">
        <f>IFERROR(IF(VLOOKUP($A201,'Annex 2 EHV charges'!$D:$O,12,FALSE)=0,"",VLOOKUP($A201,'Annex 2 EHV charges'!$D:$O,12,FALSE)),"")</f>
        <v/>
      </c>
    </row>
    <row r="202" spans="1:8" hidden="1">
      <c r="A202" s="126" t="str">
        <f t="array" ref="A202">IFERROR(INDEX('Annex 2 EHV charges'!$D$11:$D$260, MATCH(0, IF(ISBLANK('Annex 2 EHV charges'!$D$11:$D$260),1, COUNTIF(A$4:$A201, 'Annex 2 EHV charges'!$D$11:$D$260)), 0)),"")</f>
        <v/>
      </c>
      <c r="B202" s="125" t="str">
        <f>IF($A202="","",VLOOKUP($A202,'Annex 2 EHV charges'!$D:$O,2,0))</f>
        <v/>
      </c>
      <c r="C202" s="126" t="str">
        <f>IF($A202="","",VLOOKUP($A202,'Annex 2 EHV charges'!$D:$O,3,0))</f>
        <v/>
      </c>
      <c r="D202" s="125" t="str">
        <f>IF($A202="","",VLOOKUP($A202,'Annex 2 EHV charges'!$D:$O,4,0))</f>
        <v/>
      </c>
      <c r="E202" s="127" t="str">
        <f>IFERROR(IF(VLOOKUP($A202,'Annex 2 EHV charges'!$D:$O,9,FALSE)=0,"",VLOOKUP($A202,'Annex 2 EHV charges'!$D:$O,9,FALSE)),"")</f>
        <v/>
      </c>
      <c r="F202" s="128" t="str">
        <f>IFERROR(IF(VLOOKUP($A202,'Annex 2 EHV charges'!$D:$O,10,FALSE)=0,"",VLOOKUP($A202,'Annex 2 EHV charges'!$D:$O,10,FALSE)),"")</f>
        <v/>
      </c>
      <c r="G202" s="129" t="str">
        <f>IFERROR(IF(VLOOKUP($A202,'Annex 2 EHV charges'!$D:$O,11,FALSE)=0,"",VLOOKUP($A202,'Annex 2 EHV charges'!$D:$O,11,FALSE)),"")</f>
        <v/>
      </c>
      <c r="H202" s="129" t="str">
        <f>IFERROR(IF(VLOOKUP($A202,'Annex 2 EHV charges'!$D:$O,12,FALSE)=0,"",VLOOKUP($A202,'Annex 2 EHV charges'!$D:$O,12,FALSE)),"")</f>
        <v/>
      </c>
    </row>
    <row r="203" spans="1:8" hidden="1">
      <c r="A203" s="126" t="str">
        <f t="array" ref="A203">IFERROR(INDEX('Annex 2 EHV charges'!$D$11:$D$260, MATCH(0, IF(ISBLANK('Annex 2 EHV charges'!$D$11:$D$260),1, COUNTIF(A$4:$A202, 'Annex 2 EHV charges'!$D$11:$D$260)), 0)),"")</f>
        <v/>
      </c>
      <c r="B203" s="125" t="str">
        <f>IF($A203="","",VLOOKUP($A203,'Annex 2 EHV charges'!$D:$O,2,0))</f>
        <v/>
      </c>
      <c r="C203" s="126" t="str">
        <f>IF($A203="","",VLOOKUP($A203,'Annex 2 EHV charges'!$D:$O,3,0))</f>
        <v/>
      </c>
      <c r="D203" s="125" t="str">
        <f>IF($A203="","",VLOOKUP($A203,'Annex 2 EHV charges'!$D:$O,4,0))</f>
        <v/>
      </c>
      <c r="E203" s="127" t="str">
        <f>IFERROR(IF(VLOOKUP($A203,'Annex 2 EHV charges'!$D:$O,9,FALSE)=0,"",VLOOKUP($A203,'Annex 2 EHV charges'!$D:$O,9,FALSE)),"")</f>
        <v/>
      </c>
      <c r="F203" s="128" t="str">
        <f>IFERROR(IF(VLOOKUP($A203,'Annex 2 EHV charges'!$D:$O,10,FALSE)=0,"",VLOOKUP($A203,'Annex 2 EHV charges'!$D:$O,10,FALSE)),"")</f>
        <v/>
      </c>
      <c r="G203" s="129" t="str">
        <f>IFERROR(IF(VLOOKUP($A203,'Annex 2 EHV charges'!$D:$O,11,FALSE)=0,"",VLOOKUP($A203,'Annex 2 EHV charges'!$D:$O,11,FALSE)),"")</f>
        <v/>
      </c>
      <c r="H203" s="129" t="str">
        <f>IFERROR(IF(VLOOKUP($A203,'Annex 2 EHV charges'!$D:$O,12,FALSE)=0,"",VLOOKUP($A203,'Annex 2 EHV charges'!$D:$O,12,FALSE)),"")</f>
        <v/>
      </c>
    </row>
    <row r="204" spans="1:8" hidden="1">
      <c r="A204" s="126" t="str">
        <f t="array" ref="A204">IFERROR(INDEX('Annex 2 EHV charges'!$D$11:$D$260, MATCH(0, IF(ISBLANK('Annex 2 EHV charges'!$D$11:$D$260),1, COUNTIF(A$4:$A203, 'Annex 2 EHV charges'!$D$11:$D$260)), 0)),"")</f>
        <v/>
      </c>
      <c r="B204" s="125" t="str">
        <f>IF($A204="","",VLOOKUP($A204,'Annex 2 EHV charges'!$D:$O,2,0))</f>
        <v/>
      </c>
      <c r="C204" s="126" t="str">
        <f>IF($A204="","",VLOOKUP($A204,'Annex 2 EHV charges'!$D:$O,3,0))</f>
        <v/>
      </c>
      <c r="D204" s="125" t="str">
        <f>IF($A204="","",VLOOKUP($A204,'Annex 2 EHV charges'!$D:$O,4,0))</f>
        <v/>
      </c>
      <c r="E204" s="127" t="str">
        <f>IFERROR(IF(VLOOKUP($A204,'Annex 2 EHV charges'!$D:$O,9,FALSE)=0,"",VLOOKUP($A204,'Annex 2 EHV charges'!$D:$O,9,FALSE)),"")</f>
        <v/>
      </c>
      <c r="F204" s="128" t="str">
        <f>IFERROR(IF(VLOOKUP($A204,'Annex 2 EHV charges'!$D:$O,10,FALSE)=0,"",VLOOKUP($A204,'Annex 2 EHV charges'!$D:$O,10,FALSE)),"")</f>
        <v/>
      </c>
      <c r="G204" s="129" t="str">
        <f>IFERROR(IF(VLOOKUP($A204,'Annex 2 EHV charges'!$D:$O,11,FALSE)=0,"",VLOOKUP($A204,'Annex 2 EHV charges'!$D:$O,11,FALSE)),"")</f>
        <v/>
      </c>
      <c r="H204" s="129" t="str">
        <f>IFERROR(IF(VLOOKUP($A204,'Annex 2 EHV charges'!$D:$O,12,FALSE)=0,"",VLOOKUP($A204,'Annex 2 EHV charges'!$D:$O,12,FALSE)),"")</f>
        <v/>
      </c>
    </row>
    <row r="205" spans="1:8" hidden="1">
      <c r="A205" s="126" t="str">
        <f t="array" ref="A205">IFERROR(INDEX('Annex 2 EHV charges'!$D$11:$D$260, MATCH(0, IF(ISBLANK('Annex 2 EHV charges'!$D$11:$D$260),1, COUNTIF(A$4:$A204, 'Annex 2 EHV charges'!$D$11:$D$260)), 0)),"")</f>
        <v/>
      </c>
      <c r="B205" s="125" t="str">
        <f>IF($A205="","",VLOOKUP($A205,'Annex 2 EHV charges'!$D:$O,2,0))</f>
        <v/>
      </c>
      <c r="C205" s="126" t="str">
        <f>IF($A205="","",VLOOKUP($A205,'Annex 2 EHV charges'!$D:$O,3,0))</f>
        <v/>
      </c>
      <c r="D205" s="125" t="str">
        <f>IF($A205="","",VLOOKUP($A205,'Annex 2 EHV charges'!$D:$O,4,0))</f>
        <v/>
      </c>
      <c r="E205" s="127" t="str">
        <f>IFERROR(IF(VLOOKUP($A205,'Annex 2 EHV charges'!$D:$O,9,FALSE)=0,"",VLOOKUP($A205,'Annex 2 EHV charges'!$D:$O,9,FALSE)),"")</f>
        <v/>
      </c>
      <c r="F205" s="128" t="str">
        <f>IFERROR(IF(VLOOKUP($A205,'Annex 2 EHV charges'!$D:$O,10,FALSE)=0,"",VLOOKUP($A205,'Annex 2 EHV charges'!$D:$O,10,FALSE)),"")</f>
        <v/>
      </c>
      <c r="G205" s="129" t="str">
        <f>IFERROR(IF(VLOOKUP($A205,'Annex 2 EHV charges'!$D:$O,11,FALSE)=0,"",VLOOKUP($A205,'Annex 2 EHV charges'!$D:$O,11,FALSE)),"")</f>
        <v/>
      </c>
      <c r="H205" s="129" t="str">
        <f>IFERROR(IF(VLOOKUP($A205,'Annex 2 EHV charges'!$D:$O,12,FALSE)=0,"",VLOOKUP($A205,'Annex 2 EHV charges'!$D:$O,12,FALSE)),"")</f>
        <v/>
      </c>
    </row>
    <row r="206" spans="1:8" hidden="1">
      <c r="A206" s="126" t="str">
        <f t="array" ref="A206">IFERROR(INDEX('Annex 2 EHV charges'!$D$11:$D$260, MATCH(0, IF(ISBLANK('Annex 2 EHV charges'!$D$11:$D$260),1, COUNTIF(A$4:$A205, 'Annex 2 EHV charges'!$D$11:$D$260)), 0)),"")</f>
        <v/>
      </c>
      <c r="B206" s="125" t="str">
        <f>IF($A206="","",VLOOKUP($A206,'Annex 2 EHV charges'!$D:$O,2,0))</f>
        <v/>
      </c>
      <c r="C206" s="126" t="str">
        <f>IF($A206="","",VLOOKUP($A206,'Annex 2 EHV charges'!$D:$O,3,0))</f>
        <v/>
      </c>
      <c r="D206" s="125" t="str">
        <f>IF($A206="","",VLOOKUP($A206,'Annex 2 EHV charges'!$D:$O,4,0))</f>
        <v/>
      </c>
      <c r="E206" s="127" t="str">
        <f>IFERROR(IF(VLOOKUP($A206,'Annex 2 EHV charges'!$D:$O,9,FALSE)=0,"",VLOOKUP($A206,'Annex 2 EHV charges'!$D:$O,9,FALSE)),"")</f>
        <v/>
      </c>
      <c r="F206" s="128" t="str">
        <f>IFERROR(IF(VLOOKUP($A206,'Annex 2 EHV charges'!$D:$O,10,FALSE)=0,"",VLOOKUP($A206,'Annex 2 EHV charges'!$D:$O,10,FALSE)),"")</f>
        <v/>
      </c>
      <c r="G206" s="129" t="str">
        <f>IFERROR(IF(VLOOKUP($A206,'Annex 2 EHV charges'!$D:$O,11,FALSE)=0,"",VLOOKUP($A206,'Annex 2 EHV charges'!$D:$O,11,FALSE)),"")</f>
        <v/>
      </c>
      <c r="H206" s="129" t="str">
        <f>IFERROR(IF(VLOOKUP($A206,'Annex 2 EHV charges'!$D:$O,12,FALSE)=0,"",VLOOKUP($A206,'Annex 2 EHV charges'!$D:$O,12,FALSE)),"")</f>
        <v/>
      </c>
    </row>
    <row r="207" spans="1:8" hidden="1">
      <c r="A207" s="126" t="str">
        <f t="array" ref="A207">IFERROR(INDEX('Annex 2 EHV charges'!$D$11:$D$260, MATCH(0, IF(ISBLANK('Annex 2 EHV charges'!$D$11:$D$260),1, COUNTIF(A$4:$A206, 'Annex 2 EHV charges'!$D$11:$D$260)), 0)),"")</f>
        <v/>
      </c>
      <c r="B207" s="125" t="str">
        <f>IF($A207="","",VLOOKUP($A207,'Annex 2 EHV charges'!$D:$O,2,0))</f>
        <v/>
      </c>
      <c r="C207" s="126" t="str">
        <f>IF($A207="","",VLOOKUP($A207,'Annex 2 EHV charges'!$D:$O,3,0))</f>
        <v/>
      </c>
      <c r="D207" s="125" t="str">
        <f>IF($A207="","",VLOOKUP($A207,'Annex 2 EHV charges'!$D:$O,4,0))</f>
        <v/>
      </c>
      <c r="E207" s="127" t="str">
        <f>IFERROR(IF(VLOOKUP($A207,'Annex 2 EHV charges'!$D:$O,9,FALSE)=0,"",VLOOKUP($A207,'Annex 2 EHV charges'!$D:$O,9,FALSE)),"")</f>
        <v/>
      </c>
      <c r="F207" s="128" t="str">
        <f>IFERROR(IF(VLOOKUP($A207,'Annex 2 EHV charges'!$D:$O,10,FALSE)=0,"",VLOOKUP($A207,'Annex 2 EHV charges'!$D:$O,10,FALSE)),"")</f>
        <v/>
      </c>
      <c r="G207" s="129" t="str">
        <f>IFERROR(IF(VLOOKUP($A207,'Annex 2 EHV charges'!$D:$O,11,FALSE)=0,"",VLOOKUP($A207,'Annex 2 EHV charges'!$D:$O,11,FALSE)),"")</f>
        <v/>
      </c>
      <c r="H207" s="129" t="str">
        <f>IFERROR(IF(VLOOKUP($A207,'Annex 2 EHV charges'!$D:$O,12,FALSE)=0,"",VLOOKUP($A207,'Annex 2 EHV charges'!$D:$O,12,FALSE)),"")</f>
        <v/>
      </c>
    </row>
    <row r="208" spans="1:8" hidden="1">
      <c r="A208" s="126" t="str">
        <f t="array" ref="A208">IFERROR(INDEX('Annex 2 EHV charges'!$D$11:$D$260, MATCH(0, IF(ISBLANK('Annex 2 EHV charges'!$D$11:$D$260),1, COUNTIF(A$4:$A207, 'Annex 2 EHV charges'!$D$11:$D$260)), 0)),"")</f>
        <v/>
      </c>
      <c r="B208" s="125" t="str">
        <f>IF($A208="","",VLOOKUP($A208,'Annex 2 EHV charges'!$D:$O,2,0))</f>
        <v/>
      </c>
      <c r="C208" s="126" t="str">
        <f>IF($A208="","",VLOOKUP($A208,'Annex 2 EHV charges'!$D:$O,3,0))</f>
        <v/>
      </c>
      <c r="D208" s="125" t="str">
        <f>IF($A208="","",VLOOKUP($A208,'Annex 2 EHV charges'!$D:$O,4,0))</f>
        <v/>
      </c>
      <c r="E208" s="127" t="str">
        <f>IFERROR(IF(VLOOKUP($A208,'Annex 2 EHV charges'!$D:$O,9,FALSE)=0,"",VLOOKUP($A208,'Annex 2 EHV charges'!$D:$O,9,FALSE)),"")</f>
        <v/>
      </c>
      <c r="F208" s="128" t="str">
        <f>IFERROR(IF(VLOOKUP($A208,'Annex 2 EHV charges'!$D:$O,10,FALSE)=0,"",VLOOKUP($A208,'Annex 2 EHV charges'!$D:$O,10,FALSE)),"")</f>
        <v/>
      </c>
      <c r="G208" s="129" t="str">
        <f>IFERROR(IF(VLOOKUP($A208,'Annex 2 EHV charges'!$D:$O,11,FALSE)=0,"",VLOOKUP($A208,'Annex 2 EHV charges'!$D:$O,11,FALSE)),"")</f>
        <v/>
      </c>
      <c r="H208" s="129" t="str">
        <f>IFERROR(IF(VLOOKUP($A208,'Annex 2 EHV charges'!$D:$O,12,FALSE)=0,"",VLOOKUP($A208,'Annex 2 EHV charges'!$D:$O,12,FALSE)),"")</f>
        <v/>
      </c>
    </row>
    <row r="209" spans="1:8" hidden="1">
      <c r="A209" s="126" t="str">
        <f t="array" ref="A209">IFERROR(INDEX('Annex 2 EHV charges'!$D$11:$D$260, MATCH(0, IF(ISBLANK('Annex 2 EHV charges'!$D$11:$D$260),1, COUNTIF(A$4:$A208, 'Annex 2 EHV charges'!$D$11:$D$260)), 0)),"")</f>
        <v/>
      </c>
      <c r="B209" s="125" t="str">
        <f>IF($A209="","",VLOOKUP($A209,'Annex 2 EHV charges'!$D:$O,2,0))</f>
        <v/>
      </c>
      <c r="C209" s="126" t="str">
        <f>IF($A209="","",VLOOKUP($A209,'Annex 2 EHV charges'!$D:$O,3,0))</f>
        <v/>
      </c>
      <c r="D209" s="125" t="str">
        <f>IF($A209="","",VLOOKUP($A209,'Annex 2 EHV charges'!$D:$O,4,0))</f>
        <v/>
      </c>
      <c r="E209" s="127" t="str">
        <f>IFERROR(IF(VLOOKUP($A209,'Annex 2 EHV charges'!$D:$O,9,FALSE)=0,"",VLOOKUP($A209,'Annex 2 EHV charges'!$D:$O,9,FALSE)),"")</f>
        <v/>
      </c>
      <c r="F209" s="128" t="str">
        <f>IFERROR(IF(VLOOKUP($A209,'Annex 2 EHV charges'!$D:$O,10,FALSE)=0,"",VLOOKUP($A209,'Annex 2 EHV charges'!$D:$O,10,FALSE)),"")</f>
        <v/>
      </c>
      <c r="G209" s="129" t="str">
        <f>IFERROR(IF(VLOOKUP($A209,'Annex 2 EHV charges'!$D:$O,11,FALSE)=0,"",VLOOKUP($A209,'Annex 2 EHV charges'!$D:$O,11,FALSE)),"")</f>
        <v/>
      </c>
      <c r="H209" s="129" t="str">
        <f>IFERROR(IF(VLOOKUP($A209,'Annex 2 EHV charges'!$D:$O,12,FALSE)=0,"",VLOOKUP($A209,'Annex 2 EHV charges'!$D:$O,12,FALSE)),"")</f>
        <v/>
      </c>
    </row>
    <row r="210" spans="1:8" hidden="1">
      <c r="A210" s="126" t="str">
        <f t="array" ref="A210">IFERROR(INDEX('Annex 2 EHV charges'!$D$11:$D$260, MATCH(0, IF(ISBLANK('Annex 2 EHV charges'!$D$11:$D$260),1, COUNTIF(A$4:$A209, 'Annex 2 EHV charges'!$D$11:$D$260)), 0)),"")</f>
        <v/>
      </c>
      <c r="B210" s="125" t="str">
        <f>IF($A210="","",VLOOKUP($A210,'Annex 2 EHV charges'!$D:$O,2,0))</f>
        <v/>
      </c>
      <c r="C210" s="126" t="str">
        <f>IF($A210="","",VLOOKUP($A210,'Annex 2 EHV charges'!$D:$O,3,0))</f>
        <v/>
      </c>
      <c r="D210" s="125" t="str">
        <f>IF($A210="","",VLOOKUP($A210,'Annex 2 EHV charges'!$D:$O,4,0))</f>
        <v/>
      </c>
      <c r="E210" s="127" t="str">
        <f>IFERROR(IF(VLOOKUP($A210,'Annex 2 EHV charges'!$D:$O,9,FALSE)=0,"",VLOOKUP($A210,'Annex 2 EHV charges'!$D:$O,9,FALSE)),"")</f>
        <v/>
      </c>
      <c r="F210" s="128" t="str">
        <f>IFERROR(IF(VLOOKUP($A210,'Annex 2 EHV charges'!$D:$O,10,FALSE)=0,"",VLOOKUP($A210,'Annex 2 EHV charges'!$D:$O,10,FALSE)),"")</f>
        <v/>
      </c>
      <c r="G210" s="129" t="str">
        <f>IFERROR(IF(VLOOKUP($A210,'Annex 2 EHV charges'!$D:$O,11,FALSE)=0,"",VLOOKUP($A210,'Annex 2 EHV charges'!$D:$O,11,FALSE)),"")</f>
        <v/>
      </c>
      <c r="H210" s="129" t="str">
        <f>IFERROR(IF(VLOOKUP($A210,'Annex 2 EHV charges'!$D:$O,12,FALSE)=0,"",VLOOKUP($A210,'Annex 2 EHV charges'!$D:$O,12,FALSE)),"")</f>
        <v/>
      </c>
    </row>
    <row r="211" spans="1:8" hidden="1">
      <c r="A211" s="126" t="str">
        <f t="array" ref="A211">IFERROR(INDEX('Annex 2 EHV charges'!$D$11:$D$260, MATCH(0, IF(ISBLANK('Annex 2 EHV charges'!$D$11:$D$260),1, COUNTIF(A$4:$A210, 'Annex 2 EHV charges'!$D$11:$D$260)), 0)),"")</f>
        <v/>
      </c>
      <c r="B211" s="125" t="str">
        <f>IF($A211="","",VLOOKUP($A211,'Annex 2 EHV charges'!$D:$O,2,0))</f>
        <v/>
      </c>
      <c r="C211" s="126" t="str">
        <f>IF($A211="","",VLOOKUP($A211,'Annex 2 EHV charges'!$D:$O,3,0))</f>
        <v/>
      </c>
      <c r="D211" s="125" t="str">
        <f>IF($A211="","",VLOOKUP($A211,'Annex 2 EHV charges'!$D:$O,4,0))</f>
        <v/>
      </c>
      <c r="E211" s="127" t="str">
        <f>IFERROR(IF(VLOOKUP($A211,'Annex 2 EHV charges'!$D:$O,9,FALSE)=0,"",VLOOKUP($A211,'Annex 2 EHV charges'!$D:$O,9,FALSE)),"")</f>
        <v/>
      </c>
      <c r="F211" s="128" t="str">
        <f>IFERROR(IF(VLOOKUP($A211,'Annex 2 EHV charges'!$D:$O,10,FALSE)=0,"",VLOOKUP($A211,'Annex 2 EHV charges'!$D:$O,10,FALSE)),"")</f>
        <v/>
      </c>
      <c r="G211" s="129" t="str">
        <f>IFERROR(IF(VLOOKUP($A211,'Annex 2 EHV charges'!$D:$O,11,FALSE)=0,"",VLOOKUP($A211,'Annex 2 EHV charges'!$D:$O,11,FALSE)),"")</f>
        <v/>
      </c>
      <c r="H211" s="129" t="str">
        <f>IFERROR(IF(VLOOKUP($A211,'Annex 2 EHV charges'!$D:$O,12,FALSE)=0,"",VLOOKUP($A211,'Annex 2 EHV charges'!$D:$O,12,FALSE)),"")</f>
        <v/>
      </c>
    </row>
    <row r="212" spans="1:8" hidden="1">
      <c r="A212" s="126" t="str">
        <f t="array" ref="A212">IFERROR(INDEX('Annex 2 EHV charges'!$D$11:$D$260, MATCH(0, IF(ISBLANK('Annex 2 EHV charges'!$D$11:$D$260),1, COUNTIF(A$4:$A211, 'Annex 2 EHV charges'!$D$11:$D$260)), 0)),"")</f>
        <v/>
      </c>
      <c r="B212" s="125" t="str">
        <f>IF($A212="","",VLOOKUP($A212,'Annex 2 EHV charges'!$D:$O,2,0))</f>
        <v/>
      </c>
      <c r="C212" s="126" t="str">
        <f>IF($A212="","",VLOOKUP($A212,'Annex 2 EHV charges'!$D:$O,3,0))</f>
        <v/>
      </c>
      <c r="D212" s="125" t="str">
        <f>IF($A212="","",VLOOKUP($A212,'Annex 2 EHV charges'!$D:$O,4,0))</f>
        <v/>
      </c>
      <c r="E212" s="127" t="str">
        <f>IFERROR(IF(VLOOKUP($A212,'Annex 2 EHV charges'!$D:$O,9,FALSE)=0,"",VLOOKUP($A212,'Annex 2 EHV charges'!$D:$O,9,FALSE)),"")</f>
        <v/>
      </c>
      <c r="F212" s="128" t="str">
        <f>IFERROR(IF(VLOOKUP($A212,'Annex 2 EHV charges'!$D:$O,10,FALSE)=0,"",VLOOKUP($A212,'Annex 2 EHV charges'!$D:$O,10,FALSE)),"")</f>
        <v/>
      </c>
      <c r="G212" s="129" t="str">
        <f>IFERROR(IF(VLOOKUP($A212,'Annex 2 EHV charges'!$D:$O,11,FALSE)=0,"",VLOOKUP($A212,'Annex 2 EHV charges'!$D:$O,11,FALSE)),"")</f>
        <v/>
      </c>
      <c r="H212" s="129" t="str">
        <f>IFERROR(IF(VLOOKUP($A212,'Annex 2 EHV charges'!$D:$O,12,FALSE)=0,"",VLOOKUP($A212,'Annex 2 EHV charges'!$D:$O,12,FALSE)),"")</f>
        <v/>
      </c>
    </row>
    <row r="213" spans="1:8" hidden="1">
      <c r="A213" s="126" t="str">
        <f t="array" ref="A213">IFERROR(INDEX('Annex 2 EHV charges'!$D$11:$D$260, MATCH(0, IF(ISBLANK('Annex 2 EHV charges'!$D$11:$D$260),1, COUNTIF(A$4:$A212, 'Annex 2 EHV charges'!$D$11:$D$260)), 0)),"")</f>
        <v/>
      </c>
      <c r="B213" s="125" t="str">
        <f>IF($A213="","",VLOOKUP($A213,'Annex 2 EHV charges'!$D:$O,2,0))</f>
        <v/>
      </c>
      <c r="C213" s="126" t="str">
        <f>IF($A213="","",VLOOKUP($A213,'Annex 2 EHV charges'!$D:$O,3,0))</f>
        <v/>
      </c>
      <c r="D213" s="125" t="str">
        <f>IF($A213="","",VLOOKUP($A213,'Annex 2 EHV charges'!$D:$O,4,0))</f>
        <v/>
      </c>
      <c r="E213" s="127" t="str">
        <f>IFERROR(IF(VLOOKUP($A213,'Annex 2 EHV charges'!$D:$O,9,FALSE)=0,"",VLOOKUP($A213,'Annex 2 EHV charges'!$D:$O,9,FALSE)),"")</f>
        <v/>
      </c>
      <c r="F213" s="128" t="str">
        <f>IFERROR(IF(VLOOKUP($A213,'Annex 2 EHV charges'!$D:$O,10,FALSE)=0,"",VLOOKUP($A213,'Annex 2 EHV charges'!$D:$O,10,FALSE)),"")</f>
        <v/>
      </c>
      <c r="G213" s="129" t="str">
        <f>IFERROR(IF(VLOOKUP($A213,'Annex 2 EHV charges'!$D:$O,11,FALSE)=0,"",VLOOKUP($A213,'Annex 2 EHV charges'!$D:$O,11,FALSE)),"")</f>
        <v/>
      </c>
      <c r="H213" s="129" t="str">
        <f>IFERROR(IF(VLOOKUP($A213,'Annex 2 EHV charges'!$D:$O,12,FALSE)=0,"",VLOOKUP($A213,'Annex 2 EHV charges'!$D:$O,12,FALSE)),"")</f>
        <v/>
      </c>
    </row>
    <row r="214" spans="1:8" hidden="1">
      <c r="A214" s="126" t="str">
        <f t="array" ref="A214">IFERROR(INDEX('Annex 2 EHV charges'!$D$11:$D$260, MATCH(0, IF(ISBLANK('Annex 2 EHV charges'!$D$11:$D$260),1, COUNTIF(A$4:$A213, 'Annex 2 EHV charges'!$D$11:$D$260)), 0)),"")</f>
        <v/>
      </c>
      <c r="B214" s="125" t="str">
        <f>IF($A214="","",VLOOKUP($A214,'Annex 2 EHV charges'!$D:$O,2,0))</f>
        <v/>
      </c>
      <c r="C214" s="126" t="str">
        <f>IF($A214="","",VLOOKUP($A214,'Annex 2 EHV charges'!$D:$O,3,0))</f>
        <v/>
      </c>
      <c r="D214" s="125" t="str">
        <f>IF($A214="","",VLOOKUP($A214,'Annex 2 EHV charges'!$D:$O,4,0))</f>
        <v/>
      </c>
      <c r="E214" s="127" t="str">
        <f>IFERROR(IF(VLOOKUP($A214,'Annex 2 EHV charges'!$D:$O,9,FALSE)=0,"",VLOOKUP($A214,'Annex 2 EHV charges'!$D:$O,9,FALSE)),"")</f>
        <v/>
      </c>
      <c r="F214" s="128" t="str">
        <f>IFERROR(IF(VLOOKUP($A214,'Annex 2 EHV charges'!$D:$O,10,FALSE)=0,"",VLOOKUP($A214,'Annex 2 EHV charges'!$D:$O,10,FALSE)),"")</f>
        <v/>
      </c>
      <c r="G214" s="129" t="str">
        <f>IFERROR(IF(VLOOKUP($A214,'Annex 2 EHV charges'!$D:$O,11,FALSE)=0,"",VLOOKUP($A214,'Annex 2 EHV charges'!$D:$O,11,FALSE)),"")</f>
        <v/>
      </c>
      <c r="H214" s="129" t="str">
        <f>IFERROR(IF(VLOOKUP($A214,'Annex 2 EHV charges'!$D:$O,12,FALSE)=0,"",VLOOKUP($A214,'Annex 2 EHV charges'!$D:$O,12,FALSE)),"")</f>
        <v/>
      </c>
    </row>
    <row r="215" spans="1:8" hidden="1">
      <c r="A215" s="126" t="str">
        <f t="array" ref="A215">IFERROR(INDEX('Annex 2 EHV charges'!$D$11:$D$260, MATCH(0, IF(ISBLANK('Annex 2 EHV charges'!$D$11:$D$260),1, COUNTIF(A$4:$A214, 'Annex 2 EHV charges'!$D$11:$D$260)), 0)),"")</f>
        <v/>
      </c>
      <c r="B215" s="125" t="str">
        <f>IF($A215="","",VLOOKUP($A215,'Annex 2 EHV charges'!$D:$O,2,0))</f>
        <v/>
      </c>
      <c r="C215" s="126" t="str">
        <f>IF($A215="","",VLOOKUP($A215,'Annex 2 EHV charges'!$D:$O,3,0))</f>
        <v/>
      </c>
      <c r="D215" s="125" t="str">
        <f>IF($A215="","",VLOOKUP($A215,'Annex 2 EHV charges'!$D:$O,4,0))</f>
        <v/>
      </c>
      <c r="E215" s="127" t="str">
        <f>IFERROR(IF(VLOOKUP($A215,'Annex 2 EHV charges'!$D:$O,9,FALSE)=0,"",VLOOKUP($A215,'Annex 2 EHV charges'!$D:$O,9,FALSE)),"")</f>
        <v/>
      </c>
      <c r="F215" s="128" t="str">
        <f>IFERROR(IF(VLOOKUP($A215,'Annex 2 EHV charges'!$D:$O,10,FALSE)=0,"",VLOOKUP($A215,'Annex 2 EHV charges'!$D:$O,10,FALSE)),"")</f>
        <v/>
      </c>
      <c r="G215" s="129" t="str">
        <f>IFERROR(IF(VLOOKUP($A215,'Annex 2 EHV charges'!$D:$O,11,FALSE)=0,"",VLOOKUP($A215,'Annex 2 EHV charges'!$D:$O,11,FALSE)),"")</f>
        <v/>
      </c>
      <c r="H215" s="129" t="str">
        <f>IFERROR(IF(VLOOKUP($A215,'Annex 2 EHV charges'!$D:$O,12,FALSE)=0,"",VLOOKUP($A215,'Annex 2 EHV charges'!$D:$O,12,FALSE)),"")</f>
        <v/>
      </c>
    </row>
    <row r="216" spans="1:8" hidden="1">
      <c r="A216" s="126" t="str">
        <f t="array" ref="A216">IFERROR(INDEX('Annex 2 EHV charges'!$D$11:$D$260, MATCH(0, IF(ISBLANK('Annex 2 EHV charges'!$D$11:$D$260),1, COUNTIF(A$4:$A215, 'Annex 2 EHV charges'!$D$11:$D$260)), 0)),"")</f>
        <v/>
      </c>
      <c r="B216" s="125" t="str">
        <f>IF($A216="","",VLOOKUP($A216,'Annex 2 EHV charges'!$D:$O,2,0))</f>
        <v/>
      </c>
      <c r="C216" s="126" t="str">
        <f>IF($A216="","",VLOOKUP($A216,'Annex 2 EHV charges'!$D:$O,3,0))</f>
        <v/>
      </c>
      <c r="D216" s="125" t="str">
        <f>IF($A216="","",VLOOKUP($A216,'Annex 2 EHV charges'!$D:$O,4,0))</f>
        <v/>
      </c>
      <c r="E216" s="127" t="str">
        <f>IFERROR(IF(VLOOKUP($A216,'Annex 2 EHV charges'!$D:$O,9,FALSE)=0,"",VLOOKUP($A216,'Annex 2 EHV charges'!$D:$O,9,FALSE)),"")</f>
        <v/>
      </c>
      <c r="F216" s="128" t="str">
        <f>IFERROR(IF(VLOOKUP($A216,'Annex 2 EHV charges'!$D:$O,10,FALSE)=0,"",VLOOKUP($A216,'Annex 2 EHV charges'!$D:$O,10,FALSE)),"")</f>
        <v/>
      </c>
      <c r="G216" s="129" t="str">
        <f>IFERROR(IF(VLOOKUP($A216,'Annex 2 EHV charges'!$D:$O,11,FALSE)=0,"",VLOOKUP($A216,'Annex 2 EHV charges'!$D:$O,11,FALSE)),"")</f>
        <v/>
      </c>
      <c r="H216" s="129" t="str">
        <f>IFERROR(IF(VLOOKUP($A216,'Annex 2 EHV charges'!$D:$O,12,FALSE)=0,"",VLOOKUP($A216,'Annex 2 EHV charges'!$D:$O,12,FALSE)),"")</f>
        <v/>
      </c>
    </row>
    <row r="217" spans="1:8" hidden="1">
      <c r="A217" s="126" t="str">
        <f t="array" ref="A217">IFERROR(INDEX('Annex 2 EHV charges'!$D$11:$D$260, MATCH(0, IF(ISBLANK('Annex 2 EHV charges'!$D$11:$D$260),1, COUNTIF(A$4:$A216, 'Annex 2 EHV charges'!$D$11:$D$260)), 0)),"")</f>
        <v/>
      </c>
      <c r="B217" s="125" t="str">
        <f>IF($A217="","",VLOOKUP($A217,'Annex 2 EHV charges'!$D:$O,2,0))</f>
        <v/>
      </c>
      <c r="C217" s="126" t="str">
        <f>IF($A217="","",VLOOKUP($A217,'Annex 2 EHV charges'!$D:$O,3,0))</f>
        <v/>
      </c>
      <c r="D217" s="125" t="str">
        <f>IF($A217="","",VLOOKUP($A217,'Annex 2 EHV charges'!$D:$O,4,0))</f>
        <v/>
      </c>
      <c r="E217" s="127" t="str">
        <f>IFERROR(IF(VLOOKUP($A217,'Annex 2 EHV charges'!$D:$O,9,FALSE)=0,"",VLOOKUP($A217,'Annex 2 EHV charges'!$D:$O,9,FALSE)),"")</f>
        <v/>
      </c>
      <c r="F217" s="128" t="str">
        <f>IFERROR(IF(VLOOKUP($A217,'Annex 2 EHV charges'!$D:$O,10,FALSE)=0,"",VLOOKUP($A217,'Annex 2 EHV charges'!$D:$O,10,FALSE)),"")</f>
        <v/>
      </c>
      <c r="G217" s="129" t="str">
        <f>IFERROR(IF(VLOOKUP($A217,'Annex 2 EHV charges'!$D:$O,11,FALSE)=0,"",VLOOKUP($A217,'Annex 2 EHV charges'!$D:$O,11,FALSE)),"")</f>
        <v/>
      </c>
      <c r="H217" s="129" t="str">
        <f>IFERROR(IF(VLOOKUP($A217,'Annex 2 EHV charges'!$D:$O,12,FALSE)=0,"",VLOOKUP($A217,'Annex 2 EHV charges'!$D:$O,12,FALSE)),"")</f>
        <v/>
      </c>
    </row>
    <row r="218" spans="1:8" hidden="1">
      <c r="A218" s="126" t="str">
        <f t="array" ref="A218">IFERROR(INDEX('Annex 2 EHV charges'!$D$11:$D$260, MATCH(0, IF(ISBLANK('Annex 2 EHV charges'!$D$11:$D$260),1, COUNTIF(A$4:$A217, 'Annex 2 EHV charges'!$D$11:$D$260)), 0)),"")</f>
        <v/>
      </c>
      <c r="B218" s="125" t="str">
        <f>IF($A218="","",VLOOKUP($A218,'Annex 2 EHV charges'!$D:$O,2,0))</f>
        <v/>
      </c>
      <c r="C218" s="126" t="str">
        <f>IF($A218="","",VLOOKUP($A218,'Annex 2 EHV charges'!$D:$O,3,0))</f>
        <v/>
      </c>
      <c r="D218" s="125" t="str">
        <f>IF($A218="","",VLOOKUP($A218,'Annex 2 EHV charges'!$D:$O,4,0))</f>
        <v/>
      </c>
      <c r="E218" s="127" t="str">
        <f>IFERROR(IF(VLOOKUP($A218,'Annex 2 EHV charges'!$D:$O,9,FALSE)=0,"",VLOOKUP($A218,'Annex 2 EHV charges'!$D:$O,9,FALSE)),"")</f>
        <v/>
      </c>
      <c r="F218" s="128" t="str">
        <f>IFERROR(IF(VLOOKUP($A218,'Annex 2 EHV charges'!$D:$O,10,FALSE)=0,"",VLOOKUP($A218,'Annex 2 EHV charges'!$D:$O,10,FALSE)),"")</f>
        <v/>
      </c>
      <c r="G218" s="129" t="str">
        <f>IFERROR(IF(VLOOKUP($A218,'Annex 2 EHV charges'!$D:$O,11,FALSE)=0,"",VLOOKUP($A218,'Annex 2 EHV charges'!$D:$O,11,FALSE)),"")</f>
        <v/>
      </c>
      <c r="H218" s="129" t="str">
        <f>IFERROR(IF(VLOOKUP($A218,'Annex 2 EHV charges'!$D:$O,12,FALSE)=0,"",VLOOKUP($A218,'Annex 2 EHV charges'!$D:$O,12,FALSE)),"")</f>
        <v/>
      </c>
    </row>
    <row r="219" spans="1:8" hidden="1">
      <c r="A219" s="126" t="str">
        <f t="array" ref="A219">IFERROR(INDEX('Annex 2 EHV charges'!$D$11:$D$260, MATCH(0, IF(ISBLANK('Annex 2 EHV charges'!$D$11:$D$260),1, COUNTIF(A$4:$A218, 'Annex 2 EHV charges'!$D$11:$D$260)), 0)),"")</f>
        <v/>
      </c>
      <c r="B219" s="125" t="str">
        <f>IF($A219="","",VLOOKUP($A219,'Annex 2 EHV charges'!$D:$O,2,0))</f>
        <v/>
      </c>
      <c r="C219" s="126" t="str">
        <f>IF($A219="","",VLOOKUP($A219,'Annex 2 EHV charges'!$D:$O,3,0))</f>
        <v/>
      </c>
      <c r="D219" s="125" t="str">
        <f>IF($A219="","",VLOOKUP($A219,'Annex 2 EHV charges'!$D:$O,4,0))</f>
        <v/>
      </c>
      <c r="E219" s="127" t="str">
        <f>IFERROR(IF(VLOOKUP($A219,'Annex 2 EHV charges'!$D:$O,9,FALSE)=0,"",VLOOKUP($A219,'Annex 2 EHV charges'!$D:$O,9,FALSE)),"")</f>
        <v/>
      </c>
      <c r="F219" s="128" t="str">
        <f>IFERROR(IF(VLOOKUP($A219,'Annex 2 EHV charges'!$D:$O,10,FALSE)=0,"",VLOOKUP($A219,'Annex 2 EHV charges'!$D:$O,10,FALSE)),"")</f>
        <v/>
      </c>
      <c r="G219" s="129" t="str">
        <f>IFERROR(IF(VLOOKUP($A219,'Annex 2 EHV charges'!$D:$O,11,FALSE)=0,"",VLOOKUP($A219,'Annex 2 EHV charges'!$D:$O,11,FALSE)),"")</f>
        <v/>
      </c>
      <c r="H219" s="129" t="str">
        <f>IFERROR(IF(VLOOKUP($A219,'Annex 2 EHV charges'!$D:$O,12,FALSE)=0,"",VLOOKUP($A219,'Annex 2 EHV charges'!$D:$O,12,FALSE)),"")</f>
        <v/>
      </c>
    </row>
    <row r="220" spans="1:8" hidden="1">
      <c r="A220" s="126" t="str">
        <f t="array" ref="A220">IFERROR(INDEX('Annex 2 EHV charges'!$D$11:$D$260, MATCH(0, IF(ISBLANK('Annex 2 EHV charges'!$D$11:$D$260),1, COUNTIF(A$4:$A219, 'Annex 2 EHV charges'!$D$11:$D$260)), 0)),"")</f>
        <v/>
      </c>
      <c r="B220" s="125" t="str">
        <f>IF($A220="","",VLOOKUP($A220,'Annex 2 EHV charges'!$D:$O,2,0))</f>
        <v/>
      </c>
      <c r="C220" s="126" t="str">
        <f>IF($A220="","",VLOOKUP($A220,'Annex 2 EHV charges'!$D:$O,3,0))</f>
        <v/>
      </c>
      <c r="D220" s="125" t="str">
        <f>IF($A220="","",VLOOKUP($A220,'Annex 2 EHV charges'!$D:$O,4,0))</f>
        <v/>
      </c>
      <c r="E220" s="127" t="str">
        <f>IFERROR(IF(VLOOKUP($A220,'Annex 2 EHV charges'!$D:$O,9,FALSE)=0,"",VLOOKUP($A220,'Annex 2 EHV charges'!$D:$O,9,FALSE)),"")</f>
        <v/>
      </c>
      <c r="F220" s="128" t="str">
        <f>IFERROR(IF(VLOOKUP($A220,'Annex 2 EHV charges'!$D:$O,10,FALSE)=0,"",VLOOKUP($A220,'Annex 2 EHV charges'!$D:$O,10,FALSE)),"")</f>
        <v/>
      </c>
      <c r="G220" s="129" t="str">
        <f>IFERROR(IF(VLOOKUP($A220,'Annex 2 EHV charges'!$D:$O,11,FALSE)=0,"",VLOOKUP($A220,'Annex 2 EHV charges'!$D:$O,11,FALSE)),"")</f>
        <v/>
      </c>
      <c r="H220" s="129" t="str">
        <f>IFERROR(IF(VLOOKUP($A220,'Annex 2 EHV charges'!$D:$O,12,FALSE)=0,"",VLOOKUP($A220,'Annex 2 EHV charges'!$D:$O,12,FALSE)),"")</f>
        <v/>
      </c>
    </row>
    <row r="221" spans="1:8" hidden="1">
      <c r="A221" s="126" t="str">
        <f t="array" ref="A221">IFERROR(INDEX('Annex 2 EHV charges'!$D$11:$D$260, MATCH(0, IF(ISBLANK('Annex 2 EHV charges'!$D$11:$D$260),1, COUNTIF(A$4:$A220, 'Annex 2 EHV charges'!$D$11:$D$260)), 0)),"")</f>
        <v/>
      </c>
      <c r="B221" s="125" t="str">
        <f>IF($A221="","",VLOOKUP($A221,'Annex 2 EHV charges'!$D:$O,2,0))</f>
        <v/>
      </c>
      <c r="C221" s="126" t="str">
        <f>IF($A221="","",VLOOKUP($A221,'Annex 2 EHV charges'!$D:$O,3,0))</f>
        <v/>
      </c>
      <c r="D221" s="125" t="str">
        <f>IF($A221="","",VLOOKUP($A221,'Annex 2 EHV charges'!$D:$O,4,0))</f>
        <v/>
      </c>
      <c r="E221" s="127" t="str">
        <f>IFERROR(IF(VLOOKUP($A221,'Annex 2 EHV charges'!$D:$O,9,FALSE)=0,"",VLOOKUP($A221,'Annex 2 EHV charges'!$D:$O,9,FALSE)),"")</f>
        <v/>
      </c>
      <c r="F221" s="128" t="str">
        <f>IFERROR(IF(VLOOKUP($A221,'Annex 2 EHV charges'!$D:$O,10,FALSE)=0,"",VLOOKUP($A221,'Annex 2 EHV charges'!$D:$O,10,FALSE)),"")</f>
        <v/>
      </c>
      <c r="G221" s="129" t="str">
        <f>IFERROR(IF(VLOOKUP($A221,'Annex 2 EHV charges'!$D:$O,11,FALSE)=0,"",VLOOKUP($A221,'Annex 2 EHV charges'!$D:$O,11,FALSE)),"")</f>
        <v/>
      </c>
      <c r="H221" s="129" t="str">
        <f>IFERROR(IF(VLOOKUP($A221,'Annex 2 EHV charges'!$D:$O,12,FALSE)=0,"",VLOOKUP($A221,'Annex 2 EHV charges'!$D:$O,12,FALSE)),"")</f>
        <v/>
      </c>
    </row>
    <row r="222" spans="1:8" hidden="1">
      <c r="A222" s="126" t="str">
        <f t="array" ref="A222">IFERROR(INDEX('Annex 2 EHV charges'!$D$11:$D$260, MATCH(0, IF(ISBLANK('Annex 2 EHV charges'!$D$11:$D$260),1, COUNTIF(A$4:$A221, 'Annex 2 EHV charges'!$D$11:$D$260)), 0)),"")</f>
        <v/>
      </c>
      <c r="B222" s="125" t="str">
        <f>IF($A222="","",VLOOKUP($A222,'Annex 2 EHV charges'!$D:$O,2,0))</f>
        <v/>
      </c>
      <c r="C222" s="126" t="str">
        <f>IF($A222="","",VLOOKUP($A222,'Annex 2 EHV charges'!$D:$O,3,0))</f>
        <v/>
      </c>
      <c r="D222" s="125" t="str">
        <f>IF($A222="","",VLOOKUP($A222,'Annex 2 EHV charges'!$D:$O,4,0))</f>
        <v/>
      </c>
      <c r="E222" s="127" t="str">
        <f>IFERROR(IF(VLOOKUP($A222,'Annex 2 EHV charges'!$D:$O,9,FALSE)=0,"",VLOOKUP($A222,'Annex 2 EHV charges'!$D:$O,9,FALSE)),"")</f>
        <v/>
      </c>
      <c r="F222" s="128" t="str">
        <f>IFERROR(IF(VLOOKUP($A222,'Annex 2 EHV charges'!$D:$O,10,FALSE)=0,"",VLOOKUP($A222,'Annex 2 EHV charges'!$D:$O,10,FALSE)),"")</f>
        <v/>
      </c>
      <c r="G222" s="129" t="str">
        <f>IFERROR(IF(VLOOKUP($A222,'Annex 2 EHV charges'!$D:$O,11,FALSE)=0,"",VLOOKUP($A222,'Annex 2 EHV charges'!$D:$O,11,FALSE)),"")</f>
        <v/>
      </c>
      <c r="H222" s="129" t="str">
        <f>IFERROR(IF(VLOOKUP($A222,'Annex 2 EHV charges'!$D:$O,12,FALSE)=0,"",VLOOKUP($A222,'Annex 2 EHV charges'!$D:$O,12,FALSE)),"")</f>
        <v/>
      </c>
    </row>
    <row r="223" spans="1:8" hidden="1">
      <c r="A223" s="126" t="str">
        <f t="array" ref="A223">IFERROR(INDEX('Annex 2 EHV charges'!$D$11:$D$260, MATCH(0, IF(ISBLANK('Annex 2 EHV charges'!$D$11:$D$260),1, COUNTIF(A$4:$A222, 'Annex 2 EHV charges'!$D$11:$D$260)), 0)),"")</f>
        <v/>
      </c>
      <c r="B223" s="125" t="str">
        <f>IF($A223="","",VLOOKUP($A223,'Annex 2 EHV charges'!$D:$O,2,0))</f>
        <v/>
      </c>
      <c r="C223" s="126" t="str">
        <f>IF($A223="","",VLOOKUP($A223,'Annex 2 EHV charges'!$D:$O,3,0))</f>
        <v/>
      </c>
      <c r="D223" s="125" t="str">
        <f>IF($A223="","",VLOOKUP($A223,'Annex 2 EHV charges'!$D:$O,4,0))</f>
        <v/>
      </c>
      <c r="E223" s="127" t="str">
        <f>IFERROR(IF(VLOOKUP($A223,'Annex 2 EHV charges'!$D:$O,9,FALSE)=0,"",VLOOKUP($A223,'Annex 2 EHV charges'!$D:$O,9,FALSE)),"")</f>
        <v/>
      </c>
      <c r="F223" s="128" t="str">
        <f>IFERROR(IF(VLOOKUP($A223,'Annex 2 EHV charges'!$D:$O,10,FALSE)=0,"",VLOOKUP($A223,'Annex 2 EHV charges'!$D:$O,10,FALSE)),"")</f>
        <v/>
      </c>
      <c r="G223" s="129" t="str">
        <f>IFERROR(IF(VLOOKUP($A223,'Annex 2 EHV charges'!$D:$O,11,FALSE)=0,"",VLOOKUP($A223,'Annex 2 EHV charges'!$D:$O,11,FALSE)),"")</f>
        <v/>
      </c>
      <c r="H223" s="129" t="str">
        <f>IFERROR(IF(VLOOKUP($A223,'Annex 2 EHV charges'!$D:$O,12,FALSE)=0,"",VLOOKUP($A223,'Annex 2 EHV charges'!$D:$O,12,FALSE)),"")</f>
        <v/>
      </c>
    </row>
    <row r="224" spans="1:8" hidden="1">
      <c r="A224" s="126" t="str">
        <f t="array" ref="A224">IFERROR(INDEX('Annex 2 EHV charges'!$D$11:$D$260, MATCH(0, IF(ISBLANK('Annex 2 EHV charges'!$D$11:$D$260),1, COUNTIF(A$4:$A223, 'Annex 2 EHV charges'!$D$11:$D$260)), 0)),"")</f>
        <v/>
      </c>
      <c r="B224" s="125" t="str">
        <f>IF($A224="","",VLOOKUP($A224,'Annex 2 EHV charges'!$D:$O,2,0))</f>
        <v/>
      </c>
      <c r="C224" s="126" t="str">
        <f>IF($A224="","",VLOOKUP($A224,'Annex 2 EHV charges'!$D:$O,3,0))</f>
        <v/>
      </c>
      <c r="D224" s="125" t="str">
        <f>IF($A224="","",VLOOKUP($A224,'Annex 2 EHV charges'!$D:$O,4,0))</f>
        <v/>
      </c>
      <c r="E224" s="127" t="str">
        <f>IFERROR(IF(VLOOKUP($A224,'Annex 2 EHV charges'!$D:$O,9,FALSE)=0,"",VLOOKUP($A224,'Annex 2 EHV charges'!$D:$O,9,FALSE)),"")</f>
        <v/>
      </c>
      <c r="F224" s="128" t="str">
        <f>IFERROR(IF(VLOOKUP($A224,'Annex 2 EHV charges'!$D:$O,10,FALSE)=0,"",VLOOKUP($A224,'Annex 2 EHV charges'!$D:$O,10,FALSE)),"")</f>
        <v/>
      </c>
      <c r="G224" s="129" t="str">
        <f>IFERROR(IF(VLOOKUP($A224,'Annex 2 EHV charges'!$D:$O,11,FALSE)=0,"",VLOOKUP($A224,'Annex 2 EHV charges'!$D:$O,11,FALSE)),"")</f>
        <v/>
      </c>
      <c r="H224" s="129" t="str">
        <f>IFERROR(IF(VLOOKUP($A224,'Annex 2 EHV charges'!$D:$O,12,FALSE)=0,"",VLOOKUP($A224,'Annex 2 EHV charges'!$D:$O,12,FALSE)),"")</f>
        <v/>
      </c>
    </row>
    <row r="225" spans="1:8" hidden="1">
      <c r="A225" s="126" t="str">
        <f t="array" ref="A225">IFERROR(INDEX('Annex 2 EHV charges'!$D$11:$D$260, MATCH(0, IF(ISBLANK('Annex 2 EHV charges'!$D$11:$D$260),1, COUNTIF(A$4:$A224, 'Annex 2 EHV charges'!$D$11:$D$260)), 0)),"")</f>
        <v/>
      </c>
      <c r="B225" s="125" t="str">
        <f>IF($A225="","",VLOOKUP($A225,'Annex 2 EHV charges'!$D:$O,2,0))</f>
        <v/>
      </c>
      <c r="C225" s="126" t="str">
        <f>IF($A225="","",VLOOKUP($A225,'Annex 2 EHV charges'!$D:$O,3,0))</f>
        <v/>
      </c>
      <c r="D225" s="125" t="str">
        <f>IF($A225="","",VLOOKUP($A225,'Annex 2 EHV charges'!$D:$O,4,0))</f>
        <v/>
      </c>
      <c r="E225" s="127" t="str">
        <f>IFERROR(IF(VLOOKUP($A225,'Annex 2 EHV charges'!$D:$O,9,FALSE)=0,"",VLOOKUP($A225,'Annex 2 EHV charges'!$D:$O,9,FALSE)),"")</f>
        <v/>
      </c>
      <c r="F225" s="128" t="str">
        <f>IFERROR(IF(VLOOKUP($A225,'Annex 2 EHV charges'!$D:$O,10,FALSE)=0,"",VLOOKUP($A225,'Annex 2 EHV charges'!$D:$O,10,FALSE)),"")</f>
        <v/>
      </c>
      <c r="G225" s="129" t="str">
        <f>IFERROR(IF(VLOOKUP($A225,'Annex 2 EHV charges'!$D:$O,11,FALSE)=0,"",VLOOKUP($A225,'Annex 2 EHV charges'!$D:$O,11,FALSE)),"")</f>
        <v/>
      </c>
      <c r="H225" s="129" t="str">
        <f>IFERROR(IF(VLOOKUP($A225,'Annex 2 EHV charges'!$D:$O,12,FALSE)=0,"",VLOOKUP($A225,'Annex 2 EHV charges'!$D:$O,12,FALSE)),"")</f>
        <v/>
      </c>
    </row>
    <row r="226" spans="1:8" hidden="1">
      <c r="A226" s="126" t="str">
        <f t="array" ref="A226">IFERROR(INDEX('Annex 2 EHV charges'!$D$11:$D$260, MATCH(0, IF(ISBLANK('Annex 2 EHV charges'!$D$11:$D$260),1, COUNTIF(A$4:$A225, 'Annex 2 EHV charges'!$D$11:$D$260)), 0)),"")</f>
        <v/>
      </c>
      <c r="B226" s="125" t="str">
        <f>IF($A226="","",VLOOKUP($A226,'Annex 2 EHV charges'!$D:$O,2,0))</f>
        <v/>
      </c>
      <c r="C226" s="126" t="str">
        <f>IF($A226="","",VLOOKUP($A226,'Annex 2 EHV charges'!$D:$O,3,0))</f>
        <v/>
      </c>
      <c r="D226" s="125" t="str">
        <f>IF($A226="","",VLOOKUP($A226,'Annex 2 EHV charges'!$D:$O,4,0))</f>
        <v/>
      </c>
      <c r="E226" s="127" t="str">
        <f>IFERROR(IF(VLOOKUP($A226,'Annex 2 EHV charges'!$D:$O,9,FALSE)=0,"",VLOOKUP($A226,'Annex 2 EHV charges'!$D:$O,9,FALSE)),"")</f>
        <v/>
      </c>
      <c r="F226" s="128" t="str">
        <f>IFERROR(IF(VLOOKUP($A226,'Annex 2 EHV charges'!$D:$O,10,FALSE)=0,"",VLOOKUP($A226,'Annex 2 EHV charges'!$D:$O,10,FALSE)),"")</f>
        <v/>
      </c>
      <c r="G226" s="129" t="str">
        <f>IFERROR(IF(VLOOKUP($A226,'Annex 2 EHV charges'!$D:$O,11,FALSE)=0,"",VLOOKUP($A226,'Annex 2 EHV charges'!$D:$O,11,FALSE)),"")</f>
        <v/>
      </c>
      <c r="H226" s="129" t="str">
        <f>IFERROR(IF(VLOOKUP($A226,'Annex 2 EHV charges'!$D:$O,12,FALSE)=0,"",VLOOKUP($A226,'Annex 2 EHV charges'!$D:$O,12,FALSE)),"")</f>
        <v/>
      </c>
    </row>
    <row r="227" spans="1:8" hidden="1">
      <c r="A227" s="126" t="str">
        <f t="array" ref="A227">IFERROR(INDEX('Annex 2 EHV charges'!$D$11:$D$260, MATCH(0, IF(ISBLANK('Annex 2 EHV charges'!$D$11:$D$260),1, COUNTIF(A$4:$A226, 'Annex 2 EHV charges'!$D$11:$D$260)), 0)),"")</f>
        <v/>
      </c>
      <c r="B227" s="125" t="str">
        <f>IF($A227="","",VLOOKUP($A227,'Annex 2 EHV charges'!$D:$O,2,0))</f>
        <v/>
      </c>
      <c r="C227" s="126" t="str">
        <f>IF($A227="","",VLOOKUP($A227,'Annex 2 EHV charges'!$D:$O,3,0))</f>
        <v/>
      </c>
      <c r="D227" s="125" t="str">
        <f>IF($A227="","",VLOOKUP($A227,'Annex 2 EHV charges'!$D:$O,4,0))</f>
        <v/>
      </c>
      <c r="E227" s="127" t="str">
        <f>IFERROR(IF(VLOOKUP($A227,'Annex 2 EHV charges'!$D:$O,9,FALSE)=0,"",VLOOKUP($A227,'Annex 2 EHV charges'!$D:$O,9,FALSE)),"")</f>
        <v/>
      </c>
      <c r="F227" s="128" t="str">
        <f>IFERROR(IF(VLOOKUP($A227,'Annex 2 EHV charges'!$D:$O,10,FALSE)=0,"",VLOOKUP($A227,'Annex 2 EHV charges'!$D:$O,10,FALSE)),"")</f>
        <v/>
      </c>
      <c r="G227" s="129" t="str">
        <f>IFERROR(IF(VLOOKUP($A227,'Annex 2 EHV charges'!$D:$O,11,FALSE)=0,"",VLOOKUP($A227,'Annex 2 EHV charges'!$D:$O,11,FALSE)),"")</f>
        <v/>
      </c>
      <c r="H227" s="129" t="str">
        <f>IFERROR(IF(VLOOKUP($A227,'Annex 2 EHV charges'!$D:$O,12,FALSE)=0,"",VLOOKUP($A227,'Annex 2 EHV charges'!$D:$O,12,FALSE)),"")</f>
        <v/>
      </c>
    </row>
    <row r="228" spans="1:8" hidden="1">
      <c r="A228" s="126" t="str">
        <f t="array" ref="A228">IFERROR(INDEX('Annex 2 EHV charges'!$D$11:$D$260, MATCH(0, IF(ISBLANK('Annex 2 EHV charges'!$D$11:$D$260),1, COUNTIF(A$4:$A227, 'Annex 2 EHV charges'!$D$11:$D$260)), 0)),"")</f>
        <v/>
      </c>
      <c r="B228" s="125" t="str">
        <f>IF($A228="","",VLOOKUP($A228,'Annex 2 EHV charges'!$D:$O,2,0))</f>
        <v/>
      </c>
      <c r="C228" s="126" t="str">
        <f>IF($A228="","",VLOOKUP($A228,'Annex 2 EHV charges'!$D:$O,3,0))</f>
        <v/>
      </c>
      <c r="D228" s="125" t="str">
        <f>IF($A228="","",VLOOKUP($A228,'Annex 2 EHV charges'!$D:$O,4,0))</f>
        <v/>
      </c>
      <c r="E228" s="127" t="str">
        <f>IFERROR(IF(VLOOKUP($A228,'Annex 2 EHV charges'!$D:$O,9,FALSE)=0,"",VLOOKUP($A228,'Annex 2 EHV charges'!$D:$O,9,FALSE)),"")</f>
        <v/>
      </c>
      <c r="F228" s="128" t="str">
        <f>IFERROR(IF(VLOOKUP($A228,'Annex 2 EHV charges'!$D:$O,10,FALSE)=0,"",VLOOKUP($A228,'Annex 2 EHV charges'!$D:$O,10,FALSE)),"")</f>
        <v/>
      </c>
      <c r="G228" s="129" t="str">
        <f>IFERROR(IF(VLOOKUP($A228,'Annex 2 EHV charges'!$D:$O,11,FALSE)=0,"",VLOOKUP($A228,'Annex 2 EHV charges'!$D:$O,11,FALSE)),"")</f>
        <v/>
      </c>
      <c r="H228" s="129" t="str">
        <f>IFERROR(IF(VLOOKUP($A228,'Annex 2 EHV charges'!$D:$O,12,FALSE)=0,"",VLOOKUP($A228,'Annex 2 EHV charges'!$D:$O,12,FALSE)),"")</f>
        <v/>
      </c>
    </row>
    <row r="229" spans="1:8" hidden="1">
      <c r="A229" s="126" t="str">
        <f t="array" ref="A229">IFERROR(INDEX('Annex 2 EHV charges'!$D$11:$D$260, MATCH(0, IF(ISBLANK('Annex 2 EHV charges'!$D$11:$D$260),1, COUNTIF(A$4:$A228, 'Annex 2 EHV charges'!$D$11:$D$260)), 0)),"")</f>
        <v/>
      </c>
      <c r="B229" s="125" t="str">
        <f>IF($A229="","",VLOOKUP($A229,'Annex 2 EHV charges'!$D:$O,2,0))</f>
        <v/>
      </c>
      <c r="C229" s="126" t="str">
        <f>IF($A229="","",VLOOKUP($A229,'Annex 2 EHV charges'!$D:$O,3,0))</f>
        <v/>
      </c>
      <c r="D229" s="125" t="str">
        <f>IF($A229="","",VLOOKUP($A229,'Annex 2 EHV charges'!$D:$O,4,0))</f>
        <v/>
      </c>
      <c r="E229" s="127" t="str">
        <f>IFERROR(IF(VLOOKUP($A229,'Annex 2 EHV charges'!$D:$O,9,FALSE)=0,"",VLOOKUP($A229,'Annex 2 EHV charges'!$D:$O,9,FALSE)),"")</f>
        <v/>
      </c>
      <c r="F229" s="128" t="str">
        <f>IFERROR(IF(VLOOKUP($A229,'Annex 2 EHV charges'!$D:$O,10,FALSE)=0,"",VLOOKUP($A229,'Annex 2 EHV charges'!$D:$O,10,FALSE)),"")</f>
        <v/>
      </c>
      <c r="G229" s="129" t="str">
        <f>IFERROR(IF(VLOOKUP($A229,'Annex 2 EHV charges'!$D:$O,11,FALSE)=0,"",VLOOKUP($A229,'Annex 2 EHV charges'!$D:$O,11,FALSE)),"")</f>
        <v/>
      </c>
      <c r="H229" s="129" t="str">
        <f>IFERROR(IF(VLOOKUP($A229,'Annex 2 EHV charges'!$D:$O,12,FALSE)=0,"",VLOOKUP($A229,'Annex 2 EHV charges'!$D:$O,12,FALSE)),"")</f>
        <v/>
      </c>
    </row>
    <row r="230" spans="1:8" hidden="1">
      <c r="A230" s="126" t="str">
        <f t="array" ref="A230">IFERROR(INDEX('Annex 2 EHV charges'!$D$11:$D$260, MATCH(0, IF(ISBLANK('Annex 2 EHV charges'!$D$11:$D$260),1, COUNTIF(A$4:$A229, 'Annex 2 EHV charges'!$D$11:$D$260)), 0)),"")</f>
        <v/>
      </c>
      <c r="B230" s="125" t="str">
        <f>IF($A230="","",VLOOKUP($A230,'Annex 2 EHV charges'!$D:$O,2,0))</f>
        <v/>
      </c>
      <c r="C230" s="126" t="str">
        <f>IF($A230="","",VLOOKUP($A230,'Annex 2 EHV charges'!$D:$O,3,0))</f>
        <v/>
      </c>
      <c r="D230" s="125" t="str">
        <f>IF($A230="","",VLOOKUP($A230,'Annex 2 EHV charges'!$D:$O,4,0))</f>
        <v/>
      </c>
      <c r="E230" s="127" t="str">
        <f>IFERROR(IF(VLOOKUP($A230,'Annex 2 EHV charges'!$D:$O,9,FALSE)=0,"",VLOOKUP($A230,'Annex 2 EHV charges'!$D:$O,9,FALSE)),"")</f>
        <v/>
      </c>
      <c r="F230" s="128" t="str">
        <f>IFERROR(IF(VLOOKUP($A230,'Annex 2 EHV charges'!$D:$O,10,FALSE)=0,"",VLOOKUP($A230,'Annex 2 EHV charges'!$D:$O,10,FALSE)),"")</f>
        <v/>
      </c>
      <c r="G230" s="129" t="str">
        <f>IFERROR(IF(VLOOKUP($A230,'Annex 2 EHV charges'!$D:$O,11,FALSE)=0,"",VLOOKUP($A230,'Annex 2 EHV charges'!$D:$O,11,FALSE)),"")</f>
        <v/>
      </c>
      <c r="H230" s="129" t="str">
        <f>IFERROR(IF(VLOOKUP($A230,'Annex 2 EHV charges'!$D:$O,12,FALSE)=0,"",VLOOKUP($A230,'Annex 2 EHV charges'!$D:$O,12,FALSE)),"")</f>
        <v/>
      </c>
    </row>
    <row r="231" spans="1:8" hidden="1">
      <c r="A231" s="126" t="str">
        <f t="array" ref="A231">IFERROR(INDEX('Annex 2 EHV charges'!$D$11:$D$260, MATCH(0, IF(ISBLANK('Annex 2 EHV charges'!$D$11:$D$260),1, COUNTIF(A$4:$A230, 'Annex 2 EHV charges'!$D$11:$D$260)), 0)),"")</f>
        <v/>
      </c>
      <c r="B231" s="125" t="str">
        <f>IF($A231="","",VLOOKUP($A231,'Annex 2 EHV charges'!$D:$O,2,0))</f>
        <v/>
      </c>
      <c r="C231" s="126" t="str">
        <f>IF($A231="","",VLOOKUP($A231,'Annex 2 EHV charges'!$D:$O,3,0))</f>
        <v/>
      </c>
      <c r="D231" s="125" t="str">
        <f>IF($A231="","",VLOOKUP($A231,'Annex 2 EHV charges'!$D:$O,4,0))</f>
        <v/>
      </c>
      <c r="E231" s="127" t="str">
        <f>IFERROR(IF(VLOOKUP($A231,'Annex 2 EHV charges'!$D:$O,9,FALSE)=0,"",VLOOKUP($A231,'Annex 2 EHV charges'!$D:$O,9,FALSE)),"")</f>
        <v/>
      </c>
      <c r="F231" s="128" t="str">
        <f>IFERROR(IF(VLOOKUP($A231,'Annex 2 EHV charges'!$D:$O,10,FALSE)=0,"",VLOOKUP($A231,'Annex 2 EHV charges'!$D:$O,10,FALSE)),"")</f>
        <v/>
      </c>
      <c r="G231" s="129" t="str">
        <f>IFERROR(IF(VLOOKUP($A231,'Annex 2 EHV charges'!$D:$O,11,FALSE)=0,"",VLOOKUP($A231,'Annex 2 EHV charges'!$D:$O,11,FALSE)),"")</f>
        <v/>
      </c>
      <c r="H231" s="129" t="str">
        <f>IFERROR(IF(VLOOKUP($A231,'Annex 2 EHV charges'!$D:$O,12,FALSE)=0,"",VLOOKUP($A231,'Annex 2 EHV charges'!$D:$O,12,FALSE)),"")</f>
        <v/>
      </c>
    </row>
    <row r="232" spans="1:8" hidden="1">
      <c r="A232" s="126" t="str">
        <f t="array" ref="A232">IFERROR(INDEX('Annex 2 EHV charges'!$D$11:$D$260, MATCH(0, IF(ISBLANK('Annex 2 EHV charges'!$D$11:$D$260),1, COUNTIF(A$4:$A231, 'Annex 2 EHV charges'!$D$11:$D$260)), 0)),"")</f>
        <v/>
      </c>
      <c r="B232" s="125" t="str">
        <f>IF($A232="","",VLOOKUP($A232,'Annex 2 EHV charges'!$D:$O,2,0))</f>
        <v/>
      </c>
      <c r="C232" s="126" t="str">
        <f>IF($A232="","",VLOOKUP($A232,'Annex 2 EHV charges'!$D:$O,3,0))</f>
        <v/>
      </c>
      <c r="D232" s="125" t="str">
        <f>IF($A232="","",VLOOKUP($A232,'Annex 2 EHV charges'!$D:$O,4,0))</f>
        <v/>
      </c>
      <c r="E232" s="127" t="str">
        <f>IFERROR(IF(VLOOKUP($A232,'Annex 2 EHV charges'!$D:$O,9,FALSE)=0,"",VLOOKUP($A232,'Annex 2 EHV charges'!$D:$O,9,FALSE)),"")</f>
        <v/>
      </c>
      <c r="F232" s="128" t="str">
        <f>IFERROR(IF(VLOOKUP($A232,'Annex 2 EHV charges'!$D:$O,10,FALSE)=0,"",VLOOKUP($A232,'Annex 2 EHV charges'!$D:$O,10,FALSE)),"")</f>
        <v/>
      </c>
      <c r="G232" s="129" t="str">
        <f>IFERROR(IF(VLOOKUP($A232,'Annex 2 EHV charges'!$D:$O,11,FALSE)=0,"",VLOOKUP($A232,'Annex 2 EHV charges'!$D:$O,11,FALSE)),"")</f>
        <v/>
      </c>
      <c r="H232" s="129" t="str">
        <f>IFERROR(IF(VLOOKUP($A232,'Annex 2 EHV charges'!$D:$O,12,FALSE)=0,"",VLOOKUP($A232,'Annex 2 EHV charges'!$D:$O,12,FALSE)),"")</f>
        <v/>
      </c>
    </row>
    <row r="233" spans="1:8" hidden="1">
      <c r="A233" s="126" t="str">
        <f t="array" ref="A233">IFERROR(INDEX('Annex 2 EHV charges'!$D$11:$D$260, MATCH(0, IF(ISBLANK('Annex 2 EHV charges'!$D$11:$D$260),1, COUNTIF(A$4:$A232, 'Annex 2 EHV charges'!$D$11:$D$260)), 0)),"")</f>
        <v/>
      </c>
      <c r="B233" s="125" t="str">
        <f>IF($A233="","",VLOOKUP($A233,'Annex 2 EHV charges'!$D:$O,2,0))</f>
        <v/>
      </c>
      <c r="C233" s="126" t="str">
        <f>IF($A233="","",VLOOKUP($A233,'Annex 2 EHV charges'!$D:$O,3,0))</f>
        <v/>
      </c>
      <c r="D233" s="125" t="str">
        <f>IF($A233="","",VLOOKUP($A233,'Annex 2 EHV charges'!$D:$O,4,0))</f>
        <v/>
      </c>
      <c r="E233" s="127" t="str">
        <f>IFERROR(IF(VLOOKUP($A233,'Annex 2 EHV charges'!$D:$O,9,FALSE)=0,"",VLOOKUP($A233,'Annex 2 EHV charges'!$D:$O,9,FALSE)),"")</f>
        <v/>
      </c>
      <c r="F233" s="128" t="str">
        <f>IFERROR(IF(VLOOKUP($A233,'Annex 2 EHV charges'!$D:$O,10,FALSE)=0,"",VLOOKUP($A233,'Annex 2 EHV charges'!$D:$O,10,FALSE)),"")</f>
        <v/>
      </c>
      <c r="G233" s="129" t="str">
        <f>IFERROR(IF(VLOOKUP($A233,'Annex 2 EHV charges'!$D:$O,11,FALSE)=0,"",VLOOKUP($A233,'Annex 2 EHV charges'!$D:$O,11,FALSE)),"")</f>
        <v/>
      </c>
      <c r="H233" s="129" t="str">
        <f>IFERROR(IF(VLOOKUP($A233,'Annex 2 EHV charges'!$D:$O,12,FALSE)=0,"",VLOOKUP($A233,'Annex 2 EHV charges'!$D:$O,12,FALSE)),"")</f>
        <v/>
      </c>
    </row>
    <row r="234" spans="1:8" hidden="1">
      <c r="A234" s="126" t="str">
        <f t="array" ref="A234">IFERROR(INDEX('Annex 2 EHV charges'!$D$11:$D$260, MATCH(0, IF(ISBLANK('Annex 2 EHV charges'!$D$11:$D$260),1, COUNTIF(A$4:$A233, 'Annex 2 EHV charges'!$D$11:$D$260)), 0)),"")</f>
        <v/>
      </c>
      <c r="B234" s="125" t="str">
        <f>IF($A234="","",VLOOKUP($A234,'Annex 2 EHV charges'!$D:$O,2,0))</f>
        <v/>
      </c>
      <c r="C234" s="126" t="str">
        <f>IF($A234="","",VLOOKUP($A234,'Annex 2 EHV charges'!$D:$O,3,0))</f>
        <v/>
      </c>
      <c r="D234" s="125" t="str">
        <f>IF($A234="","",VLOOKUP($A234,'Annex 2 EHV charges'!$D:$O,4,0))</f>
        <v/>
      </c>
      <c r="E234" s="127" t="str">
        <f>IFERROR(IF(VLOOKUP($A234,'Annex 2 EHV charges'!$D:$O,9,FALSE)=0,"",VLOOKUP($A234,'Annex 2 EHV charges'!$D:$O,9,FALSE)),"")</f>
        <v/>
      </c>
      <c r="F234" s="128" t="str">
        <f>IFERROR(IF(VLOOKUP($A234,'Annex 2 EHV charges'!$D:$O,10,FALSE)=0,"",VLOOKUP($A234,'Annex 2 EHV charges'!$D:$O,10,FALSE)),"")</f>
        <v/>
      </c>
      <c r="G234" s="129" t="str">
        <f>IFERROR(IF(VLOOKUP($A234,'Annex 2 EHV charges'!$D:$O,11,FALSE)=0,"",VLOOKUP($A234,'Annex 2 EHV charges'!$D:$O,11,FALSE)),"")</f>
        <v/>
      </c>
      <c r="H234" s="129" t="str">
        <f>IFERROR(IF(VLOOKUP($A234,'Annex 2 EHV charges'!$D:$O,12,FALSE)=0,"",VLOOKUP($A234,'Annex 2 EHV charges'!$D:$O,12,FALSE)),"")</f>
        <v/>
      </c>
    </row>
    <row r="235" spans="1:8" hidden="1">
      <c r="A235" s="126" t="str">
        <f t="array" ref="A235">IFERROR(INDEX('Annex 2 EHV charges'!$D$11:$D$260, MATCH(0, IF(ISBLANK('Annex 2 EHV charges'!$D$11:$D$260),1, COUNTIF(A$4:$A234, 'Annex 2 EHV charges'!$D$11:$D$260)), 0)),"")</f>
        <v/>
      </c>
      <c r="B235" s="125" t="str">
        <f>IF($A235="","",VLOOKUP($A235,'Annex 2 EHV charges'!$D:$O,2,0))</f>
        <v/>
      </c>
      <c r="C235" s="126" t="str">
        <f>IF($A235="","",VLOOKUP($A235,'Annex 2 EHV charges'!$D:$O,3,0))</f>
        <v/>
      </c>
      <c r="D235" s="125" t="str">
        <f>IF($A235="","",VLOOKUP($A235,'Annex 2 EHV charges'!$D:$O,4,0))</f>
        <v/>
      </c>
      <c r="E235" s="127" t="str">
        <f>IFERROR(IF(VLOOKUP($A235,'Annex 2 EHV charges'!$D:$O,9,FALSE)=0,"",VLOOKUP($A235,'Annex 2 EHV charges'!$D:$O,9,FALSE)),"")</f>
        <v/>
      </c>
      <c r="F235" s="128" t="str">
        <f>IFERROR(IF(VLOOKUP($A235,'Annex 2 EHV charges'!$D:$O,10,FALSE)=0,"",VLOOKUP($A235,'Annex 2 EHV charges'!$D:$O,10,FALSE)),"")</f>
        <v/>
      </c>
      <c r="G235" s="129" t="str">
        <f>IFERROR(IF(VLOOKUP($A235,'Annex 2 EHV charges'!$D:$O,11,FALSE)=0,"",VLOOKUP($A235,'Annex 2 EHV charges'!$D:$O,11,FALSE)),"")</f>
        <v/>
      </c>
      <c r="H235" s="129" t="str">
        <f>IFERROR(IF(VLOOKUP($A235,'Annex 2 EHV charges'!$D:$O,12,FALSE)=0,"",VLOOKUP($A235,'Annex 2 EHV charges'!$D:$O,12,FALSE)),"")</f>
        <v/>
      </c>
    </row>
    <row r="236" spans="1:8" hidden="1">
      <c r="A236" s="126" t="str">
        <f t="array" ref="A236">IFERROR(INDEX('Annex 2 EHV charges'!$D$11:$D$260, MATCH(0, IF(ISBLANK('Annex 2 EHV charges'!$D$11:$D$260),1, COUNTIF(A$4:$A235, 'Annex 2 EHV charges'!$D$11:$D$260)), 0)),"")</f>
        <v/>
      </c>
      <c r="B236" s="125" t="str">
        <f>IF($A236="","",VLOOKUP($A236,'Annex 2 EHV charges'!$D:$O,2,0))</f>
        <v/>
      </c>
      <c r="C236" s="126" t="str">
        <f>IF($A236="","",VLOOKUP($A236,'Annex 2 EHV charges'!$D:$O,3,0))</f>
        <v/>
      </c>
      <c r="D236" s="125" t="str">
        <f>IF($A236="","",VLOOKUP($A236,'Annex 2 EHV charges'!$D:$O,4,0))</f>
        <v/>
      </c>
      <c r="E236" s="127" t="str">
        <f>IFERROR(IF(VLOOKUP($A236,'Annex 2 EHV charges'!$D:$O,9,FALSE)=0,"",VLOOKUP($A236,'Annex 2 EHV charges'!$D:$O,9,FALSE)),"")</f>
        <v/>
      </c>
      <c r="F236" s="128" t="str">
        <f>IFERROR(IF(VLOOKUP($A236,'Annex 2 EHV charges'!$D:$O,10,FALSE)=0,"",VLOOKUP($A236,'Annex 2 EHV charges'!$D:$O,10,FALSE)),"")</f>
        <v/>
      </c>
      <c r="G236" s="129" t="str">
        <f>IFERROR(IF(VLOOKUP($A236,'Annex 2 EHV charges'!$D:$O,11,FALSE)=0,"",VLOOKUP($A236,'Annex 2 EHV charges'!$D:$O,11,FALSE)),"")</f>
        <v/>
      </c>
      <c r="H236" s="129" t="str">
        <f>IFERROR(IF(VLOOKUP($A236,'Annex 2 EHV charges'!$D:$O,12,FALSE)=0,"",VLOOKUP($A236,'Annex 2 EHV charges'!$D:$O,12,FALSE)),"")</f>
        <v/>
      </c>
    </row>
    <row r="237" spans="1:8" hidden="1">
      <c r="A237" s="126" t="str">
        <f t="array" ref="A237">IFERROR(INDEX('Annex 2 EHV charges'!$D$11:$D$260, MATCH(0, IF(ISBLANK('Annex 2 EHV charges'!$D$11:$D$260),1, COUNTIF(A$4:$A236, 'Annex 2 EHV charges'!$D$11:$D$260)), 0)),"")</f>
        <v/>
      </c>
      <c r="B237" s="125" t="str">
        <f>IF($A237="","",VLOOKUP($A237,'Annex 2 EHV charges'!$D:$O,2,0))</f>
        <v/>
      </c>
      <c r="C237" s="126" t="str">
        <f>IF($A237="","",VLOOKUP($A237,'Annex 2 EHV charges'!$D:$O,3,0))</f>
        <v/>
      </c>
      <c r="D237" s="125" t="str">
        <f>IF($A237="","",VLOOKUP($A237,'Annex 2 EHV charges'!$D:$O,4,0))</f>
        <v/>
      </c>
      <c r="E237" s="127" t="str">
        <f>IFERROR(IF(VLOOKUP($A237,'Annex 2 EHV charges'!$D:$O,9,FALSE)=0,"",VLOOKUP($A237,'Annex 2 EHV charges'!$D:$O,9,FALSE)),"")</f>
        <v/>
      </c>
      <c r="F237" s="128" t="str">
        <f>IFERROR(IF(VLOOKUP($A237,'Annex 2 EHV charges'!$D:$O,10,FALSE)=0,"",VLOOKUP($A237,'Annex 2 EHV charges'!$D:$O,10,FALSE)),"")</f>
        <v/>
      </c>
      <c r="G237" s="129" t="str">
        <f>IFERROR(IF(VLOOKUP($A237,'Annex 2 EHV charges'!$D:$O,11,FALSE)=0,"",VLOOKUP($A237,'Annex 2 EHV charges'!$D:$O,11,FALSE)),"")</f>
        <v/>
      </c>
      <c r="H237" s="129" t="str">
        <f>IFERROR(IF(VLOOKUP($A237,'Annex 2 EHV charges'!$D:$O,12,FALSE)=0,"",VLOOKUP($A237,'Annex 2 EHV charges'!$D:$O,12,FALSE)),"")</f>
        <v/>
      </c>
    </row>
    <row r="238" spans="1:8" hidden="1">
      <c r="A238" s="126" t="str">
        <f t="array" ref="A238">IFERROR(INDEX('Annex 2 EHV charges'!$D$11:$D$260, MATCH(0, IF(ISBLANK('Annex 2 EHV charges'!$D$11:$D$260),1, COUNTIF(A$4:$A237, 'Annex 2 EHV charges'!$D$11:$D$260)), 0)),"")</f>
        <v/>
      </c>
      <c r="B238" s="125" t="str">
        <f>IF($A238="","",VLOOKUP($A238,'Annex 2 EHV charges'!$D:$O,2,0))</f>
        <v/>
      </c>
      <c r="C238" s="126" t="str">
        <f>IF($A238="","",VLOOKUP($A238,'Annex 2 EHV charges'!$D:$O,3,0))</f>
        <v/>
      </c>
      <c r="D238" s="125" t="str">
        <f>IF($A238="","",VLOOKUP($A238,'Annex 2 EHV charges'!$D:$O,4,0))</f>
        <v/>
      </c>
      <c r="E238" s="127" t="str">
        <f>IFERROR(IF(VLOOKUP($A238,'Annex 2 EHV charges'!$D:$O,9,FALSE)=0,"",VLOOKUP($A238,'Annex 2 EHV charges'!$D:$O,9,FALSE)),"")</f>
        <v/>
      </c>
      <c r="F238" s="128" t="str">
        <f>IFERROR(IF(VLOOKUP($A238,'Annex 2 EHV charges'!$D:$O,10,FALSE)=0,"",VLOOKUP($A238,'Annex 2 EHV charges'!$D:$O,10,FALSE)),"")</f>
        <v/>
      </c>
      <c r="G238" s="129" t="str">
        <f>IFERROR(IF(VLOOKUP($A238,'Annex 2 EHV charges'!$D:$O,11,FALSE)=0,"",VLOOKUP($A238,'Annex 2 EHV charges'!$D:$O,11,FALSE)),"")</f>
        <v/>
      </c>
      <c r="H238" s="129" t="str">
        <f>IFERROR(IF(VLOOKUP($A238,'Annex 2 EHV charges'!$D:$O,12,FALSE)=0,"",VLOOKUP($A238,'Annex 2 EHV charges'!$D:$O,12,FALSE)),"")</f>
        <v/>
      </c>
    </row>
    <row r="239" spans="1:8" hidden="1">
      <c r="A239" s="126" t="str">
        <f t="array" ref="A239">IFERROR(INDEX('Annex 2 EHV charges'!$D$11:$D$260, MATCH(0, IF(ISBLANK('Annex 2 EHV charges'!$D$11:$D$260),1, COUNTIF(A$4:$A238, 'Annex 2 EHV charges'!$D$11:$D$260)), 0)),"")</f>
        <v/>
      </c>
      <c r="B239" s="125" t="str">
        <f>IF($A239="","",VLOOKUP($A239,'Annex 2 EHV charges'!$D:$O,2,0))</f>
        <v/>
      </c>
      <c r="C239" s="126" t="str">
        <f>IF($A239="","",VLOOKUP($A239,'Annex 2 EHV charges'!$D:$O,3,0))</f>
        <v/>
      </c>
      <c r="D239" s="125" t="str">
        <f>IF($A239="","",VLOOKUP($A239,'Annex 2 EHV charges'!$D:$O,4,0))</f>
        <v/>
      </c>
      <c r="E239" s="127" t="str">
        <f>IFERROR(IF(VLOOKUP($A239,'Annex 2 EHV charges'!$D:$O,9,FALSE)=0,"",VLOOKUP($A239,'Annex 2 EHV charges'!$D:$O,9,FALSE)),"")</f>
        <v/>
      </c>
      <c r="F239" s="128" t="str">
        <f>IFERROR(IF(VLOOKUP($A239,'Annex 2 EHV charges'!$D:$O,10,FALSE)=0,"",VLOOKUP($A239,'Annex 2 EHV charges'!$D:$O,10,FALSE)),"")</f>
        <v/>
      </c>
      <c r="G239" s="129" t="str">
        <f>IFERROR(IF(VLOOKUP($A239,'Annex 2 EHV charges'!$D:$O,11,FALSE)=0,"",VLOOKUP($A239,'Annex 2 EHV charges'!$D:$O,11,FALSE)),"")</f>
        <v/>
      </c>
      <c r="H239" s="129" t="str">
        <f>IFERROR(IF(VLOOKUP($A239,'Annex 2 EHV charges'!$D:$O,12,FALSE)=0,"",VLOOKUP($A239,'Annex 2 EHV charges'!$D:$O,12,FALSE)),"")</f>
        <v/>
      </c>
    </row>
    <row r="240" spans="1:8" hidden="1">
      <c r="A240" s="126" t="str">
        <f t="array" ref="A240">IFERROR(INDEX('Annex 2 EHV charges'!$D$11:$D$260, MATCH(0, IF(ISBLANK('Annex 2 EHV charges'!$D$11:$D$260),1, COUNTIF(A$4:$A239, 'Annex 2 EHV charges'!$D$11:$D$260)), 0)),"")</f>
        <v/>
      </c>
      <c r="B240" s="125" t="str">
        <f>IF($A240="","",VLOOKUP($A240,'Annex 2 EHV charges'!$D:$O,2,0))</f>
        <v/>
      </c>
      <c r="C240" s="126" t="str">
        <f>IF($A240="","",VLOOKUP($A240,'Annex 2 EHV charges'!$D:$O,3,0))</f>
        <v/>
      </c>
      <c r="D240" s="125" t="str">
        <f>IF($A240="","",VLOOKUP($A240,'Annex 2 EHV charges'!$D:$O,4,0))</f>
        <v/>
      </c>
      <c r="E240" s="127" t="str">
        <f>IFERROR(IF(VLOOKUP($A240,'Annex 2 EHV charges'!$D:$O,9,FALSE)=0,"",VLOOKUP($A240,'Annex 2 EHV charges'!$D:$O,9,FALSE)),"")</f>
        <v/>
      </c>
      <c r="F240" s="128" t="str">
        <f>IFERROR(IF(VLOOKUP($A240,'Annex 2 EHV charges'!$D:$O,10,FALSE)=0,"",VLOOKUP($A240,'Annex 2 EHV charges'!$D:$O,10,FALSE)),"")</f>
        <v/>
      </c>
      <c r="G240" s="129" t="str">
        <f>IFERROR(IF(VLOOKUP($A240,'Annex 2 EHV charges'!$D:$O,11,FALSE)=0,"",VLOOKUP($A240,'Annex 2 EHV charges'!$D:$O,11,FALSE)),"")</f>
        <v/>
      </c>
      <c r="H240" s="129" t="str">
        <f>IFERROR(IF(VLOOKUP($A240,'Annex 2 EHV charges'!$D:$O,12,FALSE)=0,"",VLOOKUP($A240,'Annex 2 EHV charges'!$D:$O,12,FALSE)),"")</f>
        <v/>
      </c>
    </row>
    <row r="241" spans="1:8" hidden="1">
      <c r="A241" s="126" t="str">
        <f t="array" ref="A241">IFERROR(INDEX('Annex 2 EHV charges'!$D$11:$D$260, MATCH(0, IF(ISBLANK('Annex 2 EHV charges'!$D$11:$D$260),1, COUNTIF(A$4:$A240, 'Annex 2 EHV charges'!$D$11:$D$260)), 0)),"")</f>
        <v/>
      </c>
      <c r="B241" s="125" t="str">
        <f>IF($A241="","",VLOOKUP($A241,'Annex 2 EHV charges'!$D:$O,2,0))</f>
        <v/>
      </c>
      <c r="C241" s="126" t="str">
        <f>IF($A241="","",VLOOKUP($A241,'Annex 2 EHV charges'!$D:$O,3,0))</f>
        <v/>
      </c>
      <c r="D241" s="125" t="str">
        <f>IF($A241="","",VLOOKUP($A241,'Annex 2 EHV charges'!$D:$O,4,0))</f>
        <v/>
      </c>
      <c r="E241" s="127" t="str">
        <f>IFERROR(IF(VLOOKUP($A241,'Annex 2 EHV charges'!$D:$O,9,FALSE)=0,"",VLOOKUP($A241,'Annex 2 EHV charges'!$D:$O,9,FALSE)),"")</f>
        <v/>
      </c>
      <c r="F241" s="128" t="str">
        <f>IFERROR(IF(VLOOKUP($A241,'Annex 2 EHV charges'!$D:$O,10,FALSE)=0,"",VLOOKUP($A241,'Annex 2 EHV charges'!$D:$O,10,FALSE)),"")</f>
        <v/>
      </c>
      <c r="G241" s="129" t="str">
        <f>IFERROR(IF(VLOOKUP($A241,'Annex 2 EHV charges'!$D:$O,11,FALSE)=0,"",VLOOKUP($A241,'Annex 2 EHV charges'!$D:$O,11,FALSE)),"")</f>
        <v/>
      </c>
      <c r="H241" s="129" t="str">
        <f>IFERROR(IF(VLOOKUP($A241,'Annex 2 EHV charges'!$D:$O,12,FALSE)=0,"",VLOOKUP($A241,'Annex 2 EHV charges'!$D:$O,12,FALSE)),"")</f>
        <v/>
      </c>
    </row>
    <row r="242" spans="1:8" hidden="1">
      <c r="A242" s="126" t="str">
        <f t="array" ref="A242">IFERROR(INDEX('Annex 2 EHV charges'!$D$11:$D$260, MATCH(0, IF(ISBLANK('Annex 2 EHV charges'!$D$11:$D$260),1, COUNTIF(A$4:$A241, 'Annex 2 EHV charges'!$D$11:$D$260)), 0)),"")</f>
        <v/>
      </c>
      <c r="B242" s="125" t="str">
        <f>IF($A242="","",VLOOKUP($A242,'Annex 2 EHV charges'!$D:$O,2,0))</f>
        <v/>
      </c>
      <c r="C242" s="126" t="str">
        <f>IF($A242="","",VLOOKUP($A242,'Annex 2 EHV charges'!$D:$O,3,0))</f>
        <v/>
      </c>
      <c r="D242" s="125" t="str">
        <f>IF($A242="","",VLOOKUP($A242,'Annex 2 EHV charges'!$D:$O,4,0))</f>
        <v/>
      </c>
      <c r="E242" s="127" t="str">
        <f>IFERROR(IF(VLOOKUP($A242,'Annex 2 EHV charges'!$D:$O,9,FALSE)=0,"",VLOOKUP($A242,'Annex 2 EHV charges'!$D:$O,9,FALSE)),"")</f>
        <v/>
      </c>
      <c r="F242" s="128" t="str">
        <f>IFERROR(IF(VLOOKUP($A242,'Annex 2 EHV charges'!$D:$O,10,FALSE)=0,"",VLOOKUP($A242,'Annex 2 EHV charges'!$D:$O,10,FALSE)),"")</f>
        <v/>
      </c>
      <c r="G242" s="129" t="str">
        <f>IFERROR(IF(VLOOKUP($A242,'Annex 2 EHV charges'!$D:$O,11,FALSE)=0,"",VLOOKUP($A242,'Annex 2 EHV charges'!$D:$O,11,FALSE)),"")</f>
        <v/>
      </c>
      <c r="H242" s="129" t="str">
        <f>IFERROR(IF(VLOOKUP($A242,'Annex 2 EHV charges'!$D:$O,12,FALSE)=0,"",VLOOKUP($A242,'Annex 2 EHV charges'!$D:$O,12,FALSE)),"")</f>
        <v/>
      </c>
    </row>
    <row r="243" spans="1:8" hidden="1">
      <c r="A243" s="126" t="str">
        <f t="array" ref="A243">IFERROR(INDEX('Annex 2 EHV charges'!$D$11:$D$260, MATCH(0, IF(ISBLANK('Annex 2 EHV charges'!$D$11:$D$260),1, COUNTIF(A$4:$A242, 'Annex 2 EHV charges'!$D$11:$D$260)), 0)),"")</f>
        <v/>
      </c>
      <c r="B243" s="125" t="str">
        <f>IF($A243="","",VLOOKUP($A243,'Annex 2 EHV charges'!$D:$O,2,0))</f>
        <v/>
      </c>
      <c r="C243" s="126" t="str">
        <f>IF($A243="","",VLOOKUP($A243,'Annex 2 EHV charges'!$D:$O,3,0))</f>
        <v/>
      </c>
      <c r="D243" s="125" t="str">
        <f>IF($A243="","",VLOOKUP($A243,'Annex 2 EHV charges'!$D:$O,4,0))</f>
        <v/>
      </c>
      <c r="E243" s="127" t="str">
        <f>IFERROR(IF(VLOOKUP($A243,'Annex 2 EHV charges'!$D:$O,9,FALSE)=0,"",VLOOKUP($A243,'Annex 2 EHV charges'!$D:$O,9,FALSE)),"")</f>
        <v/>
      </c>
      <c r="F243" s="128" t="str">
        <f>IFERROR(IF(VLOOKUP($A243,'Annex 2 EHV charges'!$D:$O,10,FALSE)=0,"",VLOOKUP($A243,'Annex 2 EHV charges'!$D:$O,10,FALSE)),"")</f>
        <v/>
      </c>
      <c r="G243" s="129" t="str">
        <f>IFERROR(IF(VLOOKUP($A243,'Annex 2 EHV charges'!$D:$O,11,FALSE)=0,"",VLOOKUP($A243,'Annex 2 EHV charges'!$D:$O,11,FALSE)),"")</f>
        <v/>
      </c>
      <c r="H243" s="129" t="str">
        <f>IFERROR(IF(VLOOKUP($A243,'Annex 2 EHV charges'!$D:$O,12,FALSE)=0,"",VLOOKUP($A243,'Annex 2 EHV charges'!$D:$O,12,FALSE)),"")</f>
        <v/>
      </c>
    </row>
    <row r="244" spans="1:8" hidden="1">
      <c r="A244" s="126" t="str">
        <f t="array" ref="A244">IFERROR(INDEX('Annex 2 EHV charges'!$D$11:$D$260, MATCH(0, IF(ISBLANK('Annex 2 EHV charges'!$D$11:$D$260),1, COUNTIF(A$4:$A243, 'Annex 2 EHV charges'!$D$11:$D$260)), 0)),"")</f>
        <v/>
      </c>
      <c r="B244" s="125" t="str">
        <f>IF($A244="","",VLOOKUP($A244,'Annex 2 EHV charges'!$D:$O,2,0))</f>
        <v/>
      </c>
      <c r="C244" s="126" t="str">
        <f>IF($A244="","",VLOOKUP($A244,'Annex 2 EHV charges'!$D:$O,3,0))</f>
        <v/>
      </c>
      <c r="D244" s="125" t="str">
        <f>IF($A244="","",VLOOKUP($A244,'Annex 2 EHV charges'!$D:$O,4,0))</f>
        <v/>
      </c>
      <c r="E244" s="127" t="str">
        <f>IFERROR(IF(VLOOKUP($A244,'Annex 2 EHV charges'!$D:$O,9,FALSE)=0,"",VLOOKUP($A244,'Annex 2 EHV charges'!$D:$O,9,FALSE)),"")</f>
        <v/>
      </c>
      <c r="F244" s="128" t="str">
        <f>IFERROR(IF(VLOOKUP($A244,'Annex 2 EHV charges'!$D:$O,10,FALSE)=0,"",VLOOKUP($A244,'Annex 2 EHV charges'!$D:$O,10,FALSE)),"")</f>
        <v/>
      </c>
      <c r="G244" s="129" t="str">
        <f>IFERROR(IF(VLOOKUP($A244,'Annex 2 EHV charges'!$D:$O,11,FALSE)=0,"",VLOOKUP($A244,'Annex 2 EHV charges'!$D:$O,11,FALSE)),"")</f>
        <v/>
      </c>
      <c r="H244" s="129" t="str">
        <f>IFERROR(IF(VLOOKUP($A244,'Annex 2 EHV charges'!$D:$O,12,FALSE)=0,"",VLOOKUP($A244,'Annex 2 EHV charges'!$D:$O,12,FALSE)),"")</f>
        <v/>
      </c>
    </row>
    <row r="245" spans="1:8" hidden="1">
      <c r="A245" s="126" t="str">
        <f t="array" ref="A245">IFERROR(INDEX('Annex 2 EHV charges'!$D$11:$D$260, MATCH(0, IF(ISBLANK('Annex 2 EHV charges'!$D$11:$D$260),1, COUNTIF(A$4:$A244, 'Annex 2 EHV charges'!$D$11:$D$260)), 0)),"")</f>
        <v/>
      </c>
      <c r="B245" s="125" t="str">
        <f>IF($A245="","",VLOOKUP($A245,'Annex 2 EHV charges'!$D:$O,2,0))</f>
        <v/>
      </c>
      <c r="C245" s="126" t="str">
        <f>IF($A245="","",VLOOKUP($A245,'Annex 2 EHV charges'!$D:$O,3,0))</f>
        <v/>
      </c>
      <c r="D245" s="125" t="str">
        <f>IF($A245="","",VLOOKUP($A245,'Annex 2 EHV charges'!$D:$O,4,0))</f>
        <v/>
      </c>
      <c r="E245" s="127" t="str">
        <f>IFERROR(IF(VLOOKUP($A245,'Annex 2 EHV charges'!$D:$O,9,FALSE)=0,"",VLOOKUP($A245,'Annex 2 EHV charges'!$D:$O,9,FALSE)),"")</f>
        <v/>
      </c>
      <c r="F245" s="128" t="str">
        <f>IFERROR(IF(VLOOKUP($A245,'Annex 2 EHV charges'!$D:$O,10,FALSE)=0,"",VLOOKUP($A245,'Annex 2 EHV charges'!$D:$O,10,FALSE)),"")</f>
        <v/>
      </c>
      <c r="G245" s="129" t="str">
        <f>IFERROR(IF(VLOOKUP($A245,'Annex 2 EHV charges'!$D:$O,11,FALSE)=0,"",VLOOKUP($A245,'Annex 2 EHV charges'!$D:$O,11,FALSE)),"")</f>
        <v/>
      </c>
      <c r="H245" s="129" t="str">
        <f>IFERROR(IF(VLOOKUP($A245,'Annex 2 EHV charges'!$D:$O,12,FALSE)=0,"",VLOOKUP($A245,'Annex 2 EHV charges'!$D:$O,12,FALSE)),"")</f>
        <v/>
      </c>
    </row>
    <row r="246" spans="1:8" hidden="1">
      <c r="A246" s="126" t="str">
        <f t="array" ref="A246">IFERROR(INDEX('Annex 2 EHV charges'!$D$11:$D$260, MATCH(0, IF(ISBLANK('Annex 2 EHV charges'!$D$11:$D$260),1, COUNTIF(A$4:$A245, 'Annex 2 EHV charges'!$D$11:$D$260)), 0)),"")</f>
        <v/>
      </c>
      <c r="B246" s="125" t="str">
        <f>IF($A246="","",VLOOKUP($A246,'Annex 2 EHV charges'!$D:$O,2,0))</f>
        <v/>
      </c>
      <c r="C246" s="126" t="str">
        <f>IF($A246="","",VLOOKUP($A246,'Annex 2 EHV charges'!$D:$O,3,0))</f>
        <v/>
      </c>
      <c r="D246" s="125" t="str">
        <f>IF($A246="","",VLOOKUP($A246,'Annex 2 EHV charges'!$D:$O,4,0))</f>
        <v/>
      </c>
      <c r="E246" s="127" t="str">
        <f>IFERROR(IF(VLOOKUP($A246,'Annex 2 EHV charges'!$D:$O,9,FALSE)=0,"",VLOOKUP($A246,'Annex 2 EHV charges'!$D:$O,9,FALSE)),"")</f>
        <v/>
      </c>
      <c r="F246" s="128" t="str">
        <f>IFERROR(IF(VLOOKUP($A246,'Annex 2 EHV charges'!$D:$O,10,FALSE)=0,"",VLOOKUP($A246,'Annex 2 EHV charges'!$D:$O,10,FALSE)),"")</f>
        <v/>
      </c>
      <c r="G246" s="129" t="str">
        <f>IFERROR(IF(VLOOKUP($A246,'Annex 2 EHV charges'!$D:$O,11,FALSE)=0,"",VLOOKUP($A246,'Annex 2 EHV charges'!$D:$O,11,FALSE)),"")</f>
        <v/>
      </c>
      <c r="H246" s="129" t="str">
        <f>IFERROR(IF(VLOOKUP($A246,'Annex 2 EHV charges'!$D:$O,12,FALSE)=0,"",VLOOKUP($A246,'Annex 2 EHV charges'!$D:$O,12,FALSE)),"")</f>
        <v/>
      </c>
    </row>
    <row r="247" spans="1:8" hidden="1">
      <c r="A247" s="126" t="str">
        <f t="array" ref="A247">IFERROR(INDEX('Annex 2 EHV charges'!$D$11:$D$260, MATCH(0, IF(ISBLANK('Annex 2 EHV charges'!$D$11:$D$260),1, COUNTIF(A$4:$A246, 'Annex 2 EHV charges'!$D$11:$D$260)), 0)),"")</f>
        <v/>
      </c>
      <c r="B247" s="125" t="str">
        <f>IF($A247="","",VLOOKUP($A247,'Annex 2 EHV charges'!$D:$O,2,0))</f>
        <v/>
      </c>
      <c r="C247" s="126" t="str">
        <f>IF($A247="","",VLOOKUP($A247,'Annex 2 EHV charges'!$D:$O,3,0))</f>
        <v/>
      </c>
      <c r="D247" s="125" t="str">
        <f>IF($A247="","",VLOOKUP($A247,'Annex 2 EHV charges'!$D:$O,4,0))</f>
        <v/>
      </c>
      <c r="E247" s="127" t="str">
        <f>IFERROR(IF(VLOOKUP($A247,'Annex 2 EHV charges'!$D:$O,9,FALSE)=0,"",VLOOKUP($A247,'Annex 2 EHV charges'!$D:$O,9,FALSE)),"")</f>
        <v/>
      </c>
      <c r="F247" s="128" t="str">
        <f>IFERROR(IF(VLOOKUP($A247,'Annex 2 EHV charges'!$D:$O,10,FALSE)=0,"",VLOOKUP($A247,'Annex 2 EHV charges'!$D:$O,10,FALSE)),"")</f>
        <v/>
      </c>
      <c r="G247" s="129" t="str">
        <f>IFERROR(IF(VLOOKUP($A247,'Annex 2 EHV charges'!$D:$O,11,FALSE)=0,"",VLOOKUP($A247,'Annex 2 EHV charges'!$D:$O,11,FALSE)),"")</f>
        <v/>
      </c>
      <c r="H247" s="129" t="str">
        <f>IFERROR(IF(VLOOKUP($A247,'Annex 2 EHV charges'!$D:$O,12,FALSE)=0,"",VLOOKUP($A247,'Annex 2 EHV charges'!$D:$O,12,FALSE)),"")</f>
        <v/>
      </c>
    </row>
    <row r="248" spans="1:8" hidden="1">
      <c r="A248" s="126" t="str">
        <f t="array" ref="A248">IFERROR(INDEX('Annex 2 EHV charges'!$D$11:$D$260, MATCH(0, IF(ISBLANK('Annex 2 EHV charges'!$D$11:$D$260),1, COUNTIF(A$4:$A247, 'Annex 2 EHV charges'!$D$11:$D$260)), 0)),"")</f>
        <v/>
      </c>
      <c r="B248" s="125" t="str">
        <f>IF($A248="","",VLOOKUP($A248,'Annex 2 EHV charges'!$D:$O,2,0))</f>
        <v/>
      </c>
      <c r="C248" s="126" t="str">
        <f>IF($A248="","",VLOOKUP($A248,'Annex 2 EHV charges'!$D:$O,3,0))</f>
        <v/>
      </c>
      <c r="D248" s="125" t="str">
        <f>IF($A248="","",VLOOKUP($A248,'Annex 2 EHV charges'!$D:$O,4,0))</f>
        <v/>
      </c>
      <c r="E248" s="127" t="str">
        <f>IFERROR(IF(VLOOKUP($A248,'Annex 2 EHV charges'!$D:$O,9,FALSE)=0,"",VLOOKUP($A248,'Annex 2 EHV charges'!$D:$O,9,FALSE)),"")</f>
        <v/>
      </c>
      <c r="F248" s="128" t="str">
        <f>IFERROR(IF(VLOOKUP($A248,'Annex 2 EHV charges'!$D:$O,10,FALSE)=0,"",VLOOKUP($A248,'Annex 2 EHV charges'!$D:$O,10,FALSE)),"")</f>
        <v/>
      </c>
      <c r="G248" s="129" t="str">
        <f>IFERROR(IF(VLOOKUP($A248,'Annex 2 EHV charges'!$D:$O,11,FALSE)=0,"",VLOOKUP($A248,'Annex 2 EHV charges'!$D:$O,11,FALSE)),"")</f>
        <v/>
      </c>
      <c r="H248" s="129" t="str">
        <f>IFERROR(IF(VLOOKUP($A248,'Annex 2 EHV charges'!$D:$O,12,FALSE)=0,"",VLOOKUP($A248,'Annex 2 EHV charges'!$D:$O,12,FALSE)),"")</f>
        <v/>
      </c>
    </row>
    <row r="249" spans="1:8" hidden="1">
      <c r="A249" s="126" t="str">
        <f t="array" ref="A249">IFERROR(INDEX('Annex 2 EHV charges'!$D$11:$D$260, MATCH(0, IF(ISBLANK('Annex 2 EHV charges'!$D$11:$D$260),1, COUNTIF(A$4:$A248, 'Annex 2 EHV charges'!$D$11:$D$260)), 0)),"")</f>
        <v/>
      </c>
      <c r="B249" s="125" t="str">
        <f>IF($A249="","",VLOOKUP($A249,'Annex 2 EHV charges'!$D:$O,2,0))</f>
        <v/>
      </c>
      <c r="C249" s="126" t="str">
        <f>IF($A249="","",VLOOKUP($A249,'Annex 2 EHV charges'!$D:$O,3,0))</f>
        <v/>
      </c>
      <c r="D249" s="125" t="str">
        <f>IF($A249="","",VLOOKUP($A249,'Annex 2 EHV charges'!$D:$O,4,0))</f>
        <v/>
      </c>
      <c r="E249" s="127" t="str">
        <f>IFERROR(IF(VLOOKUP($A249,'Annex 2 EHV charges'!$D:$O,9,FALSE)=0,"",VLOOKUP($A249,'Annex 2 EHV charges'!$D:$O,9,FALSE)),"")</f>
        <v/>
      </c>
      <c r="F249" s="128" t="str">
        <f>IFERROR(IF(VLOOKUP($A249,'Annex 2 EHV charges'!$D:$O,10,FALSE)=0,"",VLOOKUP($A249,'Annex 2 EHV charges'!$D:$O,10,FALSE)),"")</f>
        <v/>
      </c>
      <c r="G249" s="129" t="str">
        <f>IFERROR(IF(VLOOKUP($A249,'Annex 2 EHV charges'!$D:$O,11,FALSE)=0,"",VLOOKUP($A249,'Annex 2 EHV charges'!$D:$O,11,FALSE)),"")</f>
        <v/>
      </c>
      <c r="H249" s="129" t="str">
        <f>IFERROR(IF(VLOOKUP($A249,'Annex 2 EHV charges'!$D:$O,12,FALSE)=0,"",VLOOKUP($A249,'Annex 2 EHV charges'!$D:$O,12,FALSE)),"")</f>
        <v/>
      </c>
    </row>
    <row r="250" spans="1:8" hidden="1">
      <c r="A250" s="126" t="str">
        <f t="array" ref="A250">IFERROR(INDEX('Annex 2 EHV charges'!$D$11:$D$260, MATCH(0, IF(ISBLANK('Annex 2 EHV charges'!$D$11:$D$260),1, COUNTIF(A$4:$A249, 'Annex 2 EHV charges'!$D$11:$D$260)), 0)),"")</f>
        <v/>
      </c>
      <c r="B250" s="125" t="str">
        <f>IF($A250="","",VLOOKUP($A250,'Annex 2 EHV charges'!$D:$O,2,0))</f>
        <v/>
      </c>
      <c r="C250" s="126" t="str">
        <f>IF($A250="","",VLOOKUP($A250,'Annex 2 EHV charges'!$D:$O,3,0))</f>
        <v/>
      </c>
      <c r="D250" s="125" t="str">
        <f>IF($A250="","",VLOOKUP($A250,'Annex 2 EHV charges'!$D:$O,4,0))</f>
        <v/>
      </c>
      <c r="E250" s="127" t="str">
        <f>IFERROR(IF(VLOOKUP($A250,'Annex 2 EHV charges'!$D:$O,9,FALSE)=0,"",VLOOKUP($A250,'Annex 2 EHV charges'!$D:$O,9,FALSE)),"")</f>
        <v/>
      </c>
      <c r="F250" s="128" t="str">
        <f>IFERROR(IF(VLOOKUP($A250,'Annex 2 EHV charges'!$D:$O,10,FALSE)=0,"",VLOOKUP($A250,'Annex 2 EHV charges'!$D:$O,10,FALSE)),"")</f>
        <v/>
      </c>
      <c r="G250" s="129" t="str">
        <f>IFERROR(IF(VLOOKUP($A250,'Annex 2 EHV charges'!$D:$O,11,FALSE)=0,"",VLOOKUP($A250,'Annex 2 EHV charges'!$D:$O,11,FALSE)),"")</f>
        <v/>
      </c>
      <c r="H250" s="129" t="str">
        <f>IFERROR(IF(VLOOKUP($A250,'Annex 2 EHV charges'!$D:$O,12,FALSE)=0,"",VLOOKUP($A250,'Annex 2 EHV charges'!$D:$O,12,FALSE)),"")</f>
        <v/>
      </c>
    </row>
    <row r="251" spans="1:8" hidden="1">
      <c r="A251" s="126" t="str">
        <f t="array" ref="A251">IFERROR(INDEX('Annex 2 EHV charges'!$D$11:$D$260, MATCH(0, IF(ISBLANK('Annex 2 EHV charges'!$D$11:$D$260),1, COUNTIF(A$4:$A250, 'Annex 2 EHV charges'!$D$11:$D$260)), 0)),"")</f>
        <v/>
      </c>
      <c r="B251" s="125" t="str">
        <f>IF($A251="","",VLOOKUP($A251,'Annex 2 EHV charges'!$D:$O,2,0))</f>
        <v/>
      </c>
      <c r="C251" s="126" t="str">
        <f>IF($A251="","",VLOOKUP($A251,'Annex 2 EHV charges'!$D:$O,3,0))</f>
        <v/>
      </c>
      <c r="D251" s="125" t="str">
        <f>IF($A251="","",VLOOKUP($A251,'Annex 2 EHV charges'!$D:$O,4,0))</f>
        <v/>
      </c>
      <c r="E251" s="127" t="str">
        <f>IFERROR(IF(VLOOKUP($A251,'Annex 2 EHV charges'!$D:$O,9,FALSE)=0,"",VLOOKUP($A251,'Annex 2 EHV charges'!$D:$O,9,FALSE)),"")</f>
        <v/>
      </c>
      <c r="F251" s="128" t="str">
        <f>IFERROR(IF(VLOOKUP($A251,'Annex 2 EHV charges'!$D:$O,10,FALSE)=0,"",VLOOKUP($A251,'Annex 2 EHV charges'!$D:$O,10,FALSE)),"")</f>
        <v/>
      </c>
      <c r="G251" s="129" t="str">
        <f>IFERROR(IF(VLOOKUP($A251,'Annex 2 EHV charges'!$D:$O,11,FALSE)=0,"",VLOOKUP($A251,'Annex 2 EHV charges'!$D:$O,11,FALSE)),"")</f>
        <v/>
      </c>
      <c r="H251" s="129" t="str">
        <f>IFERROR(IF(VLOOKUP($A251,'Annex 2 EHV charges'!$D:$O,12,FALSE)=0,"",VLOOKUP($A251,'Annex 2 EHV charges'!$D:$O,12,FALSE)),"")</f>
        <v/>
      </c>
    </row>
    <row r="252" spans="1:8" hidden="1">
      <c r="A252" s="126" t="str">
        <f t="array" ref="A252">IFERROR(INDEX('Annex 2 EHV charges'!$D$11:$D$260, MATCH(0, IF(ISBLANK('Annex 2 EHV charges'!$D$11:$D$260),1, COUNTIF(A$4:$A251, 'Annex 2 EHV charges'!$D$11:$D$260)), 0)),"")</f>
        <v/>
      </c>
      <c r="B252" s="125" t="str">
        <f>IF($A252="","",VLOOKUP($A252,'Annex 2 EHV charges'!$D:$O,2,0))</f>
        <v/>
      </c>
      <c r="C252" s="126" t="str">
        <f>IF($A252="","",VLOOKUP($A252,'Annex 2 EHV charges'!$D:$O,3,0))</f>
        <v/>
      </c>
      <c r="D252" s="125" t="str">
        <f>IF($A252="","",VLOOKUP($A252,'Annex 2 EHV charges'!$D:$O,4,0))</f>
        <v/>
      </c>
      <c r="E252" s="127" t="str">
        <f>IFERROR(IF(VLOOKUP($A252,'Annex 2 EHV charges'!$D:$O,9,FALSE)=0,"",VLOOKUP($A252,'Annex 2 EHV charges'!$D:$O,9,FALSE)),"")</f>
        <v/>
      </c>
      <c r="F252" s="128" t="str">
        <f>IFERROR(IF(VLOOKUP($A252,'Annex 2 EHV charges'!$D:$O,10,FALSE)=0,"",VLOOKUP($A252,'Annex 2 EHV charges'!$D:$O,10,FALSE)),"")</f>
        <v/>
      </c>
      <c r="G252" s="129" t="str">
        <f>IFERROR(IF(VLOOKUP($A252,'Annex 2 EHV charges'!$D:$O,11,FALSE)=0,"",VLOOKUP($A252,'Annex 2 EHV charges'!$D:$O,11,FALSE)),"")</f>
        <v/>
      </c>
      <c r="H252" s="129" t="str">
        <f>IFERROR(IF(VLOOKUP($A252,'Annex 2 EHV charges'!$D:$O,12,FALSE)=0,"",VLOOKUP($A252,'Annex 2 EHV charges'!$D:$O,12,FALSE)),"")</f>
        <v/>
      </c>
    </row>
    <row r="253" spans="1:8" hidden="1">
      <c r="A253" s="126" t="str">
        <f t="array" ref="A253">IFERROR(INDEX('Annex 2 EHV charges'!$D$11:$D$260, MATCH(0, IF(ISBLANK('Annex 2 EHV charges'!$D$11:$D$260),1, COUNTIF(A$4:$A252, 'Annex 2 EHV charges'!$D$11:$D$260)), 0)),"")</f>
        <v/>
      </c>
      <c r="B253" s="125" t="str">
        <f>IF($A253="","",VLOOKUP($A253,'Annex 2 EHV charges'!$D:$O,2,0))</f>
        <v/>
      </c>
      <c r="C253" s="126" t="str">
        <f>IF($A253="","",VLOOKUP($A253,'Annex 2 EHV charges'!$D:$O,3,0))</f>
        <v/>
      </c>
      <c r="D253" s="125" t="str">
        <f>IF($A253="","",VLOOKUP($A253,'Annex 2 EHV charges'!$D:$O,4,0))</f>
        <v/>
      </c>
      <c r="E253" s="127" t="str">
        <f>IFERROR(IF(VLOOKUP($A253,'Annex 2 EHV charges'!$D:$O,9,FALSE)=0,"",VLOOKUP($A253,'Annex 2 EHV charges'!$D:$O,9,FALSE)),"")</f>
        <v/>
      </c>
      <c r="F253" s="128" t="str">
        <f>IFERROR(IF(VLOOKUP($A253,'Annex 2 EHV charges'!$D:$O,10,FALSE)=0,"",VLOOKUP($A253,'Annex 2 EHV charges'!$D:$O,10,FALSE)),"")</f>
        <v/>
      </c>
      <c r="G253" s="129" t="str">
        <f>IFERROR(IF(VLOOKUP($A253,'Annex 2 EHV charges'!$D:$O,11,FALSE)=0,"",VLOOKUP($A253,'Annex 2 EHV charges'!$D:$O,11,FALSE)),"")</f>
        <v/>
      </c>
      <c r="H253" s="129" t="str">
        <f>IFERROR(IF(VLOOKUP($A253,'Annex 2 EHV charges'!$D:$O,12,FALSE)=0,"",VLOOKUP($A253,'Annex 2 EHV charges'!$D:$O,12,FALSE)),"")</f>
        <v/>
      </c>
    </row>
    <row r="254" spans="1:8" hidden="1">
      <c r="A254" s="126" t="str">
        <f t="array" ref="A254">IFERROR(INDEX('Annex 2 EHV charges'!$D$11:$D$260, MATCH(0, IF(ISBLANK('Annex 2 EHV charges'!$D$11:$D$260),1, COUNTIF(A$4:$A253, 'Annex 2 EHV charges'!$D$11:$D$260)), 0)),"")</f>
        <v/>
      </c>
      <c r="B254" s="125" t="str">
        <f>IF($A254="","",VLOOKUP($A254,'Annex 2 EHV charges'!$D:$O,2,0))</f>
        <v/>
      </c>
      <c r="C254" s="126" t="str">
        <f>IF($A254="","",VLOOKUP($A254,'Annex 2 EHV charges'!$D:$O,3,0))</f>
        <v/>
      </c>
      <c r="D254" s="125" t="str">
        <f>IF($A254="","",VLOOKUP($A254,'Annex 2 EHV charges'!$D:$O,4,0))</f>
        <v/>
      </c>
      <c r="E254" s="127" t="str">
        <f>IFERROR(IF(VLOOKUP($A254,'Annex 2 EHV charges'!$D:$O,9,FALSE)=0,"",VLOOKUP($A254,'Annex 2 EHV charges'!$D:$O,9,FALSE)),"")</f>
        <v/>
      </c>
      <c r="F254" s="128" t="str">
        <f>IFERROR(IF(VLOOKUP($A254,'Annex 2 EHV charges'!$D:$O,10,FALSE)=0,"",VLOOKUP($A254,'Annex 2 EHV charges'!$D:$O,10,FALSE)),"")</f>
        <v/>
      </c>
      <c r="G254" s="129" t="str">
        <f>IFERROR(IF(VLOOKUP($A254,'Annex 2 EHV charges'!$D:$O,11,FALSE)=0,"",VLOOKUP($A254,'Annex 2 EHV charges'!$D:$O,11,FALSE)),"")</f>
        <v/>
      </c>
      <c r="H254" s="129"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sheetPr codeName="Sheet7">
    <pageSetUpPr fitToPage="1"/>
  </sheetPr>
  <dimension ref="A1:L21"/>
  <sheetViews>
    <sheetView zoomScale="80" zoomScaleNormal="80" zoomScaleSheetLayoutView="100" workbookViewId="0"/>
  </sheetViews>
  <sheetFormatPr defaultRowHeight="12.75"/>
  <cols>
    <col min="1" max="1" width="27.42578125" customWidth="1"/>
    <col min="2" max="2" width="11" customWidth="1"/>
    <col min="4" max="10" width="16.5703125" customWidth="1"/>
  </cols>
  <sheetData>
    <row r="1" spans="1:12" s="2" customFormat="1" ht="27.75" customHeight="1">
      <c r="A1" s="14" t="s">
        <v>92</v>
      </c>
      <c r="B1" s="3"/>
      <c r="D1" s="3"/>
      <c r="E1" s="3"/>
      <c r="F1" s="3"/>
      <c r="G1" s="10"/>
      <c r="H1" s="4"/>
      <c r="I1" s="4"/>
    </row>
    <row r="2" spans="1:12" s="2" customFormat="1" ht="27" customHeight="1">
      <c r="A2" s="234" t="str">
        <f>Overview!B4&amp; " - Effective from "&amp;Overview!D4&amp;" - "&amp;Overview!E4&amp;" LV and HV tariffs"</f>
        <v>Electricity North West Limited - Effective from 1 April 2018 - Final LV and HV tariffs</v>
      </c>
      <c r="B2" s="234"/>
      <c r="C2" s="234"/>
      <c r="D2" s="234"/>
      <c r="E2" s="234"/>
      <c r="F2" s="234"/>
      <c r="G2" s="234"/>
      <c r="H2" s="234"/>
      <c r="I2" s="234"/>
      <c r="J2" s="234"/>
      <c r="K2" s="4"/>
      <c r="L2" s="4"/>
    </row>
    <row r="3" spans="1:12" s="2" customFormat="1" ht="27" customHeight="1">
      <c r="A3" s="257" t="s">
        <v>474</v>
      </c>
      <c r="B3" s="257"/>
      <c r="C3" s="257"/>
      <c r="D3" s="257"/>
      <c r="E3" s="257"/>
      <c r="F3" s="257"/>
      <c r="G3" s="257"/>
      <c r="H3" s="257"/>
      <c r="I3" s="257"/>
      <c r="J3" s="257"/>
      <c r="K3" s="4"/>
      <c r="L3" s="4"/>
    </row>
    <row r="4" spans="1:12" s="2" customFormat="1" ht="71.25" customHeight="1">
      <c r="A4" s="16"/>
      <c r="B4" s="30" t="s">
        <v>49</v>
      </c>
      <c r="C4" s="15" t="s">
        <v>98</v>
      </c>
      <c r="D4" s="15" t="s">
        <v>664</v>
      </c>
      <c r="E4" s="167" t="s">
        <v>665</v>
      </c>
      <c r="F4" s="167" t="s">
        <v>99</v>
      </c>
      <c r="G4" s="15"/>
      <c r="H4" s="15"/>
      <c r="I4" s="15"/>
      <c r="J4" s="15"/>
      <c r="K4" s="4"/>
      <c r="L4" s="4"/>
    </row>
    <row r="5" spans="1:12" s="2" customFormat="1" ht="32.25" customHeight="1">
      <c r="A5" s="17" t="s">
        <v>15</v>
      </c>
      <c r="B5" s="29" t="s">
        <v>2266</v>
      </c>
      <c r="C5" s="18"/>
      <c r="D5" s="19">
        <v>1.282</v>
      </c>
      <c r="E5" s="19">
        <v>0.55800000000000005</v>
      </c>
      <c r="F5" s="20">
        <v>176.45</v>
      </c>
      <c r="G5" s="28"/>
      <c r="H5" s="28"/>
      <c r="I5" s="28"/>
      <c r="J5" s="28"/>
      <c r="K5" s="4"/>
      <c r="L5" s="4"/>
    </row>
    <row r="6" spans="1:12">
      <c r="A6" s="258" t="s">
        <v>51</v>
      </c>
      <c r="B6" s="255" t="s">
        <v>52</v>
      </c>
      <c r="C6" s="255"/>
      <c r="D6" s="255"/>
      <c r="E6" s="255"/>
      <c r="F6" s="255"/>
      <c r="G6" s="255"/>
      <c r="H6" s="256"/>
      <c r="I6" s="256"/>
      <c r="J6" s="256"/>
    </row>
    <row r="7" spans="1:12">
      <c r="A7" s="258"/>
      <c r="B7" s="255"/>
      <c r="C7" s="255"/>
      <c r="D7" s="255"/>
      <c r="E7" s="255"/>
      <c r="F7" s="255"/>
      <c r="G7" s="255"/>
      <c r="H7" s="256"/>
      <c r="I7" s="256"/>
      <c r="J7" s="256"/>
    </row>
    <row r="8" spans="1:12">
      <c r="A8" s="258"/>
      <c r="B8" s="255"/>
      <c r="C8" s="255"/>
      <c r="D8" s="255"/>
      <c r="E8" s="255"/>
      <c r="F8" s="255"/>
      <c r="G8" s="255"/>
      <c r="H8" s="256"/>
      <c r="I8" s="256"/>
      <c r="J8" s="256"/>
    </row>
    <row r="9" spans="1:12">
      <c r="A9" s="66"/>
      <c r="B9" s="66"/>
      <c r="C9" s="66"/>
      <c r="D9" s="66"/>
      <c r="E9" s="66"/>
      <c r="F9" s="66"/>
      <c r="G9" s="66"/>
      <c r="H9" s="66"/>
      <c r="I9" s="66"/>
      <c r="J9" s="66"/>
    </row>
    <row r="10" spans="1:12">
      <c r="A10" s="66"/>
      <c r="B10" s="66"/>
      <c r="C10" s="66"/>
      <c r="D10" s="66"/>
      <c r="E10" s="66"/>
      <c r="F10" s="66"/>
      <c r="G10" s="66"/>
      <c r="H10" s="66"/>
      <c r="I10" s="66"/>
      <c r="J10" s="66"/>
    </row>
    <row r="11" spans="1:12" s="2" customFormat="1" ht="27" customHeight="1">
      <c r="A11" s="257" t="s">
        <v>475</v>
      </c>
      <c r="B11" s="257"/>
      <c r="C11" s="257"/>
      <c r="D11" s="257"/>
      <c r="E11" s="257"/>
      <c r="F11" s="257"/>
      <c r="G11" s="257"/>
      <c r="H11" s="257"/>
      <c r="I11" s="257"/>
      <c r="J11" s="257"/>
      <c r="K11" s="4"/>
      <c r="L11" s="4"/>
    </row>
    <row r="12" spans="1:12" s="2" customFormat="1" ht="58.5" customHeight="1">
      <c r="A12" s="16"/>
      <c r="B12" s="30" t="s">
        <v>49</v>
      </c>
      <c r="C12" s="15" t="s">
        <v>98</v>
      </c>
      <c r="D12" s="30" t="s">
        <v>671</v>
      </c>
      <c r="E12" s="30" t="s">
        <v>672</v>
      </c>
      <c r="F12" s="30" t="s">
        <v>673</v>
      </c>
      <c r="G12" s="167" t="s">
        <v>99</v>
      </c>
      <c r="H12" s="167" t="s">
        <v>100</v>
      </c>
      <c r="I12" s="30" t="s">
        <v>729</v>
      </c>
      <c r="J12" s="167" t="s">
        <v>473</v>
      </c>
      <c r="K12" s="4"/>
      <c r="L12" s="4"/>
    </row>
    <row r="13" spans="1:12" s="2" customFormat="1" ht="32.25" customHeight="1">
      <c r="A13" s="17"/>
      <c r="B13" s="29"/>
      <c r="C13" s="18">
        <v>0</v>
      </c>
      <c r="D13" s="19"/>
      <c r="E13" s="19"/>
      <c r="F13" s="19"/>
      <c r="G13" s="20"/>
      <c r="H13" s="20"/>
      <c r="I13" s="20"/>
      <c r="J13" s="19"/>
      <c r="K13" s="4"/>
      <c r="L13" s="4"/>
    </row>
    <row r="14" spans="1:12">
      <c r="A14" s="258" t="s">
        <v>51</v>
      </c>
      <c r="B14" s="259" t="s">
        <v>85</v>
      </c>
      <c r="C14" s="259"/>
      <c r="D14" s="259"/>
      <c r="E14" s="259"/>
      <c r="F14" s="259"/>
      <c r="G14" s="259"/>
      <c r="H14" s="260"/>
      <c r="I14" s="260"/>
      <c r="J14" s="260"/>
    </row>
    <row r="15" spans="1:12">
      <c r="A15" s="258"/>
      <c r="B15" s="255"/>
      <c r="C15" s="255"/>
      <c r="D15" s="255"/>
      <c r="E15" s="255"/>
      <c r="F15" s="255"/>
      <c r="G15" s="255"/>
      <c r="H15" s="256"/>
      <c r="I15" s="256"/>
      <c r="J15" s="256"/>
    </row>
    <row r="16" spans="1:12">
      <c r="A16" s="258"/>
      <c r="B16" s="255"/>
      <c r="C16" s="255"/>
      <c r="D16" s="255"/>
      <c r="E16" s="255"/>
      <c r="F16" s="255"/>
      <c r="G16" s="255"/>
      <c r="H16" s="256"/>
      <c r="I16" s="256"/>
      <c r="J16" s="256"/>
    </row>
    <row r="17" spans="1:10">
      <c r="A17" s="261"/>
      <c r="B17" s="255"/>
      <c r="C17" s="255"/>
      <c r="D17" s="255"/>
      <c r="E17" s="255"/>
      <c r="F17" s="255"/>
      <c r="G17" s="255"/>
      <c r="H17" s="256"/>
      <c r="I17" s="256"/>
      <c r="J17" s="256"/>
    </row>
    <row r="18" spans="1:10">
      <c r="A18" s="261"/>
      <c r="B18" s="255"/>
      <c r="C18" s="255"/>
      <c r="D18" s="255"/>
      <c r="E18" s="255"/>
      <c r="F18" s="255"/>
      <c r="G18" s="255"/>
      <c r="H18" s="256"/>
      <c r="I18" s="256"/>
      <c r="J18" s="256"/>
    </row>
    <row r="19" spans="1:10">
      <c r="A19" s="261"/>
      <c r="B19" s="255"/>
      <c r="C19" s="255"/>
      <c r="D19" s="255"/>
      <c r="E19" s="255"/>
      <c r="F19" s="255"/>
      <c r="G19" s="255"/>
      <c r="H19" s="256"/>
      <c r="I19" s="256"/>
      <c r="J19" s="256"/>
    </row>
    <row r="20" spans="1:10">
      <c r="A20" s="261"/>
      <c r="B20" s="255"/>
      <c r="C20" s="255"/>
      <c r="D20" s="255"/>
      <c r="E20" s="255"/>
      <c r="F20" s="255"/>
      <c r="G20" s="255"/>
      <c r="H20" s="256"/>
      <c r="I20" s="256"/>
      <c r="J20" s="256"/>
    </row>
    <row r="21" spans="1:10">
      <c r="A21" s="261"/>
      <c r="B21" s="255"/>
      <c r="C21" s="255"/>
      <c r="D21" s="255"/>
      <c r="E21" s="255"/>
      <c r="F21" s="255"/>
      <c r="G21" s="255"/>
      <c r="H21" s="256"/>
      <c r="I21" s="256"/>
      <c r="J21" s="25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sheetPr codeName="Sheet2">
    <pageSetUpPr fitToPage="1"/>
  </sheetPr>
  <dimension ref="A1:M191"/>
  <sheetViews>
    <sheetView zoomScale="85" zoomScaleNormal="85" zoomScaleSheetLayoutView="85" workbookViewId="0"/>
  </sheetViews>
  <sheetFormatPr defaultRowHeight="27.75" customHeight="1"/>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c r="A1" s="14" t="s">
        <v>92</v>
      </c>
      <c r="B1" s="266" t="s">
        <v>681</v>
      </c>
      <c r="C1" s="267"/>
      <c r="D1" s="267"/>
      <c r="F1" s="268" t="s">
        <v>728</v>
      </c>
      <c r="G1" s="269"/>
      <c r="H1" s="270"/>
      <c r="I1" s="4"/>
      <c r="J1" s="2"/>
      <c r="K1" s="2"/>
    </row>
    <row r="2" spans="1:13" ht="31.5" customHeight="1">
      <c r="A2" s="271" t="str">
        <f>Overview!B4&amp; " - Effective from "&amp;Overview!D4&amp;" - "&amp;Overview!E4&amp;" LDNO tariffs"</f>
        <v>Electricity North West Limited - Effective from 1 April 2018 - Final LDNO tariffs</v>
      </c>
      <c r="B2" s="271"/>
      <c r="C2" s="271"/>
      <c r="D2" s="271"/>
      <c r="E2" s="271"/>
      <c r="F2" s="271"/>
      <c r="G2" s="271"/>
      <c r="H2" s="271"/>
      <c r="I2" s="271"/>
      <c r="J2" s="271"/>
    </row>
    <row r="3" spans="1:13" ht="8.25" customHeight="1">
      <c r="A3" s="109"/>
      <c r="B3" s="109"/>
      <c r="C3" s="109"/>
      <c r="D3" s="109"/>
      <c r="E3" s="109"/>
      <c r="F3" s="109"/>
      <c r="G3" s="109"/>
      <c r="H3" s="109"/>
      <c r="I3" s="109"/>
      <c r="J3" s="109"/>
    </row>
    <row r="4" spans="1:13" ht="27" customHeight="1">
      <c r="A4" s="234" t="s">
        <v>530</v>
      </c>
      <c r="B4" s="234"/>
      <c r="C4" s="234"/>
      <c r="D4" s="234"/>
      <c r="E4" s="114"/>
      <c r="F4" s="234" t="s">
        <v>529</v>
      </c>
      <c r="G4" s="234"/>
      <c r="H4" s="234"/>
      <c r="I4" s="234"/>
      <c r="J4" s="234"/>
      <c r="L4" s="4"/>
    </row>
    <row r="5" spans="1:13" ht="32.25" customHeight="1">
      <c r="A5" s="96" t="s">
        <v>85</v>
      </c>
      <c r="B5" s="101" t="s">
        <v>521</v>
      </c>
      <c r="C5" s="121" t="s">
        <v>522</v>
      </c>
      <c r="D5" s="98" t="s">
        <v>523</v>
      </c>
      <c r="E5" s="105"/>
      <c r="F5" s="238"/>
      <c r="G5" s="239"/>
      <c r="H5" s="102" t="s">
        <v>527</v>
      </c>
      <c r="I5" s="103" t="s">
        <v>528</v>
      </c>
      <c r="J5" s="98" t="s">
        <v>523</v>
      </c>
      <c r="K5" s="105"/>
      <c r="L5" s="4"/>
      <c r="M5" s="4"/>
    </row>
    <row r="6" spans="1:13" ht="56.25" customHeight="1">
      <c r="A6" s="99" t="s">
        <v>524</v>
      </c>
      <c r="B6" s="104" t="s">
        <v>747</v>
      </c>
      <c r="C6" s="104" t="s">
        <v>748</v>
      </c>
      <c r="D6" s="104" t="s">
        <v>749</v>
      </c>
      <c r="E6" s="105"/>
      <c r="F6" s="228" t="s">
        <v>751</v>
      </c>
      <c r="G6" s="229"/>
      <c r="H6" s="186"/>
      <c r="I6" s="192" t="s">
        <v>752</v>
      </c>
      <c r="J6" s="191" t="s">
        <v>749</v>
      </c>
      <c r="K6" s="105"/>
      <c r="L6" s="4"/>
      <c r="M6" s="4"/>
    </row>
    <row r="7" spans="1:13" ht="56.25" customHeight="1">
      <c r="A7" s="99" t="s">
        <v>88</v>
      </c>
      <c r="B7" s="171"/>
      <c r="C7" s="192" t="s">
        <v>747</v>
      </c>
      <c r="D7" s="104" t="s">
        <v>750</v>
      </c>
      <c r="E7" s="105"/>
      <c r="F7" s="228" t="s">
        <v>525</v>
      </c>
      <c r="G7" s="229"/>
      <c r="H7" s="23" t="s">
        <v>747</v>
      </c>
      <c r="I7" s="192" t="s">
        <v>753</v>
      </c>
      <c r="J7" s="191" t="s">
        <v>749</v>
      </c>
      <c r="K7" s="105"/>
      <c r="L7" s="4"/>
      <c r="M7" s="4"/>
    </row>
    <row r="8" spans="1:13" ht="55.5" customHeight="1">
      <c r="A8" s="100" t="s">
        <v>86</v>
      </c>
      <c r="B8" s="246" t="s">
        <v>87</v>
      </c>
      <c r="C8" s="247"/>
      <c r="D8" s="248"/>
      <c r="E8" s="105"/>
      <c r="F8" s="228" t="s">
        <v>545</v>
      </c>
      <c r="G8" s="229"/>
      <c r="H8" s="186"/>
      <c r="I8" s="23" t="s">
        <v>747</v>
      </c>
      <c r="J8" s="191" t="s">
        <v>750</v>
      </c>
      <c r="K8" s="105"/>
      <c r="L8" s="4"/>
      <c r="M8" s="4"/>
    </row>
    <row r="9" spans="1:13" s="97" customFormat="1" ht="55.5" hidden="1" customHeight="1">
      <c r="A9" s="107"/>
      <c r="E9" s="110"/>
      <c r="F9" s="263" t="s">
        <v>524</v>
      </c>
      <c r="G9" s="264"/>
      <c r="H9" s="171"/>
      <c r="I9" s="171"/>
      <c r="J9" s="104" t="s">
        <v>680</v>
      </c>
      <c r="K9" s="105"/>
      <c r="L9" s="66"/>
      <c r="M9" s="66"/>
    </row>
    <row r="10" spans="1:13" s="107" customFormat="1" ht="55.5" hidden="1" customHeight="1">
      <c r="E10" s="111"/>
      <c r="F10" s="265" t="s">
        <v>545</v>
      </c>
      <c r="G10" s="265"/>
      <c r="H10" s="171"/>
      <c r="I10" s="171"/>
      <c r="J10" s="104" t="s">
        <v>680</v>
      </c>
      <c r="K10" s="105"/>
      <c r="L10" s="106"/>
      <c r="M10" s="106"/>
    </row>
    <row r="11" spans="1:13" s="107" customFormat="1" ht="39" customHeight="1">
      <c r="B11" s="105"/>
      <c r="C11" s="105"/>
      <c r="D11" s="105"/>
      <c r="E11" s="110"/>
      <c r="F11" s="233" t="s">
        <v>86</v>
      </c>
      <c r="G11" s="233"/>
      <c r="H11" s="262" t="s">
        <v>87</v>
      </c>
      <c r="I11" s="262"/>
      <c r="J11" s="262"/>
      <c r="K11" s="106"/>
      <c r="L11" s="106"/>
    </row>
    <row r="12" spans="1:13" s="107" customFormat="1" ht="12" customHeight="1">
      <c r="A12" s="105"/>
      <c r="B12" s="105"/>
      <c r="C12" s="105"/>
      <c r="D12" s="105"/>
      <c r="E12" s="105"/>
      <c r="F12" s="112"/>
      <c r="G12" s="112"/>
      <c r="H12" s="113"/>
      <c r="I12" s="113"/>
      <c r="J12" s="113"/>
      <c r="K12" s="106"/>
      <c r="L12" s="106"/>
    </row>
    <row r="13" spans="1:13" ht="66" customHeight="1">
      <c r="A13" s="44" t="s">
        <v>726</v>
      </c>
      <c r="B13" s="44" t="s">
        <v>214</v>
      </c>
      <c r="C13" s="26" t="s">
        <v>98</v>
      </c>
      <c r="D13" s="94" t="str">
        <f>'Annex 1 LV and HV charges'!D13</f>
        <v>Unit charge 1 (NHH)
or red/black charge (HH)
p/kWh</v>
      </c>
      <c r="E13" s="94" t="str">
        <f>'Annex 1 LV and HV charges'!E13</f>
        <v>Unit charge 2 (NHH)
or amber/yellow charge (HH)
p/kWh</v>
      </c>
      <c r="F13" s="94" t="str">
        <f>'Annex 1 LV and HV charges'!F13</f>
        <v>Green charge(HH)
p/kWh</v>
      </c>
      <c r="G13" s="26" t="str">
        <f>'Annex 1 LV and HV charges'!G13</f>
        <v>Fixed charge p/MPAN/day</v>
      </c>
      <c r="H13" s="26" t="str">
        <f>'Annex 1 LV and HV charges'!H13</f>
        <v>Capacity charge p/kVA/day</v>
      </c>
      <c r="I13" s="26" t="str">
        <f>'Annex 1 LV and HV charges'!I13</f>
        <v>Exceeded capacity charge
p/kVA/day</v>
      </c>
      <c r="J13" s="26" t="str">
        <f>'Annex 1 LV and HV charges'!J13</f>
        <v>Reactive power charge
p/kVArh</v>
      </c>
      <c r="K13" s="2"/>
    </row>
    <row r="14" spans="1:13" ht="27" customHeight="1">
      <c r="A14" s="27" t="s">
        <v>20</v>
      </c>
      <c r="B14" s="29"/>
      <c r="C14" s="58">
        <v>1</v>
      </c>
      <c r="D14" s="50">
        <v>1.417</v>
      </c>
      <c r="E14" s="51"/>
      <c r="F14" s="51"/>
      <c r="G14" s="52">
        <v>2.08</v>
      </c>
      <c r="H14" s="185"/>
      <c r="I14" s="187"/>
      <c r="J14" s="51"/>
      <c r="K14" s="2"/>
    </row>
    <row r="15" spans="1:13" ht="27" customHeight="1">
      <c r="A15" s="27" t="s">
        <v>21</v>
      </c>
      <c r="B15" s="29"/>
      <c r="C15" s="58">
        <v>2</v>
      </c>
      <c r="D15" s="50">
        <v>1.63</v>
      </c>
      <c r="E15" s="50">
        <v>0.441</v>
      </c>
      <c r="F15" s="51"/>
      <c r="G15" s="52">
        <v>2.08</v>
      </c>
      <c r="H15" s="185"/>
      <c r="I15" s="187"/>
      <c r="J15" s="51"/>
      <c r="K15" s="2"/>
    </row>
    <row r="16" spans="1:13" ht="27" customHeight="1">
      <c r="A16" s="27" t="s">
        <v>22</v>
      </c>
      <c r="B16" s="29"/>
      <c r="C16" s="58">
        <v>2</v>
      </c>
      <c r="D16" s="50">
        <v>0.46700000000000003</v>
      </c>
      <c r="E16" s="51"/>
      <c r="F16" s="51"/>
      <c r="G16" s="185"/>
      <c r="H16" s="185"/>
      <c r="I16" s="187"/>
      <c r="J16" s="51"/>
      <c r="K16" s="2"/>
    </row>
    <row r="17" spans="1:11" ht="27" customHeight="1">
      <c r="A17" s="27" t="s">
        <v>23</v>
      </c>
      <c r="B17" s="29"/>
      <c r="C17" s="58">
        <v>3</v>
      </c>
      <c r="D17" s="50">
        <v>1.32</v>
      </c>
      <c r="E17" s="51"/>
      <c r="F17" s="51"/>
      <c r="G17" s="52">
        <v>2.08</v>
      </c>
      <c r="H17" s="185"/>
      <c r="I17" s="187"/>
      <c r="J17" s="51"/>
      <c r="K17" s="2"/>
    </row>
    <row r="18" spans="1:11" ht="27" customHeight="1">
      <c r="A18" s="27" t="s">
        <v>24</v>
      </c>
      <c r="B18" s="29"/>
      <c r="C18" s="58">
        <v>4</v>
      </c>
      <c r="D18" s="50">
        <v>1.361</v>
      </c>
      <c r="E18" s="50">
        <v>0.41499999999999998</v>
      </c>
      <c r="F18" s="51"/>
      <c r="G18" s="52">
        <v>2.08</v>
      </c>
      <c r="H18" s="185"/>
      <c r="I18" s="187"/>
      <c r="J18" s="51"/>
      <c r="K18" s="2"/>
    </row>
    <row r="19" spans="1:11" ht="27" customHeight="1">
      <c r="A19" s="27" t="s">
        <v>25</v>
      </c>
      <c r="B19" s="29"/>
      <c r="C19" s="58">
        <v>4</v>
      </c>
      <c r="D19" s="50">
        <v>0.43</v>
      </c>
      <c r="E19" s="51"/>
      <c r="F19" s="51"/>
      <c r="G19" s="185"/>
      <c r="H19" s="185"/>
      <c r="I19" s="187"/>
      <c r="J19" s="51"/>
      <c r="K19" s="2"/>
    </row>
    <row r="20" spans="1:11" ht="27" customHeight="1">
      <c r="A20" s="27" t="s">
        <v>26</v>
      </c>
      <c r="B20" s="29"/>
      <c r="C20" s="58" t="s">
        <v>19</v>
      </c>
      <c r="D20" s="50">
        <v>1.3740000000000001</v>
      </c>
      <c r="E20" s="50">
        <v>0.40899999999999997</v>
      </c>
      <c r="F20" s="51"/>
      <c r="G20" s="52">
        <v>9.7100000000000009</v>
      </c>
      <c r="H20" s="185"/>
      <c r="I20" s="187"/>
      <c r="J20" s="51"/>
      <c r="K20" s="2"/>
    </row>
    <row r="21" spans="1:11" ht="27" customHeight="1">
      <c r="A21" s="27" t="s">
        <v>598</v>
      </c>
      <c r="B21" s="29"/>
      <c r="C21" s="58"/>
      <c r="D21" s="183">
        <v>6.3010000000000002</v>
      </c>
      <c r="E21" s="55">
        <v>1.1919999999999999</v>
      </c>
      <c r="F21" s="61">
        <v>0.42899999999999999</v>
      </c>
      <c r="G21" s="52">
        <v>2.08</v>
      </c>
      <c r="H21" s="185"/>
      <c r="I21" s="187"/>
      <c r="J21" s="51"/>
      <c r="K21" s="2"/>
    </row>
    <row r="22" spans="1:11" ht="27" customHeight="1">
      <c r="A22" s="27" t="s">
        <v>599</v>
      </c>
      <c r="B22" s="29"/>
      <c r="C22" s="58"/>
      <c r="D22" s="183">
        <v>5.7249999999999996</v>
      </c>
      <c r="E22" s="55">
        <v>1.1080000000000001</v>
      </c>
      <c r="F22" s="61">
        <v>0.41799999999999998</v>
      </c>
      <c r="G22" s="52">
        <v>2.08</v>
      </c>
      <c r="H22" s="185"/>
      <c r="I22" s="187"/>
      <c r="J22" s="51"/>
      <c r="K22" s="2"/>
    </row>
    <row r="23" spans="1:11" ht="27" customHeight="1">
      <c r="A23" s="27" t="s">
        <v>27</v>
      </c>
      <c r="B23" s="29"/>
      <c r="C23" s="58"/>
      <c r="D23" s="183">
        <v>4.2569999999999997</v>
      </c>
      <c r="E23" s="55">
        <v>0.86199999999999999</v>
      </c>
      <c r="F23" s="61">
        <v>0.38800000000000001</v>
      </c>
      <c r="G23" s="52">
        <v>8.39</v>
      </c>
      <c r="H23" s="52">
        <v>2.19</v>
      </c>
      <c r="I23" s="188">
        <v>3.34</v>
      </c>
      <c r="J23" s="50">
        <v>0.105</v>
      </c>
      <c r="K23" s="2"/>
    </row>
    <row r="24" spans="1:11" ht="27" customHeight="1">
      <c r="A24" s="27" t="s">
        <v>206</v>
      </c>
      <c r="B24" s="29"/>
      <c r="C24" s="58">
        <v>8</v>
      </c>
      <c r="D24" s="50">
        <v>2.0790000000000002</v>
      </c>
      <c r="E24" s="51"/>
      <c r="F24" s="51"/>
      <c r="G24" s="185"/>
      <c r="H24" s="185"/>
      <c r="I24" s="187"/>
      <c r="J24" s="51"/>
      <c r="K24" s="2"/>
    </row>
    <row r="25" spans="1:11" ht="27" customHeight="1">
      <c r="A25" s="27" t="s">
        <v>207</v>
      </c>
      <c r="B25" s="29"/>
      <c r="C25" s="58">
        <v>1</v>
      </c>
      <c r="D25" s="50">
        <v>2.2069999999999999</v>
      </c>
      <c r="E25" s="51"/>
      <c r="F25" s="51"/>
      <c r="G25" s="185"/>
      <c r="H25" s="185"/>
      <c r="I25" s="187"/>
      <c r="J25" s="51"/>
      <c r="K25" s="2"/>
    </row>
    <row r="26" spans="1:11" ht="27" customHeight="1">
      <c r="A26" s="27" t="s">
        <v>208</v>
      </c>
      <c r="B26" s="29"/>
      <c r="C26" s="58">
        <v>1</v>
      </c>
      <c r="D26" s="50">
        <v>2.9119999999999999</v>
      </c>
      <c r="E26" s="51"/>
      <c r="F26" s="51"/>
      <c r="G26" s="185"/>
      <c r="H26" s="185"/>
      <c r="I26" s="187"/>
      <c r="J26" s="51"/>
      <c r="K26" s="2"/>
    </row>
    <row r="27" spans="1:11" ht="27" customHeight="1">
      <c r="A27" s="27" t="s">
        <v>209</v>
      </c>
      <c r="B27" s="29"/>
      <c r="C27" s="58">
        <v>1</v>
      </c>
      <c r="D27" s="50">
        <v>2.0329999999999999</v>
      </c>
      <c r="E27" s="51"/>
      <c r="F27" s="51"/>
      <c r="G27" s="185"/>
      <c r="H27" s="185"/>
      <c r="I27" s="187"/>
      <c r="J27" s="51"/>
      <c r="K27" s="2"/>
    </row>
    <row r="28" spans="1:11" ht="27" customHeight="1">
      <c r="A28" s="27" t="s">
        <v>28</v>
      </c>
      <c r="B28" s="29"/>
      <c r="C28" s="62"/>
      <c r="D28" s="184">
        <v>15.749000000000001</v>
      </c>
      <c r="E28" s="56">
        <v>2.0630000000000002</v>
      </c>
      <c r="F28" s="61">
        <v>1.444</v>
      </c>
      <c r="G28" s="185"/>
      <c r="H28" s="185"/>
      <c r="I28" s="187"/>
      <c r="J28" s="51"/>
      <c r="K28" s="2"/>
    </row>
    <row r="29" spans="1:11" ht="27" customHeight="1">
      <c r="A29" s="27" t="s">
        <v>600</v>
      </c>
      <c r="B29" s="29"/>
      <c r="C29" s="62" t="s">
        <v>2252</v>
      </c>
      <c r="D29" s="50">
        <v>-0.92200000000000004</v>
      </c>
      <c r="E29" s="51"/>
      <c r="F29" s="51"/>
      <c r="G29" s="52">
        <v>0</v>
      </c>
      <c r="H29" s="185"/>
      <c r="I29" s="187"/>
      <c r="J29" s="51"/>
      <c r="K29" s="2"/>
    </row>
    <row r="30" spans="1:11" ht="27" customHeight="1">
      <c r="A30" s="27" t="s">
        <v>29</v>
      </c>
      <c r="B30" s="29"/>
      <c r="C30" s="62"/>
      <c r="D30" s="50">
        <v>-0.92200000000000004</v>
      </c>
      <c r="E30" s="51"/>
      <c r="F30" s="51"/>
      <c r="G30" s="52">
        <v>0</v>
      </c>
      <c r="H30" s="185"/>
      <c r="I30" s="187"/>
      <c r="J30" s="50">
        <v>0.14299999999999999</v>
      </c>
      <c r="K30" s="2"/>
    </row>
    <row r="31" spans="1:11" ht="27" customHeight="1">
      <c r="A31" s="27" t="s">
        <v>30</v>
      </c>
      <c r="B31" s="29"/>
      <c r="C31" s="62"/>
      <c r="D31" s="195">
        <v>-6.45</v>
      </c>
      <c r="E31" s="57">
        <v>-0.94399999999999995</v>
      </c>
      <c r="F31" s="61">
        <v>-0.121</v>
      </c>
      <c r="G31" s="52">
        <v>0</v>
      </c>
      <c r="H31" s="185"/>
      <c r="I31" s="187"/>
      <c r="J31" s="50">
        <v>0.14299999999999999</v>
      </c>
      <c r="K31" s="2"/>
    </row>
    <row r="32" spans="1:11" ht="27" customHeight="1">
      <c r="A32" s="27" t="s">
        <v>31</v>
      </c>
      <c r="B32" s="29"/>
      <c r="C32" s="62">
        <v>1</v>
      </c>
      <c r="D32" s="50">
        <v>0.93700000000000006</v>
      </c>
      <c r="E32" s="51"/>
      <c r="F32" s="51"/>
      <c r="G32" s="52">
        <v>1.37</v>
      </c>
      <c r="H32" s="185"/>
      <c r="I32" s="187"/>
      <c r="J32" s="51"/>
      <c r="K32" s="2"/>
    </row>
    <row r="33" spans="1:11" ht="27" customHeight="1">
      <c r="A33" s="27" t="s">
        <v>32</v>
      </c>
      <c r="B33" s="29"/>
      <c r="C33" s="62">
        <v>2</v>
      </c>
      <c r="D33" s="50">
        <v>1.077</v>
      </c>
      <c r="E33" s="50">
        <v>0.29099999999999998</v>
      </c>
      <c r="F33" s="51"/>
      <c r="G33" s="52">
        <v>1.37</v>
      </c>
      <c r="H33" s="185"/>
      <c r="I33" s="187"/>
      <c r="J33" s="51"/>
      <c r="K33" s="2"/>
    </row>
    <row r="34" spans="1:11" ht="27" customHeight="1">
      <c r="A34" s="27" t="s">
        <v>33</v>
      </c>
      <c r="B34" s="29"/>
      <c r="C34" s="62">
        <v>2</v>
      </c>
      <c r="D34" s="50">
        <v>0.309</v>
      </c>
      <c r="E34" s="51"/>
      <c r="F34" s="51"/>
      <c r="G34" s="185"/>
      <c r="H34" s="185"/>
      <c r="I34" s="187"/>
      <c r="J34" s="51"/>
      <c r="K34" s="2"/>
    </row>
    <row r="35" spans="1:11" ht="27" customHeight="1">
      <c r="A35" s="27" t="s">
        <v>34</v>
      </c>
      <c r="B35" s="29"/>
      <c r="C35" s="62">
        <v>3</v>
      </c>
      <c r="D35" s="50">
        <v>0.872</v>
      </c>
      <c r="E35" s="51"/>
      <c r="F35" s="51"/>
      <c r="G35" s="52">
        <v>1.37</v>
      </c>
      <c r="H35" s="185"/>
      <c r="I35" s="187"/>
      <c r="J35" s="51"/>
      <c r="K35" s="2"/>
    </row>
    <row r="36" spans="1:11" ht="27" customHeight="1">
      <c r="A36" s="27" t="s">
        <v>35</v>
      </c>
      <c r="B36" s="29"/>
      <c r="C36" s="62">
        <v>4</v>
      </c>
      <c r="D36" s="50">
        <v>0.9</v>
      </c>
      <c r="E36" s="50">
        <v>0.27400000000000002</v>
      </c>
      <c r="F36" s="51"/>
      <c r="G36" s="52">
        <v>1.37</v>
      </c>
      <c r="H36" s="185"/>
      <c r="I36" s="187"/>
      <c r="J36" s="51"/>
      <c r="K36" s="2"/>
    </row>
    <row r="37" spans="1:11" ht="27" customHeight="1">
      <c r="A37" s="27" t="s">
        <v>36</v>
      </c>
      <c r="B37" s="29"/>
      <c r="C37" s="62">
        <v>4</v>
      </c>
      <c r="D37" s="50">
        <v>0.28399999999999997</v>
      </c>
      <c r="E37" s="51"/>
      <c r="F37" s="51"/>
      <c r="G37" s="185"/>
      <c r="H37" s="185"/>
      <c r="I37" s="187"/>
      <c r="J37" s="51"/>
      <c r="K37" s="2"/>
    </row>
    <row r="38" spans="1:11" ht="27" customHeight="1">
      <c r="A38" s="27" t="s">
        <v>37</v>
      </c>
      <c r="B38" s="29"/>
      <c r="C38" s="62" t="s">
        <v>19</v>
      </c>
      <c r="D38" s="50">
        <v>0.90800000000000003</v>
      </c>
      <c r="E38" s="50">
        <v>0.27100000000000002</v>
      </c>
      <c r="F38" s="51"/>
      <c r="G38" s="52">
        <v>6.41</v>
      </c>
      <c r="H38" s="185"/>
      <c r="I38" s="187"/>
      <c r="J38" s="51"/>
      <c r="K38" s="2"/>
    </row>
    <row r="39" spans="1:11" ht="27" customHeight="1">
      <c r="A39" s="27" t="s">
        <v>601</v>
      </c>
      <c r="B39" s="29"/>
      <c r="C39" s="62"/>
      <c r="D39" s="183">
        <v>4.1639999999999997</v>
      </c>
      <c r="E39" s="55">
        <v>0.78800000000000003</v>
      </c>
      <c r="F39" s="61">
        <v>0.28399999999999997</v>
      </c>
      <c r="G39" s="52">
        <v>1.37</v>
      </c>
      <c r="H39" s="185"/>
      <c r="I39" s="187"/>
      <c r="J39" s="51"/>
      <c r="K39" s="2"/>
    </row>
    <row r="40" spans="1:11" ht="27" customHeight="1">
      <c r="A40" s="27" t="s">
        <v>602</v>
      </c>
      <c r="B40" s="29"/>
      <c r="C40" s="62"/>
      <c r="D40" s="183">
        <v>3.7839999999999998</v>
      </c>
      <c r="E40" s="55">
        <v>0.73199999999999998</v>
      </c>
      <c r="F40" s="61">
        <v>0.27700000000000002</v>
      </c>
      <c r="G40" s="52">
        <v>1.37</v>
      </c>
      <c r="H40" s="185"/>
      <c r="I40" s="187"/>
      <c r="J40" s="51"/>
      <c r="K40" s="2"/>
    </row>
    <row r="41" spans="1:11" ht="27" customHeight="1">
      <c r="A41" s="27" t="s">
        <v>38</v>
      </c>
      <c r="B41" s="29"/>
      <c r="C41" s="62"/>
      <c r="D41" s="183">
        <v>2.8140000000000001</v>
      </c>
      <c r="E41" s="55">
        <v>0.56999999999999995</v>
      </c>
      <c r="F41" s="61">
        <v>0.25700000000000001</v>
      </c>
      <c r="G41" s="52">
        <v>5.55</v>
      </c>
      <c r="H41" s="52">
        <v>1.45</v>
      </c>
      <c r="I41" s="188">
        <v>2.2000000000000002</v>
      </c>
      <c r="J41" s="50">
        <v>7.0000000000000007E-2</v>
      </c>
      <c r="K41" s="2"/>
    </row>
    <row r="42" spans="1:11" ht="27" customHeight="1">
      <c r="A42" s="27" t="s">
        <v>39</v>
      </c>
      <c r="B42" s="29"/>
      <c r="C42" s="62"/>
      <c r="D42" s="183">
        <v>3.6150000000000002</v>
      </c>
      <c r="E42" s="55">
        <v>0.75800000000000001</v>
      </c>
      <c r="F42" s="61">
        <v>0.38700000000000001</v>
      </c>
      <c r="G42" s="52">
        <v>28.04</v>
      </c>
      <c r="H42" s="52">
        <v>2.34</v>
      </c>
      <c r="I42" s="188">
        <v>4.25</v>
      </c>
      <c r="J42" s="50">
        <v>8.5000000000000006E-2</v>
      </c>
      <c r="K42" s="2"/>
    </row>
    <row r="43" spans="1:11" ht="27" customHeight="1">
      <c r="A43" s="27" t="s">
        <v>40</v>
      </c>
      <c r="B43" s="29"/>
      <c r="C43" s="62"/>
      <c r="D43" s="183">
        <v>3.129</v>
      </c>
      <c r="E43" s="55">
        <v>0.70799999999999996</v>
      </c>
      <c r="F43" s="61">
        <v>0.434</v>
      </c>
      <c r="G43" s="52">
        <v>72.97</v>
      </c>
      <c r="H43" s="52">
        <v>2.33</v>
      </c>
      <c r="I43" s="188">
        <v>4.72</v>
      </c>
      <c r="J43" s="50">
        <v>6.8000000000000005E-2</v>
      </c>
      <c r="K43" s="2"/>
    </row>
    <row r="44" spans="1:11" ht="27" customHeight="1">
      <c r="A44" s="27" t="s">
        <v>210</v>
      </c>
      <c r="B44" s="29"/>
      <c r="C44" s="62">
        <v>8</v>
      </c>
      <c r="D44" s="50">
        <v>1.3740000000000001</v>
      </c>
      <c r="E44" s="51"/>
      <c r="F44" s="51"/>
      <c r="G44" s="185"/>
      <c r="H44" s="185"/>
      <c r="I44" s="187"/>
      <c r="J44" s="51"/>
      <c r="K44" s="2"/>
    </row>
    <row r="45" spans="1:11" ht="27" customHeight="1">
      <c r="A45" s="27" t="s">
        <v>211</v>
      </c>
      <c r="B45" s="29"/>
      <c r="C45" s="62">
        <v>1</v>
      </c>
      <c r="D45" s="50">
        <v>1.4590000000000001</v>
      </c>
      <c r="E45" s="51"/>
      <c r="F45" s="51"/>
      <c r="G45" s="185"/>
      <c r="H45" s="185"/>
      <c r="I45" s="187"/>
      <c r="J45" s="51"/>
      <c r="K45" s="2"/>
    </row>
    <row r="46" spans="1:11" ht="27" customHeight="1">
      <c r="A46" s="27" t="s">
        <v>212</v>
      </c>
      <c r="B46" s="29"/>
      <c r="C46" s="62">
        <v>1</v>
      </c>
      <c r="D46" s="50">
        <v>1.9239999999999999</v>
      </c>
      <c r="E46" s="51"/>
      <c r="F46" s="51"/>
      <c r="G46" s="185"/>
      <c r="H46" s="185"/>
      <c r="I46" s="187"/>
      <c r="J46" s="51"/>
      <c r="K46" s="2"/>
    </row>
    <row r="47" spans="1:11" ht="27" customHeight="1">
      <c r="A47" s="27" t="s">
        <v>213</v>
      </c>
      <c r="B47" s="29"/>
      <c r="C47" s="62">
        <v>1</v>
      </c>
      <c r="D47" s="50">
        <v>1.3440000000000001</v>
      </c>
      <c r="E47" s="51"/>
      <c r="F47" s="51"/>
      <c r="G47" s="185"/>
      <c r="H47" s="185"/>
      <c r="I47" s="187"/>
      <c r="J47" s="51"/>
      <c r="K47" s="2"/>
    </row>
    <row r="48" spans="1:11" ht="27" customHeight="1">
      <c r="A48" s="27" t="s">
        <v>41</v>
      </c>
      <c r="B48" s="29"/>
      <c r="C48" s="62"/>
      <c r="D48" s="184">
        <v>10.409000000000001</v>
      </c>
      <c r="E48" s="56">
        <v>1.363</v>
      </c>
      <c r="F48" s="61">
        <v>0.95399999999999996</v>
      </c>
      <c r="G48" s="185"/>
      <c r="H48" s="185"/>
      <c r="I48" s="187"/>
      <c r="J48" s="51"/>
      <c r="K48" s="2"/>
    </row>
    <row r="49" spans="1:11" ht="27" customHeight="1">
      <c r="A49" s="27" t="s">
        <v>603</v>
      </c>
      <c r="B49" s="29"/>
      <c r="C49" s="62" t="s">
        <v>2252</v>
      </c>
      <c r="D49" s="50">
        <v>-0.92200000000000004</v>
      </c>
      <c r="E49" s="51"/>
      <c r="F49" s="51"/>
      <c r="G49" s="52">
        <v>0</v>
      </c>
      <c r="H49" s="185"/>
      <c r="I49" s="187"/>
      <c r="J49" s="51"/>
      <c r="K49" s="2"/>
    </row>
    <row r="50" spans="1:11" ht="27" customHeight="1">
      <c r="A50" s="27" t="s">
        <v>42</v>
      </c>
      <c r="B50" s="29"/>
      <c r="C50" s="62">
        <v>8</v>
      </c>
      <c r="D50" s="50">
        <v>-0.74099999999999999</v>
      </c>
      <c r="E50" s="51"/>
      <c r="F50" s="51"/>
      <c r="G50" s="52">
        <v>0</v>
      </c>
      <c r="H50" s="185"/>
      <c r="I50" s="187"/>
      <c r="J50" s="51"/>
      <c r="K50" s="2"/>
    </row>
    <row r="51" spans="1:11" ht="27" customHeight="1">
      <c r="A51" s="27" t="s">
        <v>43</v>
      </c>
      <c r="B51" s="29"/>
      <c r="C51" s="62"/>
      <c r="D51" s="50">
        <v>-0.92200000000000004</v>
      </c>
      <c r="E51" s="51"/>
      <c r="F51" s="51"/>
      <c r="G51" s="52">
        <v>0</v>
      </c>
      <c r="H51" s="185"/>
      <c r="I51" s="187"/>
      <c r="J51" s="50">
        <v>0.14299999999999999</v>
      </c>
      <c r="K51" s="2"/>
    </row>
    <row r="52" spans="1:11" ht="27" customHeight="1">
      <c r="A52" s="27" t="s">
        <v>44</v>
      </c>
      <c r="B52" s="29"/>
      <c r="C52" s="62"/>
      <c r="D52" s="195">
        <v>-6.45</v>
      </c>
      <c r="E52" s="57">
        <v>-0.94399999999999995</v>
      </c>
      <c r="F52" s="61">
        <v>-0.121</v>
      </c>
      <c r="G52" s="52">
        <v>0</v>
      </c>
      <c r="H52" s="185"/>
      <c r="I52" s="187"/>
      <c r="J52" s="50">
        <v>0.14299999999999999</v>
      </c>
      <c r="K52" s="2"/>
    </row>
    <row r="53" spans="1:11" ht="39.75" customHeight="1">
      <c r="A53" s="27" t="s">
        <v>45</v>
      </c>
      <c r="B53" s="29"/>
      <c r="C53" s="62"/>
      <c r="D53" s="50">
        <v>-0.74099999999999999</v>
      </c>
      <c r="E53" s="51"/>
      <c r="F53" s="51"/>
      <c r="G53" s="52">
        <v>0</v>
      </c>
      <c r="H53" s="185"/>
      <c r="I53" s="187"/>
      <c r="J53" s="50">
        <v>0.121</v>
      </c>
      <c r="K53" s="2"/>
    </row>
    <row r="54" spans="1:11" ht="27" customHeight="1">
      <c r="A54" s="27" t="s">
        <v>46</v>
      </c>
      <c r="B54" s="29"/>
      <c r="C54" s="62"/>
      <c r="D54" s="195">
        <v>-5.2590000000000003</v>
      </c>
      <c r="E54" s="55">
        <v>-0.73699999999999999</v>
      </c>
      <c r="F54" s="61">
        <v>-9.6000000000000002E-2</v>
      </c>
      <c r="G54" s="52">
        <v>0</v>
      </c>
      <c r="H54" s="185"/>
      <c r="I54" s="187"/>
      <c r="J54" s="50">
        <v>0.121</v>
      </c>
      <c r="K54" s="2"/>
    </row>
    <row r="55" spans="1:11" ht="27" customHeight="1">
      <c r="A55" s="27" t="s">
        <v>47</v>
      </c>
      <c r="B55" s="29"/>
      <c r="C55" s="62"/>
      <c r="D55" s="50">
        <v>-0.53500000000000003</v>
      </c>
      <c r="E55" s="51"/>
      <c r="F55" s="51"/>
      <c r="G55" s="52">
        <v>0</v>
      </c>
      <c r="H55" s="185"/>
      <c r="I55" s="187"/>
      <c r="J55" s="50">
        <v>9.5000000000000001E-2</v>
      </c>
      <c r="K55" s="2"/>
    </row>
    <row r="56" spans="1:11" ht="27" customHeight="1">
      <c r="A56" s="27" t="s">
        <v>48</v>
      </c>
      <c r="B56" s="29"/>
      <c r="C56" s="62"/>
      <c r="D56" s="195">
        <v>-3.927</v>
      </c>
      <c r="E56" s="55">
        <v>-0.497</v>
      </c>
      <c r="F56" s="61">
        <v>-6.7000000000000004E-2</v>
      </c>
      <c r="G56" s="52">
        <v>0</v>
      </c>
      <c r="H56" s="185"/>
      <c r="I56" s="187"/>
      <c r="J56" s="50">
        <v>9.5000000000000001E-2</v>
      </c>
      <c r="K56" s="2"/>
    </row>
    <row r="57" spans="1:11" ht="27" customHeight="1">
      <c r="A57" s="27" t="s">
        <v>103</v>
      </c>
      <c r="B57" s="29"/>
      <c r="C57" s="62">
        <v>1</v>
      </c>
      <c r="D57" s="50">
        <v>0.81</v>
      </c>
      <c r="E57" s="51"/>
      <c r="F57" s="51"/>
      <c r="G57" s="52">
        <v>1.19</v>
      </c>
      <c r="H57" s="185"/>
      <c r="I57" s="187"/>
      <c r="J57" s="51"/>
      <c r="K57" s="2"/>
    </row>
    <row r="58" spans="1:11" ht="27" customHeight="1">
      <c r="A58" s="27" t="s">
        <v>104</v>
      </c>
      <c r="B58" s="29"/>
      <c r="C58" s="62">
        <v>2</v>
      </c>
      <c r="D58" s="50">
        <v>0.93100000000000005</v>
      </c>
      <c r="E58" s="50">
        <v>0.252</v>
      </c>
      <c r="F58" s="51"/>
      <c r="G58" s="52">
        <v>1.19</v>
      </c>
      <c r="H58" s="185"/>
      <c r="I58" s="187"/>
      <c r="J58" s="51"/>
      <c r="K58" s="2"/>
    </row>
    <row r="59" spans="1:11" ht="27" customHeight="1">
      <c r="A59" s="27" t="s">
        <v>105</v>
      </c>
      <c r="B59" s="29"/>
      <c r="C59" s="62">
        <v>2</v>
      </c>
      <c r="D59" s="50">
        <v>0.26700000000000002</v>
      </c>
      <c r="E59" s="51"/>
      <c r="F59" s="51"/>
      <c r="G59" s="185"/>
      <c r="H59" s="185"/>
      <c r="I59" s="187"/>
      <c r="J59" s="51"/>
      <c r="K59" s="2"/>
    </row>
    <row r="60" spans="1:11" ht="27" customHeight="1">
      <c r="A60" s="27" t="s">
        <v>106</v>
      </c>
      <c r="B60" s="29"/>
      <c r="C60" s="62">
        <v>3</v>
      </c>
      <c r="D60" s="50">
        <v>0.754</v>
      </c>
      <c r="E60" s="51"/>
      <c r="F60" s="51"/>
      <c r="G60" s="52">
        <v>1.19</v>
      </c>
      <c r="H60" s="185"/>
      <c r="I60" s="187"/>
      <c r="J60" s="51"/>
      <c r="K60" s="2"/>
    </row>
    <row r="61" spans="1:11" ht="27" customHeight="1">
      <c r="A61" s="27" t="s">
        <v>107</v>
      </c>
      <c r="B61" s="29"/>
      <c r="C61" s="62">
        <v>4</v>
      </c>
      <c r="D61" s="50">
        <v>0.77800000000000002</v>
      </c>
      <c r="E61" s="50">
        <v>0.23699999999999999</v>
      </c>
      <c r="F61" s="51"/>
      <c r="G61" s="52">
        <v>1.19</v>
      </c>
      <c r="H61" s="185"/>
      <c r="I61" s="187"/>
      <c r="J61" s="51"/>
      <c r="K61" s="2"/>
    </row>
    <row r="62" spans="1:11" ht="27" customHeight="1">
      <c r="A62" s="27" t="s">
        <v>108</v>
      </c>
      <c r="B62" s="29"/>
      <c r="C62" s="62">
        <v>4</v>
      </c>
      <c r="D62" s="50">
        <v>0.246</v>
      </c>
      <c r="E62" s="51"/>
      <c r="F62" s="51"/>
      <c r="G62" s="185"/>
      <c r="H62" s="185"/>
      <c r="I62" s="187"/>
      <c r="J62" s="51"/>
      <c r="K62" s="2"/>
    </row>
    <row r="63" spans="1:11" ht="27" customHeight="1">
      <c r="A63" s="27" t="s">
        <v>109</v>
      </c>
      <c r="B63" s="29"/>
      <c r="C63" s="62" t="s">
        <v>19</v>
      </c>
      <c r="D63" s="50">
        <v>0.78500000000000003</v>
      </c>
      <c r="E63" s="50">
        <v>0.23400000000000001</v>
      </c>
      <c r="F63" s="51"/>
      <c r="G63" s="52">
        <v>5.54</v>
      </c>
      <c r="H63" s="185"/>
      <c r="I63" s="187"/>
      <c r="J63" s="51"/>
      <c r="K63" s="2"/>
    </row>
    <row r="64" spans="1:11" ht="27" customHeight="1">
      <c r="A64" s="27" t="s">
        <v>110</v>
      </c>
      <c r="B64" s="29"/>
      <c r="C64" s="62" t="s">
        <v>19</v>
      </c>
      <c r="D64" s="50">
        <v>1.03</v>
      </c>
      <c r="E64" s="50">
        <v>0.34499999999999997</v>
      </c>
      <c r="F64" s="51"/>
      <c r="G64" s="52">
        <v>31.97</v>
      </c>
      <c r="H64" s="185"/>
      <c r="I64" s="187"/>
      <c r="J64" s="51"/>
      <c r="K64" s="2"/>
    </row>
    <row r="65" spans="1:11" ht="27" customHeight="1">
      <c r="A65" s="27" t="s">
        <v>111</v>
      </c>
      <c r="B65" s="29"/>
      <c r="C65" s="62" t="s">
        <v>19</v>
      </c>
      <c r="D65" s="50">
        <v>0.85</v>
      </c>
      <c r="E65" s="50">
        <v>0.37</v>
      </c>
      <c r="F65" s="51"/>
      <c r="G65" s="52">
        <v>116.93</v>
      </c>
      <c r="H65" s="185"/>
      <c r="I65" s="187"/>
      <c r="J65" s="51"/>
      <c r="K65" s="2"/>
    </row>
    <row r="66" spans="1:11" ht="27" customHeight="1">
      <c r="A66" s="27" t="s">
        <v>604</v>
      </c>
      <c r="B66" s="29"/>
      <c r="C66" s="62" t="s">
        <v>597</v>
      </c>
      <c r="D66" s="195">
        <v>3.5990000000000002</v>
      </c>
      <c r="E66" s="55">
        <v>0.68100000000000005</v>
      </c>
      <c r="F66" s="61">
        <v>0.245</v>
      </c>
      <c r="G66" s="52">
        <v>1.19</v>
      </c>
      <c r="H66" s="185"/>
      <c r="I66" s="187"/>
      <c r="J66" s="51"/>
      <c r="K66" s="2"/>
    </row>
    <row r="67" spans="1:11" ht="27" customHeight="1">
      <c r="A67" s="27" t="s">
        <v>605</v>
      </c>
      <c r="B67" s="29"/>
      <c r="C67" s="62" t="s">
        <v>597</v>
      </c>
      <c r="D67" s="195">
        <v>3.2709999999999999</v>
      </c>
      <c r="E67" s="55">
        <v>0.63300000000000001</v>
      </c>
      <c r="F67" s="61">
        <v>0.23899999999999999</v>
      </c>
      <c r="G67" s="52">
        <v>1.19</v>
      </c>
      <c r="H67" s="185"/>
      <c r="I67" s="187"/>
      <c r="J67" s="51"/>
      <c r="K67" s="2"/>
    </row>
    <row r="68" spans="1:11" ht="27" customHeight="1">
      <c r="A68" s="27" t="s">
        <v>112</v>
      </c>
      <c r="B68" s="29"/>
      <c r="C68" s="62">
        <v>0</v>
      </c>
      <c r="D68" s="195">
        <v>2.4319999999999999</v>
      </c>
      <c r="E68" s="55">
        <v>0.49199999999999999</v>
      </c>
      <c r="F68" s="61">
        <v>0.222</v>
      </c>
      <c r="G68" s="52">
        <v>4.8</v>
      </c>
      <c r="H68" s="52">
        <v>1.25</v>
      </c>
      <c r="I68" s="188">
        <v>1.91</v>
      </c>
      <c r="J68" s="50">
        <v>0.06</v>
      </c>
      <c r="K68" s="2"/>
    </row>
    <row r="69" spans="1:11" ht="27" customHeight="1">
      <c r="A69" s="27" t="s">
        <v>113</v>
      </c>
      <c r="B69" s="29"/>
      <c r="C69" s="62">
        <v>0</v>
      </c>
      <c r="D69" s="195">
        <v>3.06</v>
      </c>
      <c r="E69" s="55">
        <v>0.64100000000000001</v>
      </c>
      <c r="F69" s="61">
        <v>0.32700000000000001</v>
      </c>
      <c r="G69" s="52">
        <v>23.74</v>
      </c>
      <c r="H69" s="52">
        <v>1.98</v>
      </c>
      <c r="I69" s="188">
        <v>3.6</v>
      </c>
      <c r="J69" s="50">
        <v>7.1999999999999995E-2</v>
      </c>
      <c r="K69" s="2"/>
    </row>
    <row r="70" spans="1:11" ht="27" customHeight="1">
      <c r="A70" s="27" t="s">
        <v>114</v>
      </c>
      <c r="B70" s="29"/>
      <c r="C70" s="62">
        <v>0</v>
      </c>
      <c r="D70" s="195">
        <v>2.62</v>
      </c>
      <c r="E70" s="55">
        <v>0.59199999999999997</v>
      </c>
      <c r="F70" s="61">
        <v>0.36299999999999999</v>
      </c>
      <c r="G70" s="52">
        <v>61.1</v>
      </c>
      <c r="H70" s="52">
        <v>1.95</v>
      </c>
      <c r="I70" s="188">
        <v>3.95</v>
      </c>
      <c r="J70" s="50">
        <v>5.7000000000000002E-2</v>
      </c>
      <c r="K70" s="2"/>
    </row>
    <row r="71" spans="1:11" ht="27" customHeight="1">
      <c r="A71" s="27" t="s">
        <v>215</v>
      </c>
      <c r="B71" s="29"/>
      <c r="C71" s="62">
        <v>8</v>
      </c>
      <c r="D71" s="50">
        <v>1.1879999999999999</v>
      </c>
      <c r="E71" s="51"/>
      <c r="F71" s="51"/>
      <c r="G71" s="185"/>
      <c r="H71" s="185"/>
      <c r="I71" s="189"/>
      <c r="J71" s="51"/>
      <c r="K71" s="2"/>
    </row>
    <row r="72" spans="1:11" ht="27" customHeight="1">
      <c r="A72" s="27" t="s">
        <v>216</v>
      </c>
      <c r="B72" s="29"/>
      <c r="C72" s="62">
        <v>1</v>
      </c>
      <c r="D72" s="50">
        <v>1.2609999999999999</v>
      </c>
      <c r="E72" s="51"/>
      <c r="F72" s="51"/>
      <c r="G72" s="185"/>
      <c r="H72" s="185"/>
      <c r="I72" s="189"/>
      <c r="J72" s="51"/>
      <c r="K72" s="2"/>
    </row>
    <row r="73" spans="1:11" ht="27" customHeight="1">
      <c r="A73" s="27" t="s">
        <v>217</v>
      </c>
      <c r="B73" s="29"/>
      <c r="C73" s="62">
        <v>1</v>
      </c>
      <c r="D73" s="50">
        <v>1.663</v>
      </c>
      <c r="E73" s="51"/>
      <c r="F73" s="51"/>
      <c r="G73" s="185"/>
      <c r="H73" s="185"/>
      <c r="I73" s="189"/>
      <c r="J73" s="51"/>
      <c r="K73" s="2"/>
    </row>
    <row r="74" spans="1:11" ht="27" customHeight="1">
      <c r="A74" s="27" t="s">
        <v>218</v>
      </c>
      <c r="B74" s="29"/>
      <c r="C74" s="62">
        <v>1</v>
      </c>
      <c r="D74" s="50">
        <v>1.161</v>
      </c>
      <c r="E74" s="51"/>
      <c r="F74" s="51"/>
      <c r="G74" s="185"/>
      <c r="H74" s="185"/>
      <c r="I74" s="189"/>
      <c r="J74" s="51"/>
      <c r="K74" s="2"/>
    </row>
    <row r="75" spans="1:11" ht="27" customHeight="1">
      <c r="A75" s="27" t="s">
        <v>115</v>
      </c>
      <c r="B75" s="29"/>
      <c r="C75" s="62">
        <v>0</v>
      </c>
      <c r="D75" s="184">
        <v>8.9969999999999999</v>
      </c>
      <c r="E75" s="56">
        <v>1.1779999999999999</v>
      </c>
      <c r="F75" s="61">
        <v>0.82499999999999996</v>
      </c>
      <c r="G75" s="185"/>
      <c r="H75" s="185"/>
      <c r="I75" s="187"/>
      <c r="J75" s="51"/>
      <c r="K75" s="2"/>
    </row>
    <row r="76" spans="1:11" ht="27" customHeight="1">
      <c r="A76" s="27" t="s">
        <v>606</v>
      </c>
      <c r="B76" s="29"/>
      <c r="C76" s="62">
        <v>8</v>
      </c>
      <c r="D76" s="50">
        <v>-0.52200000000000002</v>
      </c>
      <c r="E76" s="51"/>
      <c r="F76" s="51"/>
      <c r="G76" s="52">
        <v>0</v>
      </c>
      <c r="H76" s="185"/>
      <c r="I76" s="187"/>
      <c r="J76" s="51"/>
      <c r="K76" s="2"/>
    </row>
    <row r="77" spans="1:11" ht="27" customHeight="1">
      <c r="A77" s="27" t="s">
        <v>116</v>
      </c>
      <c r="B77" s="29"/>
      <c r="C77" s="62">
        <v>8</v>
      </c>
      <c r="D77" s="50">
        <v>-0.49099999999999999</v>
      </c>
      <c r="E77" s="51"/>
      <c r="F77" s="51"/>
      <c r="G77" s="52">
        <v>0</v>
      </c>
      <c r="H77" s="185"/>
      <c r="I77" s="187"/>
      <c r="J77" s="51"/>
      <c r="K77" s="2"/>
    </row>
    <row r="78" spans="1:11" ht="27" customHeight="1">
      <c r="A78" s="27" t="s">
        <v>117</v>
      </c>
      <c r="B78" s="29"/>
      <c r="C78" s="62">
        <v>0</v>
      </c>
      <c r="D78" s="50">
        <v>-0.52200000000000002</v>
      </c>
      <c r="E78" s="51"/>
      <c r="F78" s="51"/>
      <c r="G78" s="52">
        <v>0</v>
      </c>
      <c r="H78" s="185"/>
      <c r="I78" s="187"/>
      <c r="J78" s="50">
        <v>8.1000000000000003E-2</v>
      </c>
      <c r="K78" s="2"/>
    </row>
    <row r="79" spans="1:11" ht="27" customHeight="1">
      <c r="A79" s="27" t="s">
        <v>118</v>
      </c>
      <c r="B79" s="29"/>
      <c r="C79" s="62">
        <v>0</v>
      </c>
      <c r="D79" s="195">
        <v>-3.6509999999999998</v>
      </c>
      <c r="E79" s="55">
        <v>-0.53400000000000003</v>
      </c>
      <c r="F79" s="61">
        <v>-6.8000000000000005E-2</v>
      </c>
      <c r="G79" s="52">
        <v>0</v>
      </c>
      <c r="H79" s="185"/>
      <c r="I79" s="187"/>
      <c r="J79" s="50">
        <v>8.1000000000000003E-2</v>
      </c>
      <c r="K79" s="2"/>
    </row>
    <row r="80" spans="1:11" ht="27" customHeight="1">
      <c r="A80" s="27" t="s">
        <v>119</v>
      </c>
      <c r="B80" s="29"/>
      <c r="C80" s="62">
        <v>0</v>
      </c>
      <c r="D80" s="50">
        <v>-0.49099999999999999</v>
      </c>
      <c r="E80" s="51"/>
      <c r="F80" s="51"/>
      <c r="G80" s="52">
        <v>0</v>
      </c>
      <c r="H80" s="185"/>
      <c r="I80" s="187"/>
      <c r="J80" s="50">
        <v>0.08</v>
      </c>
      <c r="K80" s="2"/>
    </row>
    <row r="81" spans="1:11" ht="27" customHeight="1">
      <c r="A81" s="27" t="s">
        <v>120</v>
      </c>
      <c r="B81" s="29"/>
      <c r="C81" s="62">
        <v>0</v>
      </c>
      <c r="D81" s="195">
        <v>-3.4849999999999999</v>
      </c>
      <c r="E81" s="55">
        <v>-0.48799999999999999</v>
      </c>
      <c r="F81" s="61">
        <v>-6.4000000000000001E-2</v>
      </c>
      <c r="G81" s="52">
        <v>0</v>
      </c>
      <c r="H81" s="185"/>
      <c r="I81" s="187"/>
      <c r="J81" s="50">
        <v>0.08</v>
      </c>
      <c r="K81" s="2"/>
    </row>
    <row r="82" spans="1:11" ht="27" customHeight="1">
      <c r="A82" s="27" t="s">
        <v>121</v>
      </c>
      <c r="B82" s="29"/>
      <c r="C82" s="62">
        <v>0</v>
      </c>
      <c r="D82" s="50">
        <v>-0.53500000000000003</v>
      </c>
      <c r="E82" s="51"/>
      <c r="F82" s="51"/>
      <c r="G82" s="52">
        <v>6.21</v>
      </c>
      <c r="H82" s="185"/>
      <c r="I82" s="187"/>
      <c r="J82" s="50">
        <v>9.5000000000000001E-2</v>
      </c>
      <c r="K82" s="2"/>
    </row>
    <row r="83" spans="1:11" ht="27" customHeight="1">
      <c r="A83" s="27" t="s">
        <v>122</v>
      </c>
      <c r="B83" s="29"/>
      <c r="C83" s="62">
        <v>0</v>
      </c>
      <c r="D83" s="195">
        <v>-3.927</v>
      </c>
      <c r="E83" s="55">
        <v>-0.497</v>
      </c>
      <c r="F83" s="61">
        <v>-6.7000000000000004E-2</v>
      </c>
      <c r="G83" s="52">
        <v>6.21</v>
      </c>
      <c r="H83" s="185"/>
      <c r="I83" s="187"/>
      <c r="J83" s="50">
        <v>9.5000000000000001E-2</v>
      </c>
      <c r="K83" s="2"/>
    </row>
    <row r="84" spans="1:11" ht="27" customHeight="1">
      <c r="A84" s="27" t="s">
        <v>67</v>
      </c>
      <c r="B84" s="29"/>
      <c r="C84" s="62">
        <v>1</v>
      </c>
      <c r="D84" s="50">
        <v>0.64100000000000001</v>
      </c>
      <c r="E84" s="51"/>
      <c r="F84" s="51"/>
      <c r="G84" s="52">
        <v>0.94</v>
      </c>
      <c r="H84" s="185"/>
      <c r="I84" s="187"/>
      <c r="J84" s="51"/>
      <c r="K84" s="2"/>
    </row>
    <row r="85" spans="1:11" ht="27" customHeight="1">
      <c r="A85" s="27" t="s">
        <v>68</v>
      </c>
      <c r="B85" s="29"/>
      <c r="C85" s="62">
        <v>2</v>
      </c>
      <c r="D85" s="50">
        <v>0.73699999999999999</v>
      </c>
      <c r="E85" s="50">
        <v>0.19900000000000001</v>
      </c>
      <c r="F85" s="51"/>
      <c r="G85" s="52">
        <v>0.94</v>
      </c>
      <c r="H85" s="185"/>
      <c r="I85" s="187"/>
      <c r="J85" s="51"/>
      <c r="K85" s="2"/>
    </row>
    <row r="86" spans="1:11" ht="27" customHeight="1">
      <c r="A86" s="27" t="s">
        <v>69</v>
      </c>
      <c r="B86" s="29"/>
      <c r="C86" s="62">
        <v>2</v>
      </c>
      <c r="D86" s="50">
        <v>0.21099999999999999</v>
      </c>
      <c r="E86" s="51"/>
      <c r="F86" s="51"/>
      <c r="G86" s="185"/>
      <c r="H86" s="185"/>
      <c r="I86" s="187"/>
      <c r="J86" s="51"/>
      <c r="K86" s="2"/>
    </row>
    <row r="87" spans="1:11" ht="27" customHeight="1">
      <c r="A87" s="27" t="s">
        <v>70</v>
      </c>
      <c r="B87" s="29"/>
      <c r="C87" s="62">
        <v>3</v>
      </c>
      <c r="D87" s="50">
        <v>0.59599999999999997</v>
      </c>
      <c r="E87" s="51"/>
      <c r="F87" s="51"/>
      <c r="G87" s="52">
        <v>0.94</v>
      </c>
      <c r="H87" s="185"/>
      <c r="I87" s="187"/>
      <c r="J87" s="51"/>
      <c r="K87" s="2"/>
    </row>
    <row r="88" spans="1:11" ht="27" customHeight="1">
      <c r="A88" s="27" t="s">
        <v>71</v>
      </c>
      <c r="B88" s="29"/>
      <c r="C88" s="62">
        <v>4</v>
      </c>
      <c r="D88" s="50">
        <v>0.61499999999999999</v>
      </c>
      <c r="E88" s="50">
        <v>0.188</v>
      </c>
      <c r="F88" s="51"/>
      <c r="G88" s="52">
        <v>0.94</v>
      </c>
      <c r="H88" s="185"/>
      <c r="I88" s="187"/>
      <c r="J88" s="51"/>
      <c r="K88" s="2"/>
    </row>
    <row r="89" spans="1:11" ht="27" customHeight="1">
      <c r="A89" s="27" t="s">
        <v>72</v>
      </c>
      <c r="B89" s="29"/>
      <c r="C89" s="62">
        <v>4</v>
      </c>
      <c r="D89" s="50">
        <v>0.19400000000000001</v>
      </c>
      <c r="E89" s="51"/>
      <c r="F89" s="51"/>
      <c r="G89" s="185"/>
      <c r="H89" s="185"/>
      <c r="I89" s="187"/>
      <c r="J89" s="51"/>
      <c r="K89" s="2"/>
    </row>
    <row r="90" spans="1:11" ht="27" customHeight="1">
      <c r="A90" s="27" t="s">
        <v>73</v>
      </c>
      <c r="B90" s="29"/>
      <c r="C90" s="62" t="s">
        <v>19</v>
      </c>
      <c r="D90" s="50">
        <v>0.621</v>
      </c>
      <c r="E90" s="50">
        <v>0.185</v>
      </c>
      <c r="F90" s="51"/>
      <c r="G90" s="52">
        <v>4.3899999999999997</v>
      </c>
      <c r="H90" s="185"/>
      <c r="I90" s="187"/>
      <c r="J90" s="51"/>
      <c r="K90" s="2"/>
    </row>
    <row r="91" spans="1:11" ht="27" customHeight="1">
      <c r="A91" s="27" t="s">
        <v>123</v>
      </c>
      <c r="B91" s="29"/>
      <c r="C91" s="62" t="s">
        <v>19</v>
      </c>
      <c r="D91" s="50">
        <v>0.81499999999999995</v>
      </c>
      <c r="E91" s="50">
        <v>0.27300000000000002</v>
      </c>
      <c r="F91" s="51"/>
      <c r="G91" s="52">
        <v>25.3</v>
      </c>
      <c r="H91" s="185"/>
      <c r="I91" s="187"/>
      <c r="J91" s="51"/>
      <c r="K91" s="2"/>
    </row>
    <row r="92" spans="1:11" ht="27" customHeight="1">
      <c r="A92" s="27" t="s">
        <v>124</v>
      </c>
      <c r="B92" s="29"/>
      <c r="C92" s="62" t="s">
        <v>19</v>
      </c>
      <c r="D92" s="50">
        <v>0.67200000000000004</v>
      </c>
      <c r="E92" s="50">
        <v>0.29299999999999998</v>
      </c>
      <c r="F92" s="51"/>
      <c r="G92" s="52">
        <v>92.53</v>
      </c>
      <c r="H92" s="185"/>
      <c r="I92" s="187"/>
      <c r="J92" s="51"/>
      <c r="K92" s="2"/>
    </row>
    <row r="93" spans="1:11" ht="27" customHeight="1">
      <c r="A93" s="27" t="s">
        <v>607</v>
      </c>
      <c r="B93" s="29"/>
      <c r="C93" s="62" t="s">
        <v>597</v>
      </c>
      <c r="D93" s="195">
        <v>2.8479999999999999</v>
      </c>
      <c r="E93" s="55">
        <v>0.53900000000000003</v>
      </c>
      <c r="F93" s="61">
        <v>0.19400000000000001</v>
      </c>
      <c r="G93" s="52">
        <v>0.94</v>
      </c>
      <c r="H93" s="185"/>
      <c r="I93" s="187"/>
      <c r="J93" s="51"/>
      <c r="K93" s="2"/>
    </row>
    <row r="94" spans="1:11" ht="27" customHeight="1">
      <c r="A94" s="27" t="s">
        <v>608</v>
      </c>
      <c r="B94" s="29"/>
      <c r="C94" s="62" t="s">
        <v>597</v>
      </c>
      <c r="D94" s="195">
        <v>2.5880000000000001</v>
      </c>
      <c r="E94" s="55">
        <v>0.501</v>
      </c>
      <c r="F94" s="61">
        <v>0.189</v>
      </c>
      <c r="G94" s="52">
        <v>0.94</v>
      </c>
      <c r="H94" s="185"/>
      <c r="I94" s="187"/>
      <c r="J94" s="51"/>
      <c r="K94" s="2"/>
    </row>
    <row r="95" spans="1:11" ht="27" customHeight="1">
      <c r="A95" s="27" t="s">
        <v>74</v>
      </c>
      <c r="B95" s="29"/>
      <c r="C95" s="62">
        <v>0</v>
      </c>
      <c r="D95" s="195">
        <v>1.9239999999999999</v>
      </c>
      <c r="E95" s="55">
        <v>0.39</v>
      </c>
      <c r="F95" s="61">
        <v>0.17499999999999999</v>
      </c>
      <c r="G95" s="52">
        <v>3.79</v>
      </c>
      <c r="H95" s="52">
        <v>0.99</v>
      </c>
      <c r="I95" s="188">
        <v>1.51</v>
      </c>
      <c r="J95" s="50">
        <v>4.8000000000000001E-2</v>
      </c>
      <c r="K95" s="2"/>
    </row>
    <row r="96" spans="1:11" ht="27" customHeight="1">
      <c r="A96" s="27" t="s">
        <v>75</v>
      </c>
      <c r="B96" s="29"/>
      <c r="C96" s="62">
        <v>0</v>
      </c>
      <c r="D96" s="195">
        <v>2.4209999999999998</v>
      </c>
      <c r="E96" s="55">
        <v>0.50700000000000001</v>
      </c>
      <c r="F96" s="61">
        <v>0.25900000000000001</v>
      </c>
      <c r="G96" s="52">
        <v>18.78</v>
      </c>
      <c r="H96" s="52">
        <v>1.57</v>
      </c>
      <c r="I96" s="188">
        <v>2.85</v>
      </c>
      <c r="J96" s="50">
        <v>5.7000000000000002E-2</v>
      </c>
      <c r="K96" s="2"/>
    </row>
    <row r="97" spans="1:11" ht="27" customHeight="1">
      <c r="A97" s="27" t="s">
        <v>76</v>
      </c>
      <c r="B97" s="29"/>
      <c r="C97" s="62">
        <v>0</v>
      </c>
      <c r="D97" s="195">
        <v>2.073</v>
      </c>
      <c r="E97" s="55">
        <v>0.46899999999999997</v>
      </c>
      <c r="F97" s="61">
        <v>0.28699999999999998</v>
      </c>
      <c r="G97" s="52">
        <v>48.35</v>
      </c>
      <c r="H97" s="52">
        <v>1.54</v>
      </c>
      <c r="I97" s="188">
        <v>3.13</v>
      </c>
      <c r="J97" s="50">
        <v>4.4999999999999998E-2</v>
      </c>
      <c r="K97" s="2"/>
    </row>
    <row r="98" spans="1:11" ht="27" customHeight="1">
      <c r="A98" s="27" t="s">
        <v>219</v>
      </c>
      <c r="B98" s="29"/>
      <c r="C98" s="62">
        <v>8</v>
      </c>
      <c r="D98" s="50">
        <v>0.94</v>
      </c>
      <c r="E98" s="51"/>
      <c r="F98" s="51"/>
      <c r="G98" s="185"/>
      <c r="H98" s="185"/>
      <c r="I98" s="189"/>
      <c r="J98" s="51"/>
      <c r="K98" s="2"/>
    </row>
    <row r="99" spans="1:11" ht="27" customHeight="1">
      <c r="A99" s="27" t="s">
        <v>220</v>
      </c>
      <c r="B99" s="29"/>
      <c r="C99" s="62">
        <v>1</v>
      </c>
      <c r="D99" s="50">
        <v>0.998</v>
      </c>
      <c r="E99" s="51"/>
      <c r="F99" s="51"/>
      <c r="G99" s="185"/>
      <c r="H99" s="185"/>
      <c r="I99" s="189"/>
      <c r="J99" s="51"/>
      <c r="K99" s="2"/>
    </row>
    <row r="100" spans="1:11" ht="27" customHeight="1">
      <c r="A100" s="27" t="s">
        <v>221</v>
      </c>
      <c r="B100" s="29"/>
      <c r="C100" s="62">
        <v>1</v>
      </c>
      <c r="D100" s="50">
        <v>1.3160000000000001</v>
      </c>
      <c r="E100" s="51"/>
      <c r="F100" s="51"/>
      <c r="G100" s="185"/>
      <c r="H100" s="185"/>
      <c r="I100" s="189"/>
      <c r="J100" s="51"/>
      <c r="K100" s="2"/>
    </row>
    <row r="101" spans="1:11" ht="27" customHeight="1">
      <c r="A101" s="27" t="s">
        <v>222</v>
      </c>
      <c r="B101" s="29"/>
      <c r="C101" s="62">
        <v>1</v>
      </c>
      <c r="D101" s="50">
        <v>0.91900000000000004</v>
      </c>
      <c r="E101" s="51"/>
      <c r="F101" s="51"/>
      <c r="G101" s="185"/>
      <c r="H101" s="185"/>
      <c r="I101" s="189"/>
      <c r="J101" s="51"/>
      <c r="K101" s="2"/>
    </row>
    <row r="102" spans="1:11" ht="27" customHeight="1">
      <c r="A102" s="27" t="s">
        <v>77</v>
      </c>
      <c r="B102" s="29"/>
      <c r="C102" s="62">
        <v>0</v>
      </c>
      <c r="D102" s="184">
        <v>7.1189999999999998</v>
      </c>
      <c r="E102" s="56">
        <v>0.93200000000000005</v>
      </c>
      <c r="F102" s="61">
        <v>0.65300000000000002</v>
      </c>
      <c r="G102" s="185"/>
      <c r="H102" s="185"/>
      <c r="I102" s="187"/>
      <c r="J102" s="51"/>
      <c r="K102" s="2"/>
    </row>
    <row r="103" spans="1:11" ht="27" customHeight="1">
      <c r="A103" s="27" t="s">
        <v>609</v>
      </c>
      <c r="B103" s="29"/>
      <c r="C103" s="62">
        <v>8</v>
      </c>
      <c r="D103" s="50">
        <v>-0.41299999999999998</v>
      </c>
      <c r="E103" s="51"/>
      <c r="F103" s="51"/>
      <c r="G103" s="52">
        <v>0</v>
      </c>
      <c r="H103" s="185"/>
      <c r="I103" s="187"/>
      <c r="J103" s="51"/>
      <c r="K103" s="2"/>
    </row>
    <row r="104" spans="1:11" ht="27" customHeight="1">
      <c r="A104" s="27" t="s">
        <v>78</v>
      </c>
      <c r="B104" s="29"/>
      <c r="C104" s="62">
        <v>8</v>
      </c>
      <c r="D104" s="50">
        <v>-0.38900000000000001</v>
      </c>
      <c r="E104" s="51"/>
      <c r="F104" s="51"/>
      <c r="G104" s="52">
        <v>0</v>
      </c>
      <c r="H104" s="185"/>
      <c r="I104" s="187"/>
      <c r="J104" s="51"/>
      <c r="K104" s="2"/>
    </row>
    <row r="105" spans="1:11" ht="27" customHeight="1">
      <c r="A105" s="27" t="s">
        <v>79</v>
      </c>
      <c r="B105" s="29"/>
      <c r="C105" s="62">
        <v>0</v>
      </c>
      <c r="D105" s="50">
        <v>-0.41299999999999998</v>
      </c>
      <c r="E105" s="51"/>
      <c r="F105" s="51"/>
      <c r="G105" s="52">
        <v>0</v>
      </c>
      <c r="H105" s="185"/>
      <c r="I105" s="187"/>
      <c r="J105" s="50">
        <v>6.4000000000000001E-2</v>
      </c>
      <c r="K105" s="2"/>
    </row>
    <row r="106" spans="1:11" ht="27" customHeight="1">
      <c r="A106" s="27" t="s">
        <v>80</v>
      </c>
      <c r="B106" s="29"/>
      <c r="C106" s="62">
        <v>0</v>
      </c>
      <c r="D106" s="195">
        <v>-2.8889999999999998</v>
      </c>
      <c r="E106" s="57">
        <v>-0.42299999999999999</v>
      </c>
      <c r="F106" s="61">
        <v>-5.3999999999999999E-2</v>
      </c>
      <c r="G106" s="52">
        <v>0</v>
      </c>
      <c r="H106" s="185"/>
      <c r="I106" s="187"/>
      <c r="J106" s="50">
        <v>6.4000000000000001E-2</v>
      </c>
      <c r="K106" s="2"/>
    </row>
    <row r="107" spans="1:11" ht="27" customHeight="1">
      <c r="A107" s="27" t="s">
        <v>81</v>
      </c>
      <c r="B107" s="29"/>
      <c r="C107" s="62">
        <v>0</v>
      </c>
      <c r="D107" s="50">
        <v>-0.38900000000000001</v>
      </c>
      <c r="E107" s="51"/>
      <c r="F107" s="51"/>
      <c r="G107" s="52">
        <v>0</v>
      </c>
      <c r="H107" s="185"/>
      <c r="I107" s="187"/>
      <c r="J107" s="50">
        <v>6.3E-2</v>
      </c>
      <c r="K107" s="2"/>
    </row>
    <row r="108" spans="1:11" ht="27" customHeight="1">
      <c r="A108" s="27" t="s">
        <v>82</v>
      </c>
      <c r="B108" s="29"/>
      <c r="C108" s="62">
        <v>0</v>
      </c>
      <c r="D108" s="195">
        <v>-2.758</v>
      </c>
      <c r="E108" s="55">
        <v>-0.38600000000000001</v>
      </c>
      <c r="F108" s="61">
        <v>-0.05</v>
      </c>
      <c r="G108" s="52">
        <v>0</v>
      </c>
      <c r="H108" s="185"/>
      <c r="I108" s="187"/>
      <c r="J108" s="50">
        <v>6.3E-2</v>
      </c>
      <c r="K108" s="2"/>
    </row>
    <row r="109" spans="1:11" ht="27" customHeight="1">
      <c r="A109" s="27" t="s">
        <v>83</v>
      </c>
      <c r="B109" s="29"/>
      <c r="C109" s="62">
        <v>0</v>
      </c>
      <c r="D109" s="50">
        <v>-0.42299999999999999</v>
      </c>
      <c r="E109" s="51"/>
      <c r="F109" s="51"/>
      <c r="G109" s="52">
        <v>4.91</v>
      </c>
      <c r="H109" s="185"/>
      <c r="I109" s="187"/>
      <c r="J109" s="50">
        <v>7.4999999999999997E-2</v>
      </c>
      <c r="K109" s="2"/>
    </row>
    <row r="110" spans="1:11" ht="27" customHeight="1">
      <c r="A110" s="27" t="s">
        <v>84</v>
      </c>
      <c r="B110" s="29"/>
      <c r="C110" s="62">
        <v>0</v>
      </c>
      <c r="D110" s="195">
        <v>-3.1070000000000002</v>
      </c>
      <c r="E110" s="55">
        <v>-0.39300000000000002</v>
      </c>
      <c r="F110" s="61">
        <v>-5.2999999999999999E-2</v>
      </c>
      <c r="G110" s="52">
        <v>4.91</v>
      </c>
      <c r="H110" s="185"/>
      <c r="I110" s="187"/>
      <c r="J110" s="50">
        <v>7.4999999999999997E-2</v>
      </c>
      <c r="K110" s="2"/>
    </row>
    <row r="111" spans="1:11" ht="27" customHeight="1">
      <c r="A111" s="27" t="s">
        <v>125</v>
      </c>
      <c r="B111" s="29"/>
      <c r="C111" s="62">
        <v>1</v>
      </c>
      <c r="D111" s="50">
        <v>0.53500000000000003</v>
      </c>
      <c r="E111" s="51"/>
      <c r="F111" s="51"/>
      <c r="G111" s="52">
        <v>0.78</v>
      </c>
      <c r="H111" s="185"/>
      <c r="I111" s="187"/>
      <c r="J111" s="51"/>
      <c r="K111" s="2"/>
    </row>
    <row r="112" spans="1:11" ht="27" customHeight="1">
      <c r="A112" s="27" t="s">
        <v>126</v>
      </c>
      <c r="B112" s="29"/>
      <c r="C112" s="62">
        <v>2</v>
      </c>
      <c r="D112" s="50">
        <v>0.61599999999999999</v>
      </c>
      <c r="E112" s="50">
        <v>0.16700000000000001</v>
      </c>
      <c r="F112" s="51"/>
      <c r="G112" s="52">
        <v>0.78</v>
      </c>
      <c r="H112" s="185"/>
      <c r="I112" s="187"/>
      <c r="J112" s="51"/>
      <c r="K112" s="2"/>
    </row>
    <row r="113" spans="1:11" ht="27" customHeight="1">
      <c r="A113" s="27" t="s">
        <v>127</v>
      </c>
      <c r="B113" s="29"/>
      <c r="C113" s="62">
        <v>2</v>
      </c>
      <c r="D113" s="50">
        <v>0.17599999999999999</v>
      </c>
      <c r="E113" s="51"/>
      <c r="F113" s="51"/>
      <c r="G113" s="185"/>
      <c r="H113" s="185"/>
      <c r="I113" s="187"/>
      <c r="J113" s="51"/>
      <c r="K113" s="2"/>
    </row>
    <row r="114" spans="1:11" ht="27" customHeight="1">
      <c r="A114" s="27" t="s">
        <v>128</v>
      </c>
      <c r="B114" s="29"/>
      <c r="C114" s="62">
        <v>3</v>
      </c>
      <c r="D114" s="50">
        <v>0.498</v>
      </c>
      <c r="E114" s="51"/>
      <c r="F114" s="51"/>
      <c r="G114" s="52">
        <v>0.78</v>
      </c>
      <c r="H114" s="185"/>
      <c r="I114" s="187"/>
      <c r="J114" s="51"/>
      <c r="K114" s="2"/>
    </row>
    <row r="115" spans="1:11" ht="27" customHeight="1">
      <c r="A115" s="27" t="s">
        <v>129</v>
      </c>
      <c r="B115" s="29"/>
      <c r="C115" s="62">
        <v>4</v>
      </c>
      <c r="D115" s="50">
        <v>0.51400000000000001</v>
      </c>
      <c r="E115" s="50">
        <v>0.157</v>
      </c>
      <c r="F115" s="51"/>
      <c r="G115" s="52">
        <v>0.78</v>
      </c>
      <c r="H115" s="185"/>
      <c r="I115" s="187"/>
      <c r="J115" s="51"/>
      <c r="K115" s="2"/>
    </row>
    <row r="116" spans="1:11" ht="27" customHeight="1">
      <c r="A116" s="27" t="s">
        <v>130</v>
      </c>
      <c r="B116" s="29"/>
      <c r="C116" s="62">
        <v>4</v>
      </c>
      <c r="D116" s="50">
        <v>0.16200000000000001</v>
      </c>
      <c r="E116" s="51"/>
      <c r="F116" s="51"/>
      <c r="G116" s="185"/>
      <c r="H116" s="185"/>
      <c r="I116" s="187"/>
      <c r="J116" s="51"/>
      <c r="K116" s="2"/>
    </row>
    <row r="117" spans="1:11" ht="27" customHeight="1">
      <c r="A117" s="27" t="s">
        <v>131</v>
      </c>
      <c r="B117" s="29"/>
      <c r="C117" s="62" t="s">
        <v>19</v>
      </c>
      <c r="D117" s="50">
        <v>0.51900000000000002</v>
      </c>
      <c r="E117" s="50">
        <v>0.155</v>
      </c>
      <c r="F117" s="51"/>
      <c r="G117" s="52">
        <v>3.67</v>
      </c>
      <c r="H117" s="185"/>
      <c r="I117" s="187"/>
      <c r="J117" s="51"/>
      <c r="K117" s="2"/>
    </row>
    <row r="118" spans="1:11" ht="27" customHeight="1">
      <c r="A118" s="27" t="s">
        <v>132</v>
      </c>
      <c r="B118" s="29"/>
      <c r="C118" s="62" t="s">
        <v>19</v>
      </c>
      <c r="D118" s="50">
        <v>0.68100000000000005</v>
      </c>
      <c r="E118" s="50">
        <v>0.22800000000000001</v>
      </c>
      <c r="F118" s="51"/>
      <c r="G118" s="52">
        <v>21.14</v>
      </c>
      <c r="H118" s="185"/>
      <c r="I118" s="187"/>
      <c r="J118" s="51"/>
      <c r="K118" s="2"/>
    </row>
    <row r="119" spans="1:11" ht="27" customHeight="1">
      <c r="A119" s="27" t="s">
        <v>133</v>
      </c>
      <c r="B119" s="29"/>
      <c r="C119" s="62" t="s">
        <v>19</v>
      </c>
      <c r="D119" s="50">
        <v>0.56200000000000006</v>
      </c>
      <c r="E119" s="50">
        <v>0.24399999999999999</v>
      </c>
      <c r="F119" s="51"/>
      <c r="G119" s="52">
        <v>77.3</v>
      </c>
      <c r="H119" s="185"/>
      <c r="I119" s="187"/>
      <c r="J119" s="51"/>
      <c r="K119" s="2"/>
    </row>
    <row r="120" spans="1:11" ht="27" customHeight="1">
      <c r="A120" s="27" t="s">
        <v>610</v>
      </c>
      <c r="B120" s="29"/>
      <c r="C120" s="62" t="s">
        <v>597</v>
      </c>
      <c r="D120" s="195">
        <v>2.38</v>
      </c>
      <c r="E120" s="55">
        <v>0.45</v>
      </c>
      <c r="F120" s="61">
        <v>0.16200000000000001</v>
      </c>
      <c r="G120" s="52">
        <v>0.78</v>
      </c>
      <c r="H120" s="185"/>
      <c r="I120" s="187"/>
      <c r="J120" s="51"/>
      <c r="K120" s="2"/>
    </row>
    <row r="121" spans="1:11" ht="27" customHeight="1">
      <c r="A121" s="27" t="s">
        <v>611</v>
      </c>
      <c r="B121" s="29"/>
      <c r="C121" s="62" t="s">
        <v>597</v>
      </c>
      <c r="D121" s="195">
        <v>2.1619999999999999</v>
      </c>
      <c r="E121" s="55">
        <v>0.41799999999999998</v>
      </c>
      <c r="F121" s="61">
        <v>0.158</v>
      </c>
      <c r="G121" s="52">
        <v>0.78</v>
      </c>
      <c r="H121" s="185"/>
      <c r="I121" s="187"/>
      <c r="J121" s="51"/>
      <c r="K121" s="2"/>
    </row>
    <row r="122" spans="1:11" ht="27" customHeight="1">
      <c r="A122" s="27" t="s">
        <v>134</v>
      </c>
      <c r="B122" s="29"/>
      <c r="C122" s="62">
        <v>0</v>
      </c>
      <c r="D122" s="195">
        <v>1.6080000000000001</v>
      </c>
      <c r="E122" s="55">
        <v>0.32600000000000001</v>
      </c>
      <c r="F122" s="61">
        <v>0.14699999999999999</v>
      </c>
      <c r="G122" s="52">
        <v>3.17</v>
      </c>
      <c r="H122" s="52">
        <v>0.83</v>
      </c>
      <c r="I122" s="188">
        <v>1.26</v>
      </c>
      <c r="J122" s="50">
        <v>0.04</v>
      </c>
      <c r="K122" s="2"/>
    </row>
    <row r="123" spans="1:11" ht="27" customHeight="1">
      <c r="A123" s="27" t="s">
        <v>135</v>
      </c>
      <c r="B123" s="29"/>
      <c r="C123" s="62">
        <v>0</v>
      </c>
      <c r="D123" s="195">
        <v>2.0230000000000001</v>
      </c>
      <c r="E123" s="55">
        <v>0.42399999999999999</v>
      </c>
      <c r="F123" s="61">
        <v>0.216</v>
      </c>
      <c r="G123" s="52">
        <v>15.69</v>
      </c>
      <c r="H123" s="52">
        <v>1.31</v>
      </c>
      <c r="I123" s="188">
        <v>2.38</v>
      </c>
      <c r="J123" s="50">
        <v>4.8000000000000001E-2</v>
      </c>
      <c r="K123" s="2"/>
    </row>
    <row r="124" spans="1:11" ht="27" customHeight="1">
      <c r="A124" s="27" t="s">
        <v>136</v>
      </c>
      <c r="B124" s="29"/>
      <c r="C124" s="62">
        <v>0</v>
      </c>
      <c r="D124" s="195">
        <v>1.732</v>
      </c>
      <c r="E124" s="55">
        <v>0.39200000000000002</v>
      </c>
      <c r="F124" s="61">
        <v>0.24</v>
      </c>
      <c r="G124" s="52">
        <v>40.39</v>
      </c>
      <c r="H124" s="52">
        <v>1.29</v>
      </c>
      <c r="I124" s="188">
        <v>2.61</v>
      </c>
      <c r="J124" s="50">
        <v>3.7999999999999999E-2</v>
      </c>
      <c r="K124" s="2"/>
    </row>
    <row r="125" spans="1:11" ht="27" customHeight="1">
      <c r="A125" s="27" t="s">
        <v>223</v>
      </c>
      <c r="B125" s="29"/>
      <c r="C125" s="62">
        <v>8</v>
      </c>
      <c r="D125" s="50">
        <v>0.78500000000000003</v>
      </c>
      <c r="E125" s="51"/>
      <c r="F125" s="51"/>
      <c r="G125" s="185"/>
      <c r="H125" s="185"/>
      <c r="I125" s="189"/>
      <c r="J125" s="51"/>
      <c r="K125" s="2"/>
    </row>
    <row r="126" spans="1:11" ht="27" customHeight="1">
      <c r="A126" s="27" t="s">
        <v>224</v>
      </c>
      <c r="B126" s="29"/>
      <c r="C126" s="62">
        <v>1</v>
      </c>
      <c r="D126" s="50">
        <v>0.83399999999999996</v>
      </c>
      <c r="E126" s="51"/>
      <c r="F126" s="51"/>
      <c r="G126" s="185"/>
      <c r="H126" s="185"/>
      <c r="I126" s="189"/>
      <c r="J126" s="51"/>
      <c r="K126" s="2"/>
    </row>
    <row r="127" spans="1:11" ht="27" customHeight="1">
      <c r="A127" s="27" t="s">
        <v>225</v>
      </c>
      <c r="B127" s="29"/>
      <c r="C127" s="62">
        <v>1</v>
      </c>
      <c r="D127" s="50">
        <v>1.1000000000000001</v>
      </c>
      <c r="E127" s="51"/>
      <c r="F127" s="51"/>
      <c r="G127" s="185"/>
      <c r="H127" s="185"/>
      <c r="I127" s="189"/>
      <c r="J127" s="51"/>
      <c r="K127" s="2"/>
    </row>
    <row r="128" spans="1:11" ht="27" customHeight="1">
      <c r="A128" s="27" t="s">
        <v>226</v>
      </c>
      <c r="B128" s="29"/>
      <c r="C128" s="62">
        <v>1</v>
      </c>
      <c r="D128" s="50">
        <v>0.76800000000000002</v>
      </c>
      <c r="E128" s="51"/>
      <c r="F128" s="51"/>
      <c r="G128" s="185"/>
      <c r="H128" s="185"/>
      <c r="I128" s="189"/>
      <c r="J128" s="51"/>
      <c r="K128" s="2"/>
    </row>
    <row r="129" spans="1:11" ht="27" customHeight="1">
      <c r="A129" s="27" t="s">
        <v>137</v>
      </c>
      <c r="B129" s="29"/>
      <c r="C129" s="62">
        <v>0</v>
      </c>
      <c r="D129" s="184">
        <v>5.9480000000000004</v>
      </c>
      <c r="E129" s="56">
        <v>0.77900000000000003</v>
      </c>
      <c r="F129" s="61">
        <v>0.54500000000000004</v>
      </c>
      <c r="G129" s="185"/>
      <c r="H129" s="185"/>
      <c r="I129" s="187"/>
      <c r="J129" s="51"/>
      <c r="K129" s="2"/>
    </row>
    <row r="130" spans="1:11" ht="27" customHeight="1">
      <c r="A130" s="27" t="s">
        <v>612</v>
      </c>
      <c r="B130" s="29"/>
      <c r="C130" s="62">
        <v>8</v>
      </c>
      <c r="D130" s="50">
        <v>-0.34499999999999997</v>
      </c>
      <c r="E130" s="51"/>
      <c r="F130" s="51"/>
      <c r="G130" s="52">
        <v>0</v>
      </c>
      <c r="H130" s="185"/>
      <c r="I130" s="187"/>
      <c r="J130" s="51"/>
      <c r="K130" s="2"/>
    </row>
    <row r="131" spans="1:11" ht="27" customHeight="1">
      <c r="A131" s="27" t="s">
        <v>138</v>
      </c>
      <c r="B131" s="29"/>
      <c r="C131" s="62">
        <v>8</v>
      </c>
      <c r="D131" s="50">
        <v>-0.32500000000000001</v>
      </c>
      <c r="E131" s="51"/>
      <c r="F131" s="51"/>
      <c r="G131" s="52">
        <v>0</v>
      </c>
      <c r="H131" s="185"/>
      <c r="I131" s="187"/>
      <c r="J131" s="51"/>
      <c r="K131" s="2"/>
    </row>
    <row r="132" spans="1:11" ht="27" customHeight="1">
      <c r="A132" s="27" t="s">
        <v>139</v>
      </c>
      <c r="B132" s="29"/>
      <c r="C132" s="62">
        <v>0</v>
      </c>
      <c r="D132" s="50">
        <v>-0.34499999999999997</v>
      </c>
      <c r="E132" s="51"/>
      <c r="F132" s="51"/>
      <c r="G132" s="52">
        <v>0</v>
      </c>
      <c r="H132" s="185"/>
      <c r="I132" s="187"/>
      <c r="J132" s="50">
        <v>5.3999999999999999E-2</v>
      </c>
      <c r="K132" s="2"/>
    </row>
    <row r="133" spans="1:11" ht="27" customHeight="1">
      <c r="A133" s="27" t="s">
        <v>140</v>
      </c>
      <c r="B133" s="29"/>
      <c r="C133" s="62">
        <v>0</v>
      </c>
      <c r="D133" s="195">
        <v>-2.4140000000000001</v>
      </c>
      <c r="E133" s="57">
        <v>-0.35299999999999998</v>
      </c>
      <c r="F133" s="61">
        <v>-4.4999999999999998E-2</v>
      </c>
      <c r="G133" s="52">
        <v>0</v>
      </c>
      <c r="H133" s="185"/>
      <c r="I133" s="187"/>
      <c r="J133" s="50">
        <v>5.3999999999999999E-2</v>
      </c>
      <c r="K133" s="2"/>
    </row>
    <row r="134" spans="1:11" ht="27" customHeight="1">
      <c r="A134" s="27" t="s">
        <v>141</v>
      </c>
      <c r="B134" s="29"/>
      <c r="C134" s="62">
        <v>0</v>
      </c>
      <c r="D134" s="50">
        <v>-0.32500000000000001</v>
      </c>
      <c r="E134" s="51"/>
      <c r="F134" s="51"/>
      <c r="G134" s="52">
        <v>0</v>
      </c>
      <c r="H134" s="185"/>
      <c r="I134" s="187"/>
      <c r="J134" s="50">
        <v>5.2999999999999999E-2</v>
      </c>
      <c r="K134" s="2"/>
    </row>
    <row r="135" spans="1:11" ht="27" customHeight="1">
      <c r="A135" s="27" t="s">
        <v>142</v>
      </c>
      <c r="B135" s="29"/>
      <c r="C135" s="62">
        <v>0</v>
      </c>
      <c r="D135" s="195">
        <v>-2.3039999999999998</v>
      </c>
      <c r="E135" s="55">
        <v>-0.32300000000000001</v>
      </c>
      <c r="F135" s="61">
        <v>-4.2000000000000003E-2</v>
      </c>
      <c r="G135" s="52">
        <v>0</v>
      </c>
      <c r="H135" s="185"/>
      <c r="I135" s="187"/>
      <c r="J135" s="50">
        <v>5.2999999999999999E-2</v>
      </c>
      <c r="K135" s="2"/>
    </row>
    <row r="136" spans="1:11" ht="27" customHeight="1">
      <c r="A136" s="27" t="s">
        <v>143</v>
      </c>
      <c r="B136" s="29"/>
      <c r="C136" s="62">
        <v>0</v>
      </c>
      <c r="D136" s="50">
        <v>-0.35399999999999998</v>
      </c>
      <c r="E136" s="51"/>
      <c r="F136" s="51"/>
      <c r="G136" s="52">
        <v>4.1100000000000003</v>
      </c>
      <c r="H136" s="185"/>
      <c r="I136" s="187"/>
      <c r="J136" s="50">
        <v>6.3E-2</v>
      </c>
      <c r="K136" s="2"/>
    </row>
    <row r="137" spans="1:11" ht="27" customHeight="1">
      <c r="A137" s="27" t="s">
        <v>144</v>
      </c>
      <c r="B137" s="29"/>
      <c r="C137" s="62">
        <v>0</v>
      </c>
      <c r="D137" s="195">
        <v>-2.5960000000000001</v>
      </c>
      <c r="E137" s="55">
        <v>-0.32900000000000001</v>
      </c>
      <c r="F137" s="61">
        <v>-4.3999999999999997E-2</v>
      </c>
      <c r="G137" s="52">
        <v>4.1100000000000003</v>
      </c>
      <c r="H137" s="185"/>
      <c r="I137" s="187"/>
      <c r="J137" s="50">
        <v>6.3E-2</v>
      </c>
      <c r="K137" s="2"/>
    </row>
    <row r="138" spans="1:11" ht="27" customHeight="1">
      <c r="A138" s="27" t="s">
        <v>145</v>
      </c>
      <c r="B138" s="29"/>
      <c r="C138" s="62">
        <v>1</v>
      </c>
      <c r="D138" s="50">
        <v>0.40300000000000002</v>
      </c>
      <c r="E138" s="51"/>
      <c r="F138" s="51"/>
      <c r="G138" s="52">
        <v>0.59</v>
      </c>
      <c r="H138" s="185"/>
      <c r="I138" s="187"/>
      <c r="J138" s="51"/>
      <c r="K138" s="2"/>
    </row>
    <row r="139" spans="1:11" ht="27" customHeight="1">
      <c r="A139" s="27" t="s">
        <v>146</v>
      </c>
      <c r="B139" s="29"/>
      <c r="C139" s="62">
        <v>2</v>
      </c>
      <c r="D139" s="50">
        <v>0.46400000000000002</v>
      </c>
      <c r="E139" s="50">
        <v>0.125</v>
      </c>
      <c r="F139" s="51"/>
      <c r="G139" s="52">
        <v>0.59</v>
      </c>
      <c r="H139" s="185"/>
      <c r="I139" s="187"/>
      <c r="J139" s="51"/>
      <c r="K139" s="2"/>
    </row>
    <row r="140" spans="1:11" ht="27" customHeight="1">
      <c r="A140" s="27" t="s">
        <v>147</v>
      </c>
      <c r="B140" s="29"/>
      <c r="C140" s="62">
        <v>2</v>
      </c>
      <c r="D140" s="50">
        <v>0.13300000000000001</v>
      </c>
      <c r="E140" s="51"/>
      <c r="F140" s="51"/>
      <c r="G140" s="185"/>
      <c r="H140" s="185"/>
      <c r="I140" s="187"/>
      <c r="J140" s="51"/>
      <c r="K140" s="2"/>
    </row>
    <row r="141" spans="1:11" ht="27" customHeight="1">
      <c r="A141" s="27" t="s">
        <v>148</v>
      </c>
      <c r="B141" s="29"/>
      <c r="C141" s="62">
        <v>3</v>
      </c>
      <c r="D141" s="50">
        <v>0.375</v>
      </c>
      <c r="E141" s="51"/>
      <c r="F141" s="51"/>
      <c r="G141" s="52">
        <v>0.59</v>
      </c>
      <c r="H141" s="185"/>
      <c r="I141" s="187"/>
      <c r="J141" s="51"/>
      <c r="K141" s="2"/>
    </row>
    <row r="142" spans="1:11" ht="27" customHeight="1">
      <c r="A142" s="27" t="s">
        <v>149</v>
      </c>
      <c r="B142" s="29"/>
      <c r="C142" s="62">
        <v>4</v>
      </c>
      <c r="D142" s="50">
        <v>0.38700000000000001</v>
      </c>
      <c r="E142" s="50">
        <v>0.11799999999999999</v>
      </c>
      <c r="F142" s="51"/>
      <c r="G142" s="52">
        <v>0.59</v>
      </c>
      <c r="H142" s="185"/>
      <c r="I142" s="187"/>
      <c r="J142" s="51"/>
      <c r="K142" s="2"/>
    </row>
    <row r="143" spans="1:11" ht="27" customHeight="1">
      <c r="A143" s="27" t="s">
        <v>150</v>
      </c>
      <c r="B143" s="29"/>
      <c r="C143" s="62">
        <v>4</v>
      </c>
      <c r="D143" s="50">
        <v>0.122</v>
      </c>
      <c r="E143" s="51"/>
      <c r="F143" s="51"/>
      <c r="G143" s="185"/>
      <c r="H143" s="185"/>
      <c r="I143" s="187"/>
      <c r="J143" s="51"/>
      <c r="K143" s="2"/>
    </row>
    <row r="144" spans="1:11" ht="27" customHeight="1">
      <c r="A144" s="27" t="s">
        <v>151</v>
      </c>
      <c r="B144" s="29"/>
      <c r="C144" s="62" t="s">
        <v>19</v>
      </c>
      <c r="D144" s="50">
        <v>0.39100000000000001</v>
      </c>
      <c r="E144" s="50">
        <v>0.11600000000000001</v>
      </c>
      <c r="F144" s="51"/>
      <c r="G144" s="52">
        <v>2.76</v>
      </c>
      <c r="H144" s="185"/>
      <c r="I144" s="187"/>
      <c r="J144" s="51"/>
      <c r="K144" s="2"/>
    </row>
    <row r="145" spans="1:11" ht="27" customHeight="1">
      <c r="A145" s="27" t="s">
        <v>152</v>
      </c>
      <c r="B145" s="29"/>
      <c r="C145" s="62" t="s">
        <v>19</v>
      </c>
      <c r="D145" s="50">
        <v>0.51300000000000001</v>
      </c>
      <c r="E145" s="50">
        <v>0.17199999999999999</v>
      </c>
      <c r="F145" s="51"/>
      <c r="G145" s="52">
        <v>15.91</v>
      </c>
      <c r="H145" s="185"/>
      <c r="I145" s="187"/>
      <c r="J145" s="51"/>
      <c r="K145" s="2"/>
    </row>
    <row r="146" spans="1:11" ht="27" customHeight="1">
      <c r="A146" s="27" t="s">
        <v>153</v>
      </c>
      <c r="B146" s="29"/>
      <c r="C146" s="62" t="s">
        <v>19</v>
      </c>
      <c r="D146" s="50">
        <v>0.42299999999999999</v>
      </c>
      <c r="E146" s="50">
        <v>0.184</v>
      </c>
      <c r="F146" s="51"/>
      <c r="G146" s="52">
        <v>58.21</v>
      </c>
      <c r="H146" s="185"/>
      <c r="I146" s="187"/>
      <c r="J146" s="51"/>
      <c r="K146" s="2"/>
    </row>
    <row r="147" spans="1:11" ht="27" customHeight="1">
      <c r="A147" s="27" t="s">
        <v>613</v>
      </c>
      <c r="B147" s="29"/>
      <c r="C147" s="62" t="s">
        <v>597</v>
      </c>
      <c r="D147" s="195">
        <v>1.792</v>
      </c>
      <c r="E147" s="55">
        <v>0.33900000000000002</v>
      </c>
      <c r="F147" s="61">
        <v>0.122</v>
      </c>
      <c r="G147" s="52">
        <v>0.59</v>
      </c>
      <c r="H147" s="185"/>
      <c r="I147" s="187"/>
      <c r="J147" s="51"/>
      <c r="K147" s="2"/>
    </row>
    <row r="148" spans="1:11" ht="27" customHeight="1">
      <c r="A148" s="27" t="s">
        <v>614</v>
      </c>
      <c r="B148" s="29"/>
      <c r="C148" s="62" t="s">
        <v>597</v>
      </c>
      <c r="D148" s="195">
        <v>1.6279999999999999</v>
      </c>
      <c r="E148" s="55">
        <v>0.315</v>
      </c>
      <c r="F148" s="61">
        <v>0.11899999999999999</v>
      </c>
      <c r="G148" s="52">
        <v>0.59</v>
      </c>
      <c r="H148" s="185"/>
      <c r="I148" s="187"/>
      <c r="J148" s="51"/>
      <c r="K148" s="2"/>
    </row>
    <row r="149" spans="1:11" ht="27" customHeight="1">
      <c r="A149" s="27" t="s">
        <v>154</v>
      </c>
      <c r="B149" s="29"/>
      <c r="C149" s="62">
        <v>0</v>
      </c>
      <c r="D149" s="195">
        <v>1.21</v>
      </c>
      <c r="E149" s="55">
        <v>0.245</v>
      </c>
      <c r="F149" s="61">
        <v>0.11</v>
      </c>
      <c r="G149" s="52">
        <v>2.39</v>
      </c>
      <c r="H149" s="52">
        <v>0.62</v>
      </c>
      <c r="I149" s="188">
        <v>0.95</v>
      </c>
      <c r="J149" s="50">
        <v>0.03</v>
      </c>
      <c r="K149" s="2"/>
    </row>
    <row r="150" spans="1:11" ht="27" customHeight="1">
      <c r="A150" s="27" t="s">
        <v>155</v>
      </c>
      <c r="B150" s="29"/>
      <c r="C150" s="62">
        <v>0</v>
      </c>
      <c r="D150" s="195">
        <v>1.5229999999999999</v>
      </c>
      <c r="E150" s="55">
        <v>0.31900000000000001</v>
      </c>
      <c r="F150" s="61">
        <v>0.16300000000000001</v>
      </c>
      <c r="G150" s="52">
        <v>11.81</v>
      </c>
      <c r="H150" s="52">
        <v>0.99</v>
      </c>
      <c r="I150" s="188">
        <v>1.79</v>
      </c>
      <c r="J150" s="50">
        <v>3.5999999999999997E-2</v>
      </c>
      <c r="K150" s="2"/>
    </row>
    <row r="151" spans="1:11" ht="27" customHeight="1">
      <c r="A151" s="27" t="s">
        <v>156</v>
      </c>
      <c r="B151" s="29"/>
      <c r="C151" s="62">
        <v>0</v>
      </c>
      <c r="D151" s="195">
        <v>1.304</v>
      </c>
      <c r="E151" s="55">
        <v>0.29499999999999998</v>
      </c>
      <c r="F151" s="61">
        <v>0.18099999999999999</v>
      </c>
      <c r="G151" s="52">
        <v>30.41</v>
      </c>
      <c r="H151" s="52">
        <v>0.97</v>
      </c>
      <c r="I151" s="188">
        <v>1.97</v>
      </c>
      <c r="J151" s="50">
        <v>2.8000000000000001E-2</v>
      </c>
      <c r="K151" s="2"/>
    </row>
    <row r="152" spans="1:11" ht="27" customHeight="1">
      <c r="A152" s="27" t="s">
        <v>227</v>
      </c>
      <c r="B152" s="29"/>
      <c r="C152" s="62">
        <v>8</v>
      </c>
      <c r="D152" s="50">
        <v>0.59099999999999997</v>
      </c>
      <c r="E152" s="51"/>
      <c r="F152" s="51"/>
      <c r="G152" s="185"/>
      <c r="H152" s="185"/>
      <c r="I152" s="189"/>
      <c r="J152" s="51"/>
      <c r="K152" s="2"/>
    </row>
    <row r="153" spans="1:11" ht="27" customHeight="1">
      <c r="A153" s="27" t="s">
        <v>228</v>
      </c>
      <c r="B153" s="29"/>
      <c r="C153" s="62">
        <v>1</v>
      </c>
      <c r="D153" s="50">
        <v>0.628</v>
      </c>
      <c r="E153" s="51"/>
      <c r="F153" s="51"/>
      <c r="G153" s="185"/>
      <c r="H153" s="185"/>
      <c r="I153" s="189"/>
      <c r="J153" s="51"/>
      <c r="K153" s="2"/>
    </row>
    <row r="154" spans="1:11" ht="27" customHeight="1">
      <c r="A154" s="27" t="s">
        <v>229</v>
      </c>
      <c r="B154" s="29"/>
      <c r="C154" s="62">
        <v>1</v>
      </c>
      <c r="D154" s="50">
        <v>0.82799999999999996</v>
      </c>
      <c r="E154" s="51"/>
      <c r="F154" s="51"/>
      <c r="G154" s="185"/>
      <c r="H154" s="185"/>
      <c r="I154" s="187"/>
      <c r="J154" s="51"/>
      <c r="K154" s="2"/>
    </row>
    <row r="155" spans="1:11" ht="27" customHeight="1">
      <c r="A155" s="27" t="s">
        <v>230</v>
      </c>
      <c r="B155" s="29"/>
      <c r="C155" s="62">
        <v>1</v>
      </c>
      <c r="D155" s="50">
        <v>0.57799999999999996</v>
      </c>
      <c r="E155" s="51"/>
      <c r="F155" s="51"/>
      <c r="G155" s="185"/>
      <c r="H155" s="185"/>
      <c r="I155" s="187"/>
      <c r="J155" s="51"/>
      <c r="K155" s="2"/>
    </row>
    <row r="156" spans="1:11" ht="27" customHeight="1">
      <c r="A156" s="27" t="s">
        <v>157</v>
      </c>
      <c r="B156" s="29"/>
      <c r="C156" s="62">
        <v>0</v>
      </c>
      <c r="D156" s="184">
        <v>4.4779999999999998</v>
      </c>
      <c r="E156" s="56">
        <v>0.58699999999999997</v>
      </c>
      <c r="F156" s="61">
        <v>0.41</v>
      </c>
      <c r="G156" s="185"/>
      <c r="H156" s="185"/>
      <c r="I156" s="187"/>
      <c r="J156" s="51"/>
      <c r="K156" s="2"/>
    </row>
    <row r="157" spans="1:11" ht="27" customHeight="1">
      <c r="A157" s="27" t="s">
        <v>615</v>
      </c>
      <c r="B157" s="29"/>
      <c r="C157" s="62">
        <v>8</v>
      </c>
      <c r="D157" s="50">
        <v>-0.26</v>
      </c>
      <c r="E157" s="51"/>
      <c r="F157" s="51"/>
      <c r="G157" s="52">
        <v>0</v>
      </c>
      <c r="H157" s="185"/>
      <c r="I157" s="187"/>
      <c r="J157" s="51"/>
      <c r="K157" s="2"/>
    </row>
    <row r="158" spans="1:11" ht="27" customHeight="1">
      <c r="A158" s="27" t="s">
        <v>158</v>
      </c>
      <c r="B158" s="29"/>
      <c r="C158" s="62">
        <v>8</v>
      </c>
      <c r="D158" s="50">
        <v>-0.24399999999999999</v>
      </c>
      <c r="E158" s="51"/>
      <c r="F158" s="51"/>
      <c r="G158" s="52">
        <v>0</v>
      </c>
      <c r="H158" s="185"/>
      <c r="I158" s="187"/>
      <c r="J158" s="51"/>
      <c r="K158" s="2"/>
    </row>
    <row r="159" spans="1:11" ht="27" customHeight="1">
      <c r="A159" s="27" t="s">
        <v>159</v>
      </c>
      <c r="B159" s="29"/>
      <c r="C159" s="62">
        <v>0</v>
      </c>
      <c r="D159" s="50">
        <v>-0.26</v>
      </c>
      <c r="E159" s="51"/>
      <c r="F159" s="51"/>
      <c r="G159" s="52">
        <v>0</v>
      </c>
      <c r="H159" s="185"/>
      <c r="I159" s="187"/>
      <c r="J159" s="50">
        <v>0.04</v>
      </c>
      <c r="K159" s="2"/>
    </row>
    <row r="160" spans="1:11" ht="27" customHeight="1">
      <c r="A160" s="27" t="s">
        <v>160</v>
      </c>
      <c r="B160" s="29"/>
      <c r="C160" s="62">
        <v>0</v>
      </c>
      <c r="D160" s="195">
        <v>-1.8169999999999999</v>
      </c>
      <c r="E160" s="55">
        <v>-0.26600000000000001</v>
      </c>
      <c r="F160" s="61">
        <v>-3.4000000000000002E-2</v>
      </c>
      <c r="G160" s="52">
        <v>0</v>
      </c>
      <c r="H160" s="185"/>
      <c r="I160" s="187"/>
      <c r="J160" s="50">
        <v>0.04</v>
      </c>
      <c r="K160" s="2"/>
    </row>
    <row r="161" spans="1:11" ht="27" customHeight="1">
      <c r="A161" s="27" t="s">
        <v>161</v>
      </c>
      <c r="B161" s="29"/>
      <c r="C161" s="62">
        <v>0</v>
      </c>
      <c r="D161" s="50">
        <v>-0.24399999999999999</v>
      </c>
      <c r="E161" s="51"/>
      <c r="F161" s="51"/>
      <c r="G161" s="52">
        <v>0</v>
      </c>
      <c r="H161" s="185"/>
      <c r="I161" s="187"/>
      <c r="J161" s="50">
        <v>0.04</v>
      </c>
      <c r="K161" s="2"/>
    </row>
    <row r="162" spans="1:11" ht="27" customHeight="1">
      <c r="A162" s="27" t="s">
        <v>162</v>
      </c>
      <c r="B162" s="29"/>
      <c r="C162" s="62">
        <v>0</v>
      </c>
      <c r="D162" s="195">
        <v>-1.7350000000000001</v>
      </c>
      <c r="E162" s="55">
        <v>-0.24299999999999999</v>
      </c>
      <c r="F162" s="61">
        <v>-3.2000000000000001E-2</v>
      </c>
      <c r="G162" s="52">
        <v>0</v>
      </c>
      <c r="H162" s="185"/>
      <c r="I162" s="187"/>
      <c r="J162" s="50">
        <v>0.04</v>
      </c>
      <c r="K162" s="2"/>
    </row>
    <row r="163" spans="1:11" ht="27" customHeight="1">
      <c r="A163" s="27" t="s">
        <v>163</v>
      </c>
      <c r="B163" s="29"/>
      <c r="C163" s="62">
        <v>0</v>
      </c>
      <c r="D163" s="50">
        <v>-0.26600000000000001</v>
      </c>
      <c r="E163" s="51"/>
      <c r="F163" s="51"/>
      <c r="G163" s="52">
        <v>3.09</v>
      </c>
      <c r="H163" s="185"/>
      <c r="I163" s="187"/>
      <c r="J163" s="50">
        <v>4.7E-2</v>
      </c>
      <c r="K163" s="2"/>
    </row>
    <row r="164" spans="1:11" ht="27" customHeight="1">
      <c r="A164" s="27" t="s">
        <v>164</v>
      </c>
      <c r="B164" s="29"/>
      <c r="C164" s="62">
        <v>0</v>
      </c>
      <c r="D164" s="195">
        <v>-1.9550000000000001</v>
      </c>
      <c r="E164" s="55">
        <v>-0.247</v>
      </c>
      <c r="F164" s="61">
        <v>-3.3000000000000002E-2</v>
      </c>
      <c r="G164" s="52">
        <v>3.09</v>
      </c>
      <c r="H164" s="185"/>
      <c r="I164" s="187"/>
      <c r="J164" s="50">
        <v>4.7E-2</v>
      </c>
      <c r="K164" s="2"/>
    </row>
    <row r="165" spans="1:11" ht="27" customHeight="1">
      <c r="A165" s="27" t="s">
        <v>165</v>
      </c>
      <c r="B165" s="29"/>
      <c r="C165" s="62">
        <v>1</v>
      </c>
      <c r="D165" s="50">
        <v>0.14299999999999999</v>
      </c>
      <c r="E165" s="51"/>
      <c r="F165" s="51"/>
      <c r="G165" s="52">
        <v>0.21</v>
      </c>
      <c r="H165" s="185"/>
      <c r="I165" s="187"/>
      <c r="J165" s="51"/>
      <c r="K165" s="2"/>
    </row>
    <row r="166" spans="1:11" ht="27" customHeight="1">
      <c r="A166" s="27" t="s">
        <v>166</v>
      </c>
      <c r="B166" s="29"/>
      <c r="C166" s="62">
        <v>2</v>
      </c>
      <c r="D166" s="50">
        <v>0.16500000000000001</v>
      </c>
      <c r="E166" s="50">
        <v>4.4999999999999998E-2</v>
      </c>
      <c r="F166" s="51"/>
      <c r="G166" s="52">
        <v>0.21</v>
      </c>
      <c r="H166" s="185"/>
      <c r="I166" s="187"/>
      <c r="J166" s="51"/>
      <c r="K166" s="2"/>
    </row>
    <row r="167" spans="1:11" ht="27" customHeight="1">
      <c r="A167" s="27" t="s">
        <v>167</v>
      </c>
      <c r="B167" s="29"/>
      <c r="C167" s="62">
        <v>2</v>
      </c>
      <c r="D167" s="50">
        <v>4.7E-2</v>
      </c>
      <c r="E167" s="51"/>
      <c r="F167" s="51"/>
      <c r="G167" s="185"/>
      <c r="H167" s="185"/>
      <c r="I167" s="187"/>
      <c r="J167" s="51"/>
      <c r="K167" s="2"/>
    </row>
    <row r="168" spans="1:11" ht="27" customHeight="1">
      <c r="A168" s="27" t="s">
        <v>168</v>
      </c>
      <c r="B168" s="29"/>
      <c r="C168" s="62">
        <v>3</v>
      </c>
      <c r="D168" s="50">
        <v>0.13300000000000001</v>
      </c>
      <c r="E168" s="51"/>
      <c r="F168" s="51"/>
      <c r="G168" s="52">
        <v>0.21</v>
      </c>
      <c r="H168" s="185"/>
      <c r="I168" s="187"/>
      <c r="J168" s="51"/>
      <c r="K168" s="2"/>
    </row>
    <row r="169" spans="1:11" ht="27" customHeight="1">
      <c r="A169" s="27" t="s">
        <v>169</v>
      </c>
      <c r="B169" s="29"/>
      <c r="C169" s="62">
        <v>4</v>
      </c>
      <c r="D169" s="50">
        <v>0.13800000000000001</v>
      </c>
      <c r="E169" s="50">
        <v>4.2000000000000003E-2</v>
      </c>
      <c r="F169" s="51"/>
      <c r="G169" s="52">
        <v>0.21</v>
      </c>
      <c r="H169" s="185"/>
      <c r="I169" s="187"/>
      <c r="J169" s="51"/>
      <c r="K169" s="2"/>
    </row>
    <row r="170" spans="1:11" ht="27" customHeight="1">
      <c r="A170" s="27" t="s">
        <v>170</v>
      </c>
      <c r="B170" s="29"/>
      <c r="C170" s="62">
        <v>4</v>
      </c>
      <c r="D170" s="50">
        <v>4.2999999999999997E-2</v>
      </c>
      <c r="E170" s="51"/>
      <c r="F170" s="51"/>
      <c r="G170" s="185"/>
      <c r="H170" s="185"/>
      <c r="I170" s="187"/>
      <c r="J170" s="51"/>
      <c r="K170" s="2"/>
    </row>
    <row r="171" spans="1:11" ht="27" customHeight="1">
      <c r="A171" s="27" t="s">
        <v>171</v>
      </c>
      <c r="B171" s="29"/>
      <c r="C171" s="62" t="s">
        <v>19</v>
      </c>
      <c r="D171" s="50">
        <v>0.13900000000000001</v>
      </c>
      <c r="E171" s="50">
        <v>4.1000000000000002E-2</v>
      </c>
      <c r="F171" s="51"/>
      <c r="G171" s="52">
        <v>0.98</v>
      </c>
      <c r="H171" s="185"/>
      <c r="I171" s="187"/>
      <c r="J171" s="51"/>
      <c r="K171" s="2"/>
    </row>
    <row r="172" spans="1:11" ht="27" customHeight="1">
      <c r="A172" s="27" t="s">
        <v>172</v>
      </c>
      <c r="B172" s="29"/>
      <c r="C172" s="62" t="s">
        <v>19</v>
      </c>
      <c r="D172" s="50">
        <v>0.182</v>
      </c>
      <c r="E172" s="50">
        <v>6.0999999999999999E-2</v>
      </c>
      <c r="F172" s="51"/>
      <c r="G172" s="52">
        <v>5.66</v>
      </c>
      <c r="H172" s="185"/>
      <c r="I172" s="187"/>
      <c r="J172" s="51"/>
      <c r="K172" s="2"/>
    </row>
    <row r="173" spans="1:11" ht="27" customHeight="1">
      <c r="A173" s="27" t="s">
        <v>173</v>
      </c>
      <c r="B173" s="29"/>
      <c r="C173" s="62" t="s">
        <v>19</v>
      </c>
      <c r="D173" s="50">
        <v>0.15</v>
      </c>
      <c r="E173" s="50">
        <v>6.5000000000000002E-2</v>
      </c>
      <c r="F173" s="51"/>
      <c r="G173" s="52">
        <v>20.7</v>
      </c>
      <c r="H173" s="185"/>
      <c r="I173" s="187"/>
      <c r="J173" s="51"/>
      <c r="K173" s="2"/>
    </row>
    <row r="174" spans="1:11" ht="27" customHeight="1">
      <c r="A174" s="27" t="s">
        <v>616</v>
      </c>
      <c r="B174" s="29"/>
      <c r="C174" s="62" t="s">
        <v>597</v>
      </c>
      <c r="D174" s="195">
        <v>0.63700000000000001</v>
      </c>
      <c r="E174" s="55">
        <v>0.121</v>
      </c>
      <c r="F174" s="61">
        <v>4.2999999999999997E-2</v>
      </c>
      <c r="G174" s="52">
        <v>0.21</v>
      </c>
      <c r="H174" s="185"/>
      <c r="I174" s="187"/>
      <c r="J174" s="51"/>
      <c r="K174" s="2"/>
    </row>
    <row r="175" spans="1:11" ht="27" customHeight="1">
      <c r="A175" s="27" t="s">
        <v>617</v>
      </c>
      <c r="B175" s="29"/>
      <c r="C175" s="62" t="s">
        <v>597</v>
      </c>
      <c r="D175" s="195">
        <v>0.57899999999999996</v>
      </c>
      <c r="E175" s="55">
        <v>0.112</v>
      </c>
      <c r="F175" s="61">
        <v>4.2000000000000003E-2</v>
      </c>
      <c r="G175" s="52">
        <v>0.21</v>
      </c>
      <c r="H175" s="185"/>
      <c r="I175" s="187"/>
      <c r="J175" s="51"/>
      <c r="K175" s="2"/>
    </row>
    <row r="176" spans="1:11" ht="27" customHeight="1">
      <c r="A176" s="27" t="s">
        <v>174</v>
      </c>
      <c r="B176" s="29"/>
      <c r="C176" s="62">
        <v>0</v>
      </c>
      <c r="D176" s="195">
        <v>0.43099999999999999</v>
      </c>
      <c r="E176" s="55">
        <v>8.6999999999999994E-2</v>
      </c>
      <c r="F176" s="61">
        <v>3.9E-2</v>
      </c>
      <c r="G176" s="52">
        <v>0.85</v>
      </c>
      <c r="H176" s="52">
        <v>0.22</v>
      </c>
      <c r="I176" s="188">
        <v>0.34</v>
      </c>
      <c r="J176" s="50">
        <v>1.0999999999999999E-2</v>
      </c>
      <c r="K176" s="2"/>
    </row>
    <row r="177" spans="1:11" ht="27" customHeight="1">
      <c r="A177" s="27" t="s">
        <v>175</v>
      </c>
      <c r="B177" s="29"/>
      <c r="C177" s="62">
        <v>0</v>
      </c>
      <c r="D177" s="195">
        <v>0.54200000000000004</v>
      </c>
      <c r="E177" s="55">
        <v>0.114</v>
      </c>
      <c r="F177" s="61">
        <v>5.8000000000000003E-2</v>
      </c>
      <c r="G177" s="52">
        <v>4.2</v>
      </c>
      <c r="H177" s="52">
        <v>0.35</v>
      </c>
      <c r="I177" s="188">
        <v>0.64</v>
      </c>
      <c r="J177" s="50">
        <v>1.2999999999999999E-2</v>
      </c>
      <c r="K177" s="2"/>
    </row>
    <row r="178" spans="1:11" ht="27.75" customHeight="1">
      <c r="A178" s="27" t="s">
        <v>176</v>
      </c>
      <c r="B178" s="29"/>
      <c r="C178" s="62">
        <v>0</v>
      </c>
      <c r="D178" s="195">
        <v>0.46400000000000002</v>
      </c>
      <c r="E178" s="55">
        <v>0.105</v>
      </c>
      <c r="F178" s="61">
        <v>6.4000000000000001E-2</v>
      </c>
      <c r="G178" s="52">
        <v>10.82</v>
      </c>
      <c r="H178" s="52">
        <v>0.34</v>
      </c>
      <c r="I178" s="188">
        <v>0.7</v>
      </c>
      <c r="J178" s="50">
        <v>0.01</v>
      </c>
      <c r="K178" s="2"/>
    </row>
    <row r="179" spans="1:11" ht="27.75" customHeight="1">
      <c r="A179" s="27" t="s">
        <v>231</v>
      </c>
      <c r="B179" s="29"/>
      <c r="C179" s="62">
        <v>8</v>
      </c>
      <c r="D179" s="50">
        <v>0.21</v>
      </c>
      <c r="E179" s="51"/>
      <c r="F179" s="51"/>
      <c r="G179" s="185"/>
      <c r="H179" s="185"/>
      <c r="I179" s="189"/>
      <c r="J179" s="51"/>
      <c r="K179" s="2"/>
    </row>
    <row r="180" spans="1:11" ht="27.75" customHeight="1">
      <c r="A180" s="27" t="s">
        <v>232</v>
      </c>
      <c r="B180" s="29"/>
      <c r="C180" s="62">
        <v>1</v>
      </c>
      <c r="D180" s="50">
        <v>0.223</v>
      </c>
      <c r="E180" s="51"/>
      <c r="F180" s="51"/>
      <c r="G180" s="185"/>
      <c r="H180" s="185"/>
      <c r="I180" s="189"/>
      <c r="J180" s="51"/>
      <c r="K180" s="2"/>
    </row>
    <row r="181" spans="1:11" ht="27.75" customHeight="1">
      <c r="A181" s="27" t="s">
        <v>233</v>
      </c>
      <c r="B181" s="29"/>
      <c r="C181" s="62">
        <v>1</v>
      </c>
      <c r="D181" s="50">
        <v>0.29399999999999998</v>
      </c>
      <c r="E181" s="51"/>
      <c r="F181" s="51"/>
      <c r="G181" s="185"/>
      <c r="H181" s="185"/>
      <c r="I181" s="187"/>
      <c r="J181" s="51"/>
      <c r="K181" s="2"/>
    </row>
    <row r="182" spans="1:11" ht="27.75" customHeight="1">
      <c r="A182" s="27" t="s">
        <v>234</v>
      </c>
      <c r="B182" s="29"/>
      <c r="C182" s="62">
        <v>1</v>
      </c>
      <c r="D182" s="50">
        <v>0.20599999999999999</v>
      </c>
      <c r="E182" s="51"/>
      <c r="F182" s="51"/>
      <c r="G182" s="185"/>
      <c r="H182" s="185"/>
      <c r="I182" s="187"/>
      <c r="J182" s="51"/>
      <c r="K182" s="2"/>
    </row>
    <row r="183" spans="1:11" ht="27.75" customHeight="1">
      <c r="A183" s="27" t="s">
        <v>177</v>
      </c>
      <c r="B183" s="29"/>
      <c r="C183" s="62">
        <v>0</v>
      </c>
      <c r="D183" s="184">
        <v>1.593</v>
      </c>
      <c r="E183" s="56">
        <v>0.20899999999999999</v>
      </c>
      <c r="F183" s="61">
        <v>0.14599999999999999</v>
      </c>
      <c r="G183" s="185"/>
      <c r="H183" s="185"/>
      <c r="I183" s="187"/>
      <c r="J183" s="51"/>
      <c r="K183" s="2"/>
    </row>
    <row r="184" spans="1:11" ht="27.75" customHeight="1">
      <c r="A184" s="27" t="s">
        <v>618</v>
      </c>
      <c r="B184" s="29"/>
      <c r="C184" s="62">
        <v>8</v>
      </c>
      <c r="D184" s="50">
        <v>-9.1999999999999998E-2</v>
      </c>
      <c r="E184" s="51"/>
      <c r="F184" s="51"/>
      <c r="G184" s="52">
        <v>0</v>
      </c>
      <c r="H184" s="185"/>
      <c r="I184" s="187"/>
      <c r="J184" s="51"/>
      <c r="K184" s="2"/>
    </row>
    <row r="185" spans="1:11" ht="27.75" customHeight="1">
      <c r="A185" s="27" t="s">
        <v>178</v>
      </c>
      <c r="B185" s="29"/>
      <c r="C185" s="62">
        <v>8</v>
      </c>
      <c r="D185" s="50">
        <v>-8.6999999999999994E-2</v>
      </c>
      <c r="E185" s="51"/>
      <c r="F185" s="51"/>
      <c r="G185" s="52">
        <v>0</v>
      </c>
      <c r="H185" s="185"/>
      <c r="I185" s="187"/>
      <c r="J185" s="51"/>
      <c r="K185" s="2"/>
    </row>
    <row r="186" spans="1:11" ht="27.75" customHeight="1">
      <c r="A186" s="27" t="s">
        <v>179</v>
      </c>
      <c r="B186" s="29"/>
      <c r="C186" s="62">
        <v>0</v>
      </c>
      <c r="D186" s="50">
        <v>-9.1999999999999998E-2</v>
      </c>
      <c r="E186" s="51"/>
      <c r="F186" s="51"/>
      <c r="G186" s="52">
        <v>0</v>
      </c>
      <c r="H186" s="185"/>
      <c r="I186" s="187"/>
      <c r="J186" s="50">
        <v>1.4E-2</v>
      </c>
      <c r="K186" s="2"/>
    </row>
    <row r="187" spans="1:11" ht="27.75" customHeight="1">
      <c r="A187" s="27" t="s">
        <v>180</v>
      </c>
      <c r="B187" s="29"/>
      <c r="C187" s="62">
        <v>0</v>
      </c>
      <c r="D187" s="195">
        <v>-0.64600000000000002</v>
      </c>
      <c r="E187" s="55">
        <v>-9.5000000000000001E-2</v>
      </c>
      <c r="F187" s="61">
        <v>-1.2E-2</v>
      </c>
      <c r="G187" s="52">
        <v>0</v>
      </c>
      <c r="H187" s="185"/>
      <c r="I187" s="187"/>
      <c r="J187" s="50">
        <v>1.4E-2</v>
      </c>
      <c r="K187" s="2"/>
    </row>
    <row r="188" spans="1:11" ht="27.75" customHeight="1">
      <c r="A188" s="27" t="s">
        <v>181</v>
      </c>
      <c r="B188" s="29"/>
      <c r="C188" s="62">
        <v>0</v>
      </c>
      <c r="D188" s="50">
        <v>-8.6999999999999994E-2</v>
      </c>
      <c r="E188" s="51"/>
      <c r="F188" s="51"/>
      <c r="G188" s="52">
        <v>0</v>
      </c>
      <c r="H188" s="185"/>
      <c r="I188" s="187"/>
      <c r="J188" s="50">
        <v>1.4E-2</v>
      </c>
      <c r="K188" s="2"/>
    </row>
    <row r="189" spans="1:11" ht="27.75" customHeight="1">
      <c r="A189" s="27" t="s">
        <v>182</v>
      </c>
      <c r="B189" s="29"/>
      <c r="C189" s="62">
        <v>0</v>
      </c>
      <c r="D189" s="195">
        <v>-0.61699999999999999</v>
      </c>
      <c r="E189" s="55">
        <v>-8.5999999999999993E-2</v>
      </c>
      <c r="F189" s="61">
        <v>-1.0999999999999999E-2</v>
      </c>
      <c r="G189" s="52">
        <v>0</v>
      </c>
      <c r="H189" s="185"/>
      <c r="I189" s="187"/>
      <c r="J189" s="50">
        <v>1.4E-2</v>
      </c>
      <c r="K189" s="2"/>
    </row>
    <row r="190" spans="1:11" ht="27.75" customHeight="1">
      <c r="A190" s="27" t="s">
        <v>183</v>
      </c>
      <c r="B190" s="29"/>
      <c r="C190" s="62">
        <v>0</v>
      </c>
      <c r="D190" s="50">
        <v>-9.5000000000000001E-2</v>
      </c>
      <c r="E190" s="51"/>
      <c r="F190" s="51"/>
      <c r="G190" s="52">
        <v>1.1000000000000001</v>
      </c>
      <c r="H190" s="185"/>
      <c r="I190" s="187"/>
      <c r="J190" s="50">
        <v>1.7000000000000001E-2</v>
      </c>
      <c r="K190" s="2"/>
    </row>
    <row r="191" spans="1:11" ht="27.75" customHeight="1">
      <c r="A191" s="27" t="s">
        <v>184</v>
      </c>
      <c r="B191" s="29"/>
      <c r="C191" s="62">
        <v>0</v>
      </c>
      <c r="D191" s="195">
        <v>-0.69499999999999995</v>
      </c>
      <c r="E191" s="55">
        <v>-8.7999999999999995E-2</v>
      </c>
      <c r="F191" s="61">
        <v>-1.2E-2</v>
      </c>
      <c r="G191" s="52">
        <v>1.1000000000000001</v>
      </c>
      <c r="H191" s="185"/>
      <c r="I191" s="187"/>
      <c r="J191" s="50">
        <v>1.7000000000000001E-2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4">
    <mergeCell ref="B1:D1"/>
    <mergeCell ref="F1:H1"/>
    <mergeCell ref="A2:J2"/>
    <mergeCell ref="F4:J4"/>
    <mergeCell ref="F5:G5"/>
    <mergeCell ref="F11:G11"/>
    <mergeCell ref="H11:J11"/>
    <mergeCell ref="B8:D8"/>
    <mergeCell ref="A4:D4"/>
    <mergeCell ref="F6:G6"/>
    <mergeCell ref="F7:G7"/>
    <mergeCell ref="F8:G8"/>
    <mergeCell ref="F9:G9"/>
    <mergeCell ref="F10:G10"/>
  </mergeCells>
  <phoneticPr fontId="4"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sheetPr codeName="Sheet8">
    <pageSetUpPr fitToPage="1"/>
  </sheetPr>
  <dimension ref="A1:XER199"/>
  <sheetViews>
    <sheetView zoomScale="80" zoomScaleNormal="80" zoomScaleSheetLayoutView="100" workbookViewId="0"/>
  </sheetViews>
  <sheetFormatPr defaultRowHeight="12.75"/>
  <cols>
    <col min="1" max="6" width="24" customWidth="1"/>
  </cols>
  <sheetData>
    <row r="1" spans="1:16372" s="2" customFormat="1" ht="27.75" customHeight="1">
      <c r="A1" s="178" t="s">
        <v>92</v>
      </c>
      <c r="B1"/>
      <c r="C1" s="177"/>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row>
    <row r="2" spans="1:16372" s="2" customFormat="1" ht="44.25" customHeight="1">
      <c r="A2" s="273" t="s">
        <v>727</v>
      </c>
      <c r="B2" s="273"/>
      <c r="C2" s="273"/>
      <c r="D2" s="273"/>
      <c r="E2" s="273"/>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row>
    <row r="3" spans="1:16372" ht="47.25" customHeight="1">
      <c r="A3" s="234" t="s">
        <v>2318</v>
      </c>
      <c r="B3" s="234"/>
      <c r="C3" s="234"/>
      <c r="D3" s="234"/>
      <c r="E3" s="234"/>
      <c r="F3" s="177"/>
    </row>
    <row r="4" spans="1:16372" ht="19.5" customHeight="1">
      <c r="A4" s="274" t="s">
        <v>85</v>
      </c>
      <c r="B4" s="21" t="s">
        <v>54</v>
      </c>
      <c r="C4" s="21" t="s">
        <v>55</v>
      </c>
      <c r="D4" s="21" t="s">
        <v>56</v>
      </c>
      <c r="E4" s="21" t="s">
        <v>57</v>
      </c>
      <c r="F4" s="177"/>
    </row>
    <row r="5" spans="1:16372" ht="19.5" customHeight="1">
      <c r="A5" s="275"/>
      <c r="B5" s="21" t="s">
        <v>2256</v>
      </c>
      <c r="C5" s="21" t="s">
        <v>2255</v>
      </c>
      <c r="D5" s="21" t="s">
        <v>2253</v>
      </c>
      <c r="E5" s="21" t="s">
        <v>2254</v>
      </c>
      <c r="F5" s="177"/>
    </row>
    <row r="6" spans="1:16372" ht="51.75" customHeight="1">
      <c r="A6" s="175" t="s">
        <v>2257</v>
      </c>
      <c r="B6" s="23"/>
      <c r="C6" s="23"/>
      <c r="D6" s="23" t="s">
        <v>2259</v>
      </c>
      <c r="E6" s="23" t="s">
        <v>2260</v>
      </c>
      <c r="F6" s="177"/>
    </row>
    <row r="7" spans="1:16372" ht="51.75" customHeight="1">
      <c r="A7" s="175" t="s">
        <v>2258</v>
      </c>
      <c r="B7" s="23" t="s">
        <v>2261</v>
      </c>
      <c r="C7" s="22" t="s">
        <v>2262</v>
      </c>
      <c r="D7" s="23" t="s">
        <v>2259</v>
      </c>
      <c r="E7" s="23"/>
      <c r="F7" s="177"/>
    </row>
    <row r="8" spans="1:16372" ht="51.75" customHeight="1">
      <c r="A8" s="176" t="s">
        <v>88</v>
      </c>
      <c r="B8" s="23"/>
      <c r="C8" s="23"/>
      <c r="D8" s="23" t="s">
        <v>2259</v>
      </c>
      <c r="E8" s="23" t="s">
        <v>2260</v>
      </c>
      <c r="F8" s="177"/>
    </row>
    <row r="9" spans="1:16372" ht="25.5" customHeight="1">
      <c r="A9" s="213" t="s">
        <v>86</v>
      </c>
      <c r="B9" s="230" t="s">
        <v>87</v>
      </c>
      <c r="C9" s="231"/>
      <c r="D9" s="231"/>
      <c r="E9" s="232"/>
      <c r="F9" s="177"/>
    </row>
    <row r="10" spans="1:16372" s="13" customFormat="1">
      <c r="A10" s="216"/>
      <c r="B10" s="217"/>
      <c r="C10" s="217"/>
      <c r="D10" s="217"/>
      <c r="E10" s="217"/>
      <c r="F10" s="215"/>
    </row>
    <row r="11" spans="1:16372">
      <c r="A11" s="177"/>
      <c r="B11" s="217"/>
      <c r="C11" s="217"/>
      <c r="D11" s="217"/>
      <c r="E11" s="217"/>
      <c r="F11" s="177"/>
    </row>
    <row r="12" spans="1:16372" ht="22.5" customHeight="1">
      <c r="A12" s="238" t="s">
        <v>498</v>
      </c>
      <c r="B12" s="272"/>
      <c r="C12" s="272"/>
      <c r="D12" s="272"/>
      <c r="E12" s="272"/>
      <c r="F12" s="239"/>
    </row>
    <row r="13" spans="1:16372" ht="22.5" customHeight="1">
      <c r="A13" s="238" t="s">
        <v>53</v>
      </c>
      <c r="B13" s="272"/>
      <c r="C13" s="272"/>
      <c r="D13" s="272"/>
      <c r="E13" s="272"/>
      <c r="F13" s="239"/>
    </row>
    <row r="14" spans="1:16372" ht="33" customHeight="1">
      <c r="A14" s="21" t="s">
        <v>499</v>
      </c>
      <c r="B14" s="21" t="s">
        <v>54</v>
      </c>
      <c r="C14" s="21" t="s">
        <v>55</v>
      </c>
      <c r="D14" s="21" t="s">
        <v>56</v>
      </c>
      <c r="E14" s="21" t="s">
        <v>57</v>
      </c>
      <c r="F14" s="21" t="s">
        <v>58</v>
      </c>
    </row>
    <row r="15" spans="1:16372" ht="102.75" customHeight="1">
      <c r="A15" s="1" t="s">
        <v>500</v>
      </c>
      <c r="B15" s="196">
        <v>1.1080000000000001</v>
      </c>
      <c r="C15" s="196">
        <v>1.0960000000000001</v>
      </c>
      <c r="D15" s="196">
        <v>1.0840000000000001</v>
      </c>
      <c r="E15" s="196">
        <v>1.091</v>
      </c>
      <c r="F15" s="197" t="s">
        <v>2292</v>
      </c>
    </row>
    <row r="16" spans="1:16372" ht="33" customHeight="1">
      <c r="A16" s="1" t="s">
        <v>501</v>
      </c>
      <c r="B16" s="196">
        <v>1.0529999999999999</v>
      </c>
      <c r="C16" s="196">
        <v>1.05</v>
      </c>
      <c r="D16" s="196">
        <v>1.046</v>
      </c>
      <c r="E16" s="196">
        <v>1.0489999999999999</v>
      </c>
      <c r="F16" s="197" t="s">
        <v>2293</v>
      </c>
    </row>
    <row r="17" spans="1:6" ht="32.25" customHeight="1">
      <c r="A17" s="1" t="s">
        <v>502</v>
      </c>
      <c r="B17" s="196">
        <v>1.0389999999999999</v>
      </c>
      <c r="C17" s="196">
        <v>1.036</v>
      </c>
      <c r="D17" s="196">
        <v>1.03</v>
      </c>
      <c r="E17" s="196">
        <v>1.034</v>
      </c>
      <c r="F17" s="197" t="s">
        <v>2294</v>
      </c>
    </row>
    <row r="18" spans="1:6" ht="127.5" customHeight="1">
      <c r="A18" s="1" t="s">
        <v>503</v>
      </c>
      <c r="B18" s="196">
        <v>1.0269999999999999</v>
      </c>
      <c r="C18" s="196">
        <v>1.0249999999999999</v>
      </c>
      <c r="D18" s="196">
        <v>1.022</v>
      </c>
      <c r="E18" s="196">
        <v>1.024</v>
      </c>
      <c r="F18" s="197" t="s">
        <v>2295</v>
      </c>
    </row>
    <row r="19" spans="1:6" ht="22.5" customHeight="1">
      <c r="A19" s="1" t="s">
        <v>504</v>
      </c>
      <c r="B19" s="196">
        <v>1.0209999999999999</v>
      </c>
      <c r="C19" s="196">
        <v>1.02</v>
      </c>
      <c r="D19" s="196">
        <v>1.0169999999999999</v>
      </c>
      <c r="E19" s="196">
        <v>1.0189999999999999</v>
      </c>
      <c r="F19" s="12"/>
    </row>
    <row r="20" spans="1:6" ht="22.5" customHeight="1">
      <c r="A20" s="1" t="s">
        <v>2263</v>
      </c>
      <c r="B20" s="196">
        <v>1.0149999999999999</v>
      </c>
      <c r="C20" s="196">
        <v>1.014</v>
      </c>
      <c r="D20" s="196">
        <v>1.012</v>
      </c>
      <c r="E20" s="196">
        <v>1.0129999999999999</v>
      </c>
      <c r="F20" s="12"/>
    </row>
    <row r="21" spans="1:6" ht="22.5" customHeight="1">
      <c r="A21" s="1" t="s">
        <v>505</v>
      </c>
      <c r="B21" s="196">
        <v>1.01</v>
      </c>
      <c r="C21" s="196">
        <v>1.0089999999999999</v>
      </c>
      <c r="D21" s="196">
        <v>1.0069999999999999</v>
      </c>
      <c r="E21" s="196">
        <v>1.008</v>
      </c>
      <c r="F21" s="12"/>
    </row>
    <row r="23" spans="1:6" ht="22.5" customHeight="1">
      <c r="A23" s="238" t="s">
        <v>506</v>
      </c>
      <c r="B23" s="272"/>
      <c r="C23" s="272"/>
      <c r="D23" s="272"/>
      <c r="E23" s="272"/>
      <c r="F23" s="239"/>
    </row>
    <row r="24" spans="1:6" ht="22.5" customHeight="1">
      <c r="A24" s="238" t="s">
        <v>65</v>
      </c>
      <c r="B24" s="272"/>
      <c r="C24" s="272"/>
      <c r="D24" s="272"/>
      <c r="E24" s="272"/>
      <c r="F24" s="239"/>
    </row>
    <row r="25" spans="1:6" ht="33" customHeight="1">
      <c r="A25" s="21" t="s">
        <v>59</v>
      </c>
      <c r="B25" s="21" t="s">
        <v>54</v>
      </c>
      <c r="C25" s="21" t="s">
        <v>55</v>
      </c>
      <c r="D25" s="21" t="s">
        <v>56</v>
      </c>
      <c r="E25" s="21" t="s">
        <v>57</v>
      </c>
      <c r="F25" s="21" t="s">
        <v>58</v>
      </c>
    </row>
    <row r="26" spans="1:6" ht="22.5" customHeight="1">
      <c r="A26" s="1" t="s">
        <v>1883</v>
      </c>
      <c r="B26" s="196">
        <v>1.028</v>
      </c>
      <c r="C26" s="196">
        <v>1.028</v>
      </c>
      <c r="D26" s="196">
        <v>1.028</v>
      </c>
      <c r="E26" s="196">
        <v>1.028</v>
      </c>
      <c r="F26" s="198">
        <v>610</v>
      </c>
    </row>
    <row r="27" spans="1:6" ht="22.5" customHeight="1">
      <c r="A27" s="1" t="s">
        <v>1884</v>
      </c>
      <c r="B27" s="196">
        <v>1.002</v>
      </c>
      <c r="C27" s="196">
        <v>1.002</v>
      </c>
      <c r="D27" s="196">
        <v>1.002</v>
      </c>
      <c r="E27" s="196">
        <v>1.002</v>
      </c>
      <c r="F27" s="198">
        <v>500</v>
      </c>
    </row>
    <row r="28" spans="1:6" ht="22.5" customHeight="1">
      <c r="A28" s="1" t="s">
        <v>1885</v>
      </c>
      <c r="B28" s="196">
        <v>1.008</v>
      </c>
      <c r="C28" s="196">
        <v>1.008</v>
      </c>
      <c r="D28" s="196">
        <v>1.008</v>
      </c>
      <c r="E28" s="196">
        <v>1.008</v>
      </c>
      <c r="F28" s="198">
        <v>650</v>
      </c>
    </row>
    <row r="29" spans="1:6" ht="22.5" customHeight="1">
      <c r="A29" s="1" t="s">
        <v>1886</v>
      </c>
      <c r="B29" s="196">
        <v>1.056</v>
      </c>
      <c r="C29" s="196">
        <v>1.056</v>
      </c>
      <c r="D29" s="196">
        <v>1.056</v>
      </c>
      <c r="E29" s="196">
        <v>1.056</v>
      </c>
      <c r="F29" s="198">
        <v>660</v>
      </c>
    </row>
    <row r="30" spans="1:6" ht="22.5" customHeight="1">
      <c r="A30" s="1" t="s">
        <v>1887</v>
      </c>
      <c r="B30" s="196">
        <v>1.0269999999999999</v>
      </c>
      <c r="C30" s="196">
        <v>1.0269999999999999</v>
      </c>
      <c r="D30" s="196">
        <v>1.0269999999999999</v>
      </c>
      <c r="E30" s="196">
        <v>1.0269999999999999</v>
      </c>
      <c r="F30" s="198">
        <v>640</v>
      </c>
    </row>
    <row r="31" spans="1:6" ht="22.5" customHeight="1">
      <c r="A31" s="1" t="s">
        <v>1888</v>
      </c>
      <c r="B31" s="196">
        <v>1.173</v>
      </c>
      <c r="C31" s="196">
        <v>1.173</v>
      </c>
      <c r="D31" s="196">
        <v>1.173</v>
      </c>
      <c r="E31" s="196">
        <v>1.173</v>
      </c>
      <c r="F31" s="198">
        <v>700</v>
      </c>
    </row>
    <row r="32" spans="1:6" ht="22.5" customHeight="1">
      <c r="A32" s="1" t="s">
        <v>1889</v>
      </c>
      <c r="B32" s="196">
        <v>1.0329999999999999</v>
      </c>
      <c r="C32" s="196">
        <v>1.0329999999999999</v>
      </c>
      <c r="D32" s="196">
        <v>1.0329999999999999</v>
      </c>
      <c r="E32" s="196">
        <v>1.0329999999999999</v>
      </c>
      <c r="F32" s="198">
        <v>900</v>
      </c>
    </row>
    <row r="33" spans="1:6" ht="22.5" customHeight="1">
      <c r="A33" s="1" t="s">
        <v>1890</v>
      </c>
      <c r="B33" s="196">
        <v>1.0089999999999999</v>
      </c>
      <c r="C33" s="196">
        <v>1.0089999999999999</v>
      </c>
      <c r="D33" s="196">
        <v>1.0089999999999999</v>
      </c>
      <c r="E33" s="196">
        <v>1.0089999999999999</v>
      </c>
      <c r="F33" s="198">
        <v>670</v>
      </c>
    </row>
    <row r="34" spans="1:6" ht="22.5" customHeight="1">
      <c r="A34" s="1" t="s">
        <v>1891</v>
      </c>
      <c r="B34" s="196">
        <v>1.0049999999999999</v>
      </c>
      <c r="C34" s="196">
        <v>1.0049999999999999</v>
      </c>
      <c r="D34" s="196">
        <v>1.0049999999999999</v>
      </c>
      <c r="E34" s="196">
        <v>1.0049999999999999</v>
      </c>
      <c r="F34" s="198">
        <v>320</v>
      </c>
    </row>
    <row r="35" spans="1:6" ht="22.5" customHeight="1">
      <c r="A35" s="1" t="s">
        <v>1892</v>
      </c>
      <c r="B35" s="196">
        <v>1.0189999999999999</v>
      </c>
      <c r="C35" s="196">
        <v>1.0189999999999999</v>
      </c>
      <c r="D35" s="196">
        <v>1.0189999999999999</v>
      </c>
      <c r="E35" s="196">
        <v>1.0189999999999999</v>
      </c>
      <c r="F35" s="198">
        <v>850</v>
      </c>
    </row>
    <row r="36" spans="1:6" ht="22.5" customHeight="1">
      <c r="A36" s="1" t="s">
        <v>1893</v>
      </c>
      <c r="B36" s="196">
        <v>1.0149999999999999</v>
      </c>
      <c r="C36" s="196">
        <v>1.0149999999999999</v>
      </c>
      <c r="D36" s="196">
        <v>1.0149999999999999</v>
      </c>
      <c r="E36" s="196">
        <v>1.0149999999999999</v>
      </c>
      <c r="F36" s="198">
        <v>450</v>
      </c>
    </row>
    <row r="37" spans="1:6" ht="22.5" customHeight="1">
      <c r="A37" s="1" t="s">
        <v>1894</v>
      </c>
      <c r="B37" s="196">
        <v>1</v>
      </c>
      <c r="C37" s="196">
        <v>1</v>
      </c>
      <c r="D37" s="196">
        <v>1</v>
      </c>
      <c r="E37" s="196">
        <v>1</v>
      </c>
      <c r="F37" s="198">
        <v>460</v>
      </c>
    </row>
    <row r="38" spans="1:6" ht="22.5" customHeight="1">
      <c r="A38" s="1" t="s">
        <v>1895</v>
      </c>
      <c r="B38" s="196">
        <v>0.999</v>
      </c>
      <c r="C38" s="196">
        <v>0.999</v>
      </c>
      <c r="D38" s="196">
        <v>0.999</v>
      </c>
      <c r="E38" s="196">
        <v>0.999</v>
      </c>
      <c r="F38" s="198">
        <v>680</v>
      </c>
    </row>
    <row r="39" spans="1:6" ht="22.5" customHeight="1">
      <c r="A39" s="1" t="s">
        <v>1896</v>
      </c>
      <c r="B39" s="196">
        <v>1.0089999999999999</v>
      </c>
      <c r="C39" s="196">
        <v>1.0089999999999999</v>
      </c>
      <c r="D39" s="196">
        <v>1.0089999999999999</v>
      </c>
      <c r="E39" s="196">
        <v>1.0089999999999999</v>
      </c>
      <c r="F39" s="198">
        <v>520</v>
      </c>
    </row>
    <row r="40" spans="1:6" ht="22.5" customHeight="1">
      <c r="A40" s="1" t="s">
        <v>1897</v>
      </c>
      <c r="B40" s="196">
        <v>1.026</v>
      </c>
      <c r="C40" s="196">
        <v>1.026</v>
      </c>
      <c r="D40" s="196">
        <v>1.026</v>
      </c>
      <c r="E40" s="196">
        <v>1.026</v>
      </c>
      <c r="F40" s="198">
        <v>510</v>
      </c>
    </row>
    <row r="41" spans="1:6" ht="22.5" customHeight="1">
      <c r="A41" s="1" t="s">
        <v>1898</v>
      </c>
      <c r="B41" s="196">
        <v>1.012</v>
      </c>
      <c r="C41" s="196">
        <v>1.012</v>
      </c>
      <c r="D41" s="196">
        <v>1.012</v>
      </c>
      <c r="E41" s="196">
        <v>1.012</v>
      </c>
      <c r="F41" s="198">
        <v>530</v>
      </c>
    </row>
    <row r="42" spans="1:6" ht="22.5" customHeight="1">
      <c r="A42" s="1" t="s">
        <v>1899</v>
      </c>
      <c r="B42" s="196">
        <v>1.018</v>
      </c>
      <c r="C42" s="196">
        <v>1.018</v>
      </c>
      <c r="D42" s="196">
        <v>1.018</v>
      </c>
      <c r="E42" s="196">
        <v>1.018</v>
      </c>
      <c r="F42" s="198">
        <v>540</v>
      </c>
    </row>
    <row r="43" spans="1:6" ht="22.5" customHeight="1">
      <c r="A43" s="1" t="s">
        <v>1900</v>
      </c>
      <c r="B43" s="196">
        <v>1.075</v>
      </c>
      <c r="C43" s="196">
        <v>1.075</v>
      </c>
      <c r="D43" s="196">
        <v>1.075</v>
      </c>
      <c r="E43" s="196">
        <v>1.075</v>
      </c>
      <c r="F43" s="198">
        <v>550</v>
      </c>
    </row>
    <row r="44" spans="1:6" ht="22.5" customHeight="1">
      <c r="A44" s="1" t="s">
        <v>1901</v>
      </c>
      <c r="B44" s="196">
        <v>1.0069999999999999</v>
      </c>
      <c r="C44" s="196">
        <v>1.0069999999999999</v>
      </c>
      <c r="D44" s="196">
        <v>1.0069999999999999</v>
      </c>
      <c r="E44" s="196">
        <v>1.0069999999999999</v>
      </c>
      <c r="F44" s="198">
        <v>810</v>
      </c>
    </row>
    <row r="45" spans="1:6" ht="22.5" customHeight="1">
      <c r="A45" s="1" t="s">
        <v>1902</v>
      </c>
      <c r="B45" s="196">
        <v>1.0129999999999999</v>
      </c>
      <c r="C45" s="196">
        <v>1.0129999999999999</v>
      </c>
      <c r="D45" s="196">
        <v>1.0129999999999999</v>
      </c>
      <c r="E45" s="196">
        <v>1.0129999999999999</v>
      </c>
      <c r="F45" s="198">
        <v>830</v>
      </c>
    </row>
    <row r="46" spans="1:6" ht="22.5" customHeight="1">
      <c r="A46" s="1" t="s">
        <v>1903</v>
      </c>
      <c r="B46" s="196">
        <v>1</v>
      </c>
      <c r="C46" s="196">
        <v>1</v>
      </c>
      <c r="D46" s="196">
        <v>1</v>
      </c>
      <c r="E46" s="196">
        <v>1</v>
      </c>
      <c r="F46" s="198">
        <v>960</v>
      </c>
    </row>
    <row r="47" spans="1:6" ht="22.5" customHeight="1">
      <c r="A47" s="1" t="s">
        <v>1904</v>
      </c>
      <c r="B47" s="196">
        <v>1</v>
      </c>
      <c r="C47" s="196">
        <v>1</v>
      </c>
      <c r="D47" s="196">
        <v>1</v>
      </c>
      <c r="E47" s="196">
        <v>1</v>
      </c>
      <c r="F47" s="198">
        <v>370</v>
      </c>
    </row>
    <row r="48" spans="1:6" ht="22.5" customHeight="1">
      <c r="A48" s="1" t="s">
        <v>1905</v>
      </c>
      <c r="B48" s="196">
        <v>1</v>
      </c>
      <c r="C48" s="196">
        <v>1</v>
      </c>
      <c r="D48" s="196">
        <v>1</v>
      </c>
      <c r="E48" s="196">
        <v>1</v>
      </c>
      <c r="F48" s="198">
        <v>410</v>
      </c>
    </row>
    <row r="49" spans="1:6" ht="22.5" customHeight="1">
      <c r="A49" s="1" t="s">
        <v>1906</v>
      </c>
      <c r="B49" s="196">
        <v>1</v>
      </c>
      <c r="C49" s="196">
        <v>1</v>
      </c>
      <c r="D49" s="196">
        <v>1</v>
      </c>
      <c r="E49" s="196">
        <v>1</v>
      </c>
      <c r="F49" s="198">
        <v>430</v>
      </c>
    </row>
    <row r="50" spans="1:6" ht="22.5" customHeight="1">
      <c r="A50" s="1" t="s">
        <v>1907</v>
      </c>
      <c r="B50" s="196">
        <v>1</v>
      </c>
      <c r="C50" s="196">
        <v>1</v>
      </c>
      <c r="D50" s="196">
        <v>1</v>
      </c>
      <c r="E50" s="196">
        <v>1</v>
      </c>
      <c r="F50" s="198">
        <v>340</v>
      </c>
    </row>
    <row r="51" spans="1:6" ht="22.5" customHeight="1">
      <c r="A51" s="1" t="s">
        <v>1908</v>
      </c>
      <c r="B51" s="196">
        <v>1</v>
      </c>
      <c r="C51" s="196">
        <v>1</v>
      </c>
      <c r="D51" s="196">
        <v>1</v>
      </c>
      <c r="E51" s="196">
        <v>1</v>
      </c>
      <c r="F51" s="198">
        <v>480</v>
      </c>
    </row>
    <row r="52" spans="1:6" ht="22.5" customHeight="1">
      <c r="A52" s="1" t="s">
        <v>1909</v>
      </c>
      <c r="B52" s="196">
        <v>1</v>
      </c>
      <c r="C52" s="196">
        <v>1</v>
      </c>
      <c r="D52" s="196">
        <v>1</v>
      </c>
      <c r="E52" s="196">
        <v>1</v>
      </c>
      <c r="F52" s="198">
        <v>600</v>
      </c>
    </row>
    <row r="53" spans="1:6" ht="22.5" customHeight="1">
      <c r="A53" s="1" t="s">
        <v>1910</v>
      </c>
      <c r="B53" s="196">
        <v>1</v>
      </c>
      <c r="C53" s="196">
        <v>1</v>
      </c>
      <c r="D53" s="196">
        <v>1</v>
      </c>
      <c r="E53" s="196">
        <v>1</v>
      </c>
      <c r="F53" s="198">
        <v>980</v>
      </c>
    </row>
    <row r="54" spans="1:6" ht="22.5" customHeight="1">
      <c r="A54" s="1" t="s">
        <v>1911</v>
      </c>
      <c r="B54" s="196">
        <v>1</v>
      </c>
      <c r="C54" s="196">
        <v>1</v>
      </c>
      <c r="D54" s="196">
        <v>1</v>
      </c>
      <c r="E54" s="196">
        <v>1</v>
      </c>
      <c r="F54" s="198">
        <v>280</v>
      </c>
    </row>
    <row r="55" spans="1:6" ht="22.5" customHeight="1">
      <c r="A55" s="1" t="s">
        <v>1912</v>
      </c>
      <c r="B55" s="196">
        <v>1</v>
      </c>
      <c r="C55" s="196">
        <v>1</v>
      </c>
      <c r="D55" s="196">
        <v>1</v>
      </c>
      <c r="E55" s="196">
        <v>1</v>
      </c>
      <c r="F55" s="198">
        <v>260</v>
      </c>
    </row>
    <row r="56" spans="1:6" ht="22.5" customHeight="1">
      <c r="A56" s="1" t="s">
        <v>1913</v>
      </c>
      <c r="B56" s="196">
        <v>1.0049999999999999</v>
      </c>
      <c r="C56" s="196">
        <v>1.0049999999999999</v>
      </c>
      <c r="D56" s="196">
        <v>1.0049999999999999</v>
      </c>
      <c r="E56" s="196">
        <v>1.0049999999999999</v>
      </c>
      <c r="F56" s="198">
        <v>180</v>
      </c>
    </row>
    <row r="57" spans="1:6" ht="22.5" customHeight="1">
      <c r="A57" s="1" t="s">
        <v>1914</v>
      </c>
      <c r="B57" s="196">
        <v>1</v>
      </c>
      <c r="C57" s="196">
        <v>1</v>
      </c>
      <c r="D57" s="196">
        <v>1</v>
      </c>
      <c r="E57" s="196">
        <v>1</v>
      </c>
      <c r="F57" s="198">
        <v>200</v>
      </c>
    </row>
    <row r="58" spans="1:6" ht="22.5" customHeight="1">
      <c r="A58" s="1" t="s">
        <v>1915</v>
      </c>
      <c r="B58" s="196">
        <v>1</v>
      </c>
      <c r="C58" s="196">
        <v>1</v>
      </c>
      <c r="D58" s="196">
        <v>1</v>
      </c>
      <c r="E58" s="196">
        <v>1</v>
      </c>
      <c r="F58" s="198">
        <v>140</v>
      </c>
    </row>
    <row r="59" spans="1:6" ht="22.5" customHeight="1">
      <c r="A59" s="1" t="s">
        <v>1916</v>
      </c>
      <c r="B59" s="196">
        <v>1</v>
      </c>
      <c r="C59" s="196">
        <v>1</v>
      </c>
      <c r="D59" s="196">
        <v>1</v>
      </c>
      <c r="E59" s="196">
        <v>1</v>
      </c>
      <c r="F59" s="198">
        <v>160</v>
      </c>
    </row>
    <row r="60" spans="1:6" ht="22.5" customHeight="1">
      <c r="A60" s="1" t="s">
        <v>1917</v>
      </c>
      <c r="B60" s="196">
        <v>1.008</v>
      </c>
      <c r="C60" s="196">
        <v>1.008</v>
      </c>
      <c r="D60" s="196">
        <v>1.008</v>
      </c>
      <c r="E60" s="196">
        <v>1.008</v>
      </c>
      <c r="F60" s="198">
        <v>950</v>
      </c>
    </row>
    <row r="61" spans="1:6" ht="22.5" customHeight="1">
      <c r="A61" s="1" t="s">
        <v>1918</v>
      </c>
      <c r="B61" s="196">
        <v>1.01</v>
      </c>
      <c r="C61" s="196">
        <v>1.01</v>
      </c>
      <c r="D61" s="196">
        <v>1.01</v>
      </c>
      <c r="E61" s="196">
        <v>1.01</v>
      </c>
      <c r="F61" s="198">
        <v>910</v>
      </c>
    </row>
    <row r="62" spans="1:6" ht="22.5" customHeight="1">
      <c r="A62" s="1" t="s">
        <v>1919</v>
      </c>
      <c r="B62" s="196">
        <v>1</v>
      </c>
      <c r="C62" s="196">
        <v>1</v>
      </c>
      <c r="D62" s="196">
        <v>1</v>
      </c>
      <c r="E62" s="196">
        <v>1</v>
      </c>
      <c r="F62" s="198">
        <v>920</v>
      </c>
    </row>
    <row r="63" spans="1:6" ht="22.5" customHeight="1">
      <c r="A63" s="1" t="s">
        <v>1921</v>
      </c>
      <c r="B63" s="196">
        <v>1.0269999999999999</v>
      </c>
      <c r="C63" s="196">
        <v>1.0249999999999999</v>
      </c>
      <c r="D63" s="196">
        <v>1.022</v>
      </c>
      <c r="E63" s="196">
        <v>1.024</v>
      </c>
      <c r="F63" s="198">
        <v>109</v>
      </c>
    </row>
    <row r="64" spans="1:6" ht="22.5" customHeight="1">
      <c r="A64" s="1" t="s">
        <v>1922</v>
      </c>
      <c r="B64" s="196">
        <v>1.0269999999999999</v>
      </c>
      <c r="C64" s="196">
        <v>1.0249999999999999</v>
      </c>
      <c r="D64" s="196">
        <v>1.022</v>
      </c>
      <c r="E64" s="196">
        <v>1.024</v>
      </c>
      <c r="F64" s="198">
        <v>119</v>
      </c>
    </row>
    <row r="65" spans="1:6" ht="22.5" customHeight="1">
      <c r="A65" s="1" t="s">
        <v>1923</v>
      </c>
      <c r="B65" s="196">
        <v>1.0269999999999999</v>
      </c>
      <c r="C65" s="196">
        <v>1.0249999999999999</v>
      </c>
      <c r="D65" s="196">
        <v>1.022</v>
      </c>
      <c r="E65" s="196">
        <v>1.024</v>
      </c>
      <c r="F65" s="198">
        <v>129</v>
      </c>
    </row>
    <row r="66" spans="1:6" ht="22.5" customHeight="1">
      <c r="A66" s="1" t="s">
        <v>1924</v>
      </c>
      <c r="B66" s="196">
        <v>1.0269999999999999</v>
      </c>
      <c r="C66" s="196">
        <v>1.0249999999999999</v>
      </c>
      <c r="D66" s="196">
        <v>1.022</v>
      </c>
      <c r="E66" s="196">
        <v>1.024</v>
      </c>
      <c r="F66" s="198">
        <v>139</v>
      </c>
    </row>
    <row r="67" spans="1:6" ht="22.5" customHeight="1">
      <c r="A67" s="1" t="s">
        <v>1925</v>
      </c>
      <c r="B67" s="196">
        <v>1.0269999999999999</v>
      </c>
      <c r="C67" s="196">
        <v>1.0249999999999999</v>
      </c>
      <c r="D67" s="196">
        <v>1.022</v>
      </c>
      <c r="E67" s="196">
        <v>1.024</v>
      </c>
      <c r="F67" s="198">
        <v>149</v>
      </c>
    </row>
    <row r="68" spans="1:6" ht="22.5" customHeight="1">
      <c r="A68" s="1" t="s">
        <v>1926</v>
      </c>
      <c r="B68" s="196">
        <v>1.0269999999999999</v>
      </c>
      <c r="C68" s="196">
        <v>1.0249999999999999</v>
      </c>
      <c r="D68" s="196">
        <v>1.022</v>
      </c>
      <c r="E68" s="196">
        <v>1.024</v>
      </c>
      <c r="F68" s="198">
        <v>419</v>
      </c>
    </row>
    <row r="69" spans="1:6" ht="22.5" customHeight="1">
      <c r="A69" s="1" t="s">
        <v>1927</v>
      </c>
      <c r="B69" s="196">
        <v>1.0269999999999999</v>
      </c>
      <c r="C69" s="196">
        <v>1.0249999999999999</v>
      </c>
      <c r="D69" s="196">
        <v>1.022</v>
      </c>
      <c r="E69" s="196">
        <v>1.024</v>
      </c>
      <c r="F69" s="198">
        <v>169</v>
      </c>
    </row>
    <row r="70" spans="1:6" ht="22.5" customHeight="1">
      <c r="A70" s="1" t="s">
        <v>1928</v>
      </c>
      <c r="B70" s="196">
        <v>1.0269999999999999</v>
      </c>
      <c r="C70" s="196">
        <v>1.0249999999999999</v>
      </c>
      <c r="D70" s="196">
        <v>1.022</v>
      </c>
      <c r="E70" s="196">
        <v>1.024</v>
      </c>
      <c r="F70" s="198">
        <v>179</v>
      </c>
    </row>
    <row r="71" spans="1:6" ht="22.5" customHeight="1">
      <c r="A71" s="1" t="s">
        <v>1929</v>
      </c>
      <c r="B71" s="196">
        <v>1.0269999999999999</v>
      </c>
      <c r="C71" s="196">
        <v>1.0249999999999999</v>
      </c>
      <c r="D71" s="196">
        <v>1.022</v>
      </c>
      <c r="E71" s="196">
        <v>1.024</v>
      </c>
      <c r="F71" s="198">
        <v>189</v>
      </c>
    </row>
    <row r="72" spans="1:6" ht="22.5" customHeight="1">
      <c r="A72" s="1" t="s">
        <v>1930</v>
      </c>
      <c r="B72" s="196">
        <v>1.0269999999999999</v>
      </c>
      <c r="C72" s="196">
        <v>1.0249999999999999</v>
      </c>
      <c r="D72" s="196">
        <v>1.022</v>
      </c>
      <c r="E72" s="196">
        <v>1.024</v>
      </c>
      <c r="F72" s="198">
        <v>199</v>
      </c>
    </row>
    <row r="73" spans="1:6" ht="22.5" customHeight="1">
      <c r="A73" s="1" t="s">
        <v>1931</v>
      </c>
      <c r="B73" s="196">
        <v>1.0269999999999999</v>
      </c>
      <c r="C73" s="196">
        <v>1.0249999999999999</v>
      </c>
      <c r="D73" s="196">
        <v>1.022</v>
      </c>
      <c r="E73" s="196">
        <v>1.024</v>
      </c>
      <c r="F73" s="198">
        <v>209</v>
      </c>
    </row>
    <row r="74" spans="1:6" ht="22.5" customHeight="1">
      <c r="A74" s="1" t="s">
        <v>1932</v>
      </c>
      <c r="B74" s="196">
        <v>1.0269999999999999</v>
      </c>
      <c r="C74" s="196">
        <v>1.0249999999999999</v>
      </c>
      <c r="D74" s="196">
        <v>1.022</v>
      </c>
      <c r="E74" s="196">
        <v>1.024</v>
      </c>
      <c r="F74" s="198">
        <v>219</v>
      </c>
    </row>
    <row r="75" spans="1:6" ht="22.5" customHeight="1">
      <c r="A75" s="1" t="s">
        <v>1933</v>
      </c>
      <c r="B75" s="196">
        <v>1.0269999999999999</v>
      </c>
      <c r="C75" s="196">
        <v>1.0249999999999999</v>
      </c>
      <c r="D75" s="196">
        <v>1.022</v>
      </c>
      <c r="E75" s="196">
        <v>1.024</v>
      </c>
      <c r="F75" s="198">
        <v>229</v>
      </c>
    </row>
    <row r="76" spans="1:6" ht="22.5" customHeight="1">
      <c r="A76" s="1" t="s">
        <v>1934</v>
      </c>
      <c r="B76" s="196">
        <v>1.0269999999999999</v>
      </c>
      <c r="C76" s="196">
        <v>1.0249999999999999</v>
      </c>
      <c r="D76" s="196">
        <v>1.022</v>
      </c>
      <c r="E76" s="196">
        <v>1.024</v>
      </c>
      <c r="F76" s="198">
        <v>239</v>
      </c>
    </row>
    <row r="77" spans="1:6" ht="22.5" customHeight="1">
      <c r="A77" s="1" t="s">
        <v>1935</v>
      </c>
      <c r="B77" s="196">
        <v>1.0269999999999999</v>
      </c>
      <c r="C77" s="196">
        <v>1.0249999999999999</v>
      </c>
      <c r="D77" s="196">
        <v>1.022</v>
      </c>
      <c r="E77" s="196">
        <v>1.024</v>
      </c>
      <c r="F77" s="198">
        <v>249</v>
      </c>
    </row>
    <row r="78" spans="1:6" ht="22.5" customHeight="1">
      <c r="A78" s="1" t="s">
        <v>1936</v>
      </c>
      <c r="B78" s="196">
        <v>1.0269999999999999</v>
      </c>
      <c r="C78" s="196">
        <v>1.0249999999999999</v>
      </c>
      <c r="D78" s="196">
        <v>1.022</v>
      </c>
      <c r="E78" s="196">
        <v>1.024</v>
      </c>
      <c r="F78" s="198">
        <v>259</v>
      </c>
    </row>
    <row r="79" spans="1:6" ht="22.5" customHeight="1">
      <c r="A79" s="1" t="s">
        <v>1937</v>
      </c>
      <c r="B79" s="196">
        <v>1.0269999999999999</v>
      </c>
      <c r="C79" s="196">
        <v>1.0249999999999999</v>
      </c>
      <c r="D79" s="196">
        <v>1.022</v>
      </c>
      <c r="E79" s="196">
        <v>1.024</v>
      </c>
      <c r="F79" s="198">
        <v>369</v>
      </c>
    </row>
    <row r="80" spans="1:6" ht="22.5" customHeight="1">
      <c r="A80" s="1" t="s">
        <v>1938</v>
      </c>
      <c r="B80" s="196">
        <v>1.0269999999999999</v>
      </c>
      <c r="C80" s="196">
        <v>1.0249999999999999</v>
      </c>
      <c r="D80" s="196">
        <v>1.022</v>
      </c>
      <c r="E80" s="196">
        <v>1.024</v>
      </c>
      <c r="F80" s="198">
        <v>289</v>
      </c>
    </row>
    <row r="81" spans="1:6" ht="22.5" customHeight="1">
      <c r="A81" s="1" t="s">
        <v>1939</v>
      </c>
      <c r="B81" s="196">
        <v>1.0269999999999999</v>
      </c>
      <c r="C81" s="196">
        <v>1.0249999999999999</v>
      </c>
      <c r="D81" s="196">
        <v>1.022</v>
      </c>
      <c r="E81" s="196">
        <v>1.024</v>
      </c>
      <c r="F81" s="198">
        <v>299</v>
      </c>
    </row>
    <row r="82" spans="1:6" ht="22.5" customHeight="1">
      <c r="A82" s="1" t="s">
        <v>1940</v>
      </c>
      <c r="B82" s="196">
        <v>1.0269999999999999</v>
      </c>
      <c r="C82" s="196">
        <v>1.0249999999999999</v>
      </c>
      <c r="D82" s="196">
        <v>1.022</v>
      </c>
      <c r="E82" s="196">
        <v>1.024</v>
      </c>
      <c r="F82" s="198">
        <v>309</v>
      </c>
    </row>
    <row r="83" spans="1:6" ht="22.5" customHeight="1">
      <c r="A83" s="1" t="s">
        <v>1941</v>
      </c>
      <c r="B83" s="196">
        <v>1.0269999999999999</v>
      </c>
      <c r="C83" s="196">
        <v>1.0249999999999999</v>
      </c>
      <c r="D83" s="196">
        <v>1.022</v>
      </c>
      <c r="E83" s="196">
        <v>1.024</v>
      </c>
      <c r="F83" s="198">
        <v>319</v>
      </c>
    </row>
    <row r="84" spans="1:6" ht="22.5" customHeight="1">
      <c r="A84" s="1" t="s">
        <v>1942</v>
      </c>
      <c r="B84" s="196">
        <v>1.0269999999999999</v>
      </c>
      <c r="C84" s="196">
        <v>1.0249999999999999</v>
      </c>
      <c r="D84" s="196">
        <v>1.022</v>
      </c>
      <c r="E84" s="196">
        <v>1.024</v>
      </c>
      <c r="F84" s="198">
        <v>329</v>
      </c>
    </row>
    <row r="85" spans="1:6" ht="22.5" customHeight="1">
      <c r="A85" s="1" t="s">
        <v>1943</v>
      </c>
      <c r="B85" s="196">
        <v>1.0269999999999999</v>
      </c>
      <c r="C85" s="196">
        <v>1.0249999999999999</v>
      </c>
      <c r="D85" s="196">
        <v>1.022</v>
      </c>
      <c r="E85" s="196">
        <v>1.024</v>
      </c>
      <c r="F85" s="198">
        <v>339</v>
      </c>
    </row>
    <row r="86" spans="1:6" ht="22.5" customHeight="1">
      <c r="A86" s="1" t="s">
        <v>1944</v>
      </c>
      <c r="B86" s="196">
        <v>1.0269999999999999</v>
      </c>
      <c r="C86" s="196">
        <v>1.0249999999999999</v>
      </c>
      <c r="D86" s="196">
        <v>1.022</v>
      </c>
      <c r="E86" s="196">
        <v>1.024</v>
      </c>
      <c r="F86" s="198">
        <v>349</v>
      </c>
    </row>
    <row r="87" spans="1:6" ht="22.5" customHeight="1">
      <c r="A87" s="1" t="s">
        <v>1945</v>
      </c>
      <c r="B87" s="196">
        <v>1.0269999999999999</v>
      </c>
      <c r="C87" s="196">
        <v>1.0249999999999999</v>
      </c>
      <c r="D87" s="196">
        <v>1.022</v>
      </c>
      <c r="E87" s="196">
        <v>1.024</v>
      </c>
      <c r="F87" s="198">
        <v>359</v>
      </c>
    </row>
    <row r="88" spans="1:6" ht="22.5" customHeight="1">
      <c r="A88" s="1" t="s">
        <v>1946</v>
      </c>
      <c r="B88" s="196">
        <v>1.0269999999999999</v>
      </c>
      <c r="C88" s="196">
        <v>1.0249999999999999</v>
      </c>
      <c r="D88" s="196">
        <v>1.022</v>
      </c>
      <c r="E88" s="196">
        <v>1.024</v>
      </c>
      <c r="F88" s="198">
        <v>269</v>
      </c>
    </row>
    <row r="89" spans="1:6" ht="22.5" customHeight="1">
      <c r="A89" s="1" t="s">
        <v>1947</v>
      </c>
      <c r="B89" s="196">
        <v>1.0269999999999999</v>
      </c>
      <c r="C89" s="196">
        <v>1.0249999999999999</v>
      </c>
      <c r="D89" s="196">
        <v>1.022</v>
      </c>
      <c r="E89" s="196">
        <v>1.024</v>
      </c>
      <c r="F89" s="198">
        <v>529</v>
      </c>
    </row>
    <row r="90" spans="1:6" ht="22.5" customHeight="1">
      <c r="A90" s="1" t="s">
        <v>1948</v>
      </c>
      <c r="B90" s="196">
        <v>1.0269999999999999</v>
      </c>
      <c r="C90" s="196">
        <v>1.0249999999999999</v>
      </c>
      <c r="D90" s="196">
        <v>1.022</v>
      </c>
      <c r="E90" s="196">
        <v>1.024</v>
      </c>
      <c r="F90" s="198">
        <v>389</v>
      </c>
    </row>
    <row r="91" spans="1:6" ht="22.5" customHeight="1">
      <c r="A91" s="1" t="s">
        <v>1949</v>
      </c>
      <c r="B91" s="196">
        <v>1.0269999999999999</v>
      </c>
      <c r="C91" s="196">
        <v>1.0249999999999999</v>
      </c>
      <c r="D91" s="196">
        <v>1.022</v>
      </c>
      <c r="E91" s="196">
        <v>1.024</v>
      </c>
      <c r="F91" s="198">
        <v>439</v>
      </c>
    </row>
    <row r="92" spans="1:6" ht="22.5" customHeight="1">
      <c r="A92" s="1" t="s">
        <v>1950</v>
      </c>
      <c r="B92" s="196">
        <v>1.0269999999999999</v>
      </c>
      <c r="C92" s="196">
        <v>1.0249999999999999</v>
      </c>
      <c r="D92" s="196">
        <v>1.022</v>
      </c>
      <c r="E92" s="196">
        <v>1.024</v>
      </c>
      <c r="F92" s="198">
        <v>159</v>
      </c>
    </row>
    <row r="93" spans="1:6" ht="22.5" customHeight="1">
      <c r="A93" s="1" t="s">
        <v>1951</v>
      </c>
      <c r="B93" s="196">
        <v>1</v>
      </c>
      <c r="C93" s="196">
        <v>1</v>
      </c>
      <c r="D93" s="196">
        <v>1</v>
      </c>
      <c r="E93" s="196">
        <v>1</v>
      </c>
      <c r="F93" s="198">
        <v>110</v>
      </c>
    </row>
    <row r="94" spans="1:6" ht="22.5" customHeight="1">
      <c r="A94" s="1" t="s">
        <v>1952</v>
      </c>
      <c r="B94" s="196">
        <v>1</v>
      </c>
      <c r="C94" s="196">
        <v>1</v>
      </c>
      <c r="D94" s="196">
        <v>1</v>
      </c>
      <c r="E94" s="196">
        <v>1</v>
      </c>
      <c r="F94" s="198">
        <v>220</v>
      </c>
    </row>
    <row r="95" spans="1:6" ht="22.5" customHeight="1">
      <c r="A95" s="1" t="s">
        <v>1953</v>
      </c>
      <c r="B95" s="196">
        <v>1</v>
      </c>
      <c r="C95" s="196">
        <v>1</v>
      </c>
      <c r="D95" s="196">
        <v>1</v>
      </c>
      <c r="E95" s="196">
        <v>1</v>
      </c>
      <c r="F95" s="198">
        <v>80</v>
      </c>
    </row>
    <row r="96" spans="1:6" ht="22.5" customHeight="1">
      <c r="A96" s="1" t="s">
        <v>1954</v>
      </c>
      <c r="B96" s="196">
        <v>1</v>
      </c>
      <c r="C96" s="196">
        <v>1</v>
      </c>
      <c r="D96" s="196">
        <v>1</v>
      </c>
      <c r="E96" s="196">
        <v>1</v>
      </c>
      <c r="F96" s="198">
        <v>40</v>
      </c>
    </row>
    <row r="97" spans="1:6" ht="22.5" customHeight="1">
      <c r="A97" s="1" t="s">
        <v>1955</v>
      </c>
      <c r="B97" s="196">
        <v>1</v>
      </c>
      <c r="C97" s="196">
        <v>1</v>
      </c>
      <c r="D97" s="196">
        <v>1</v>
      </c>
      <c r="E97" s="196">
        <v>1</v>
      </c>
      <c r="F97" s="198">
        <v>60</v>
      </c>
    </row>
    <row r="98" spans="1:6" ht="22.5" customHeight="1">
      <c r="A98" s="1" t="s">
        <v>1956</v>
      </c>
      <c r="B98" s="196">
        <v>1</v>
      </c>
      <c r="C98" s="196">
        <v>1</v>
      </c>
      <c r="D98" s="196">
        <v>1</v>
      </c>
      <c r="E98" s="196">
        <v>1</v>
      </c>
      <c r="F98" s="198">
        <v>68</v>
      </c>
    </row>
    <row r="99" spans="1:6" ht="22.5" customHeight="1">
      <c r="A99" s="1" t="s">
        <v>1957</v>
      </c>
      <c r="B99" s="196">
        <v>1</v>
      </c>
      <c r="C99" s="196">
        <v>1</v>
      </c>
      <c r="D99" s="196">
        <v>1</v>
      </c>
      <c r="E99" s="196">
        <v>1</v>
      </c>
      <c r="F99" s="198">
        <v>20</v>
      </c>
    </row>
    <row r="100" spans="1:6" ht="22.5" customHeight="1">
      <c r="A100" s="1" t="s">
        <v>1958</v>
      </c>
      <c r="B100" s="196">
        <v>1</v>
      </c>
      <c r="C100" s="196">
        <v>1</v>
      </c>
      <c r="D100" s="196">
        <v>1</v>
      </c>
      <c r="E100" s="196">
        <v>1</v>
      </c>
      <c r="F100" s="198">
        <v>10</v>
      </c>
    </row>
    <row r="101" spans="1:6" ht="22.5" customHeight="1">
      <c r="A101" s="1" t="s">
        <v>1959</v>
      </c>
      <c r="B101" s="196">
        <v>1</v>
      </c>
      <c r="C101" s="196">
        <v>1</v>
      </c>
      <c r="D101" s="196">
        <v>1</v>
      </c>
      <c r="E101" s="196">
        <v>1</v>
      </c>
      <c r="F101" s="198">
        <v>88</v>
      </c>
    </row>
    <row r="102" spans="1:6" ht="22.5" customHeight="1">
      <c r="A102" s="1" t="s">
        <v>1960</v>
      </c>
      <c r="B102" s="196">
        <v>1</v>
      </c>
      <c r="C102" s="196">
        <v>1</v>
      </c>
      <c r="D102" s="196">
        <v>1</v>
      </c>
      <c r="E102" s="196">
        <v>1</v>
      </c>
      <c r="F102" s="198">
        <v>237</v>
      </c>
    </row>
    <row r="103" spans="1:6" ht="22.5" customHeight="1">
      <c r="A103" s="1" t="s">
        <v>1961</v>
      </c>
      <c r="B103" s="196">
        <v>1</v>
      </c>
      <c r="C103" s="196">
        <v>1</v>
      </c>
      <c r="D103" s="196">
        <v>1</v>
      </c>
      <c r="E103" s="196">
        <v>1</v>
      </c>
      <c r="F103" s="198">
        <v>257</v>
      </c>
    </row>
    <row r="104" spans="1:6" ht="22.5" customHeight="1">
      <c r="A104" s="1" t="s">
        <v>1962</v>
      </c>
      <c r="B104" s="196">
        <v>1</v>
      </c>
      <c r="C104" s="196">
        <v>1</v>
      </c>
      <c r="D104" s="196">
        <v>1</v>
      </c>
      <c r="E104" s="196">
        <v>1</v>
      </c>
      <c r="F104" s="198">
        <v>277</v>
      </c>
    </row>
    <row r="105" spans="1:6" ht="22.5" customHeight="1">
      <c r="A105" s="1" t="s">
        <v>1963</v>
      </c>
      <c r="B105" s="196">
        <v>1</v>
      </c>
      <c r="C105" s="196">
        <v>1</v>
      </c>
      <c r="D105" s="196">
        <v>1</v>
      </c>
      <c r="E105" s="196">
        <v>1</v>
      </c>
      <c r="F105" s="198">
        <v>297</v>
      </c>
    </row>
    <row r="106" spans="1:6" ht="22.5" customHeight="1">
      <c r="A106" s="1" t="s">
        <v>1964</v>
      </c>
      <c r="B106" s="196">
        <v>1</v>
      </c>
      <c r="C106" s="196">
        <v>1</v>
      </c>
      <c r="D106" s="196">
        <v>1</v>
      </c>
      <c r="E106" s="196">
        <v>1</v>
      </c>
      <c r="F106" s="198">
        <v>187</v>
      </c>
    </row>
    <row r="107" spans="1:6" ht="22.5" customHeight="1">
      <c r="A107" s="1" t="s">
        <v>1965</v>
      </c>
      <c r="B107" s="196">
        <v>1</v>
      </c>
      <c r="C107" s="196">
        <v>1</v>
      </c>
      <c r="D107" s="196">
        <v>1</v>
      </c>
      <c r="E107" s="196">
        <v>1</v>
      </c>
      <c r="F107" s="198">
        <v>207</v>
      </c>
    </row>
    <row r="108" spans="1:6" ht="22.5" customHeight="1">
      <c r="A108" s="1" t="s">
        <v>1966</v>
      </c>
      <c r="B108" s="196">
        <v>1</v>
      </c>
      <c r="C108" s="196">
        <v>1</v>
      </c>
      <c r="D108" s="196">
        <v>1</v>
      </c>
      <c r="E108" s="196">
        <v>1</v>
      </c>
      <c r="F108" s="198" t="s">
        <v>2098</v>
      </c>
    </row>
    <row r="109" spans="1:6" ht="22.5" customHeight="1">
      <c r="A109" s="1" t="s">
        <v>1967</v>
      </c>
      <c r="B109" s="196">
        <v>0.995</v>
      </c>
      <c r="C109" s="196">
        <v>0.995</v>
      </c>
      <c r="D109" s="196">
        <v>0.995</v>
      </c>
      <c r="E109" s="196">
        <v>0.995</v>
      </c>
      <c r="F109" s="198" t="s">
        <v>2099</v>
      </c>
    </row>
    <row r="110" spans="1:6" ht="22.5" customHeight="1">
      <c r="A110" s="1" t="s">
        <v>1968</v>
      </c>
      <c r="B110" s="196">
        <v>0.999</v>
      </c>
      <c r="C110" s="196">
        <v>0.999</v>
      </c>
      <c r="D110" s="196">
        <v>0.999</v>
      </c>
      <c r="E110" s="196">
        <v>0.999</v>
      </c>
      <c r="F110" s="198" t="s">
        <v>2100</v>
      </c>
    </row>
    <row r="111" spans="1:6" ht="22.5" customHeight="1">
      <c r="A111" s="1" t="s">
        <v>1969</v>
      </c>
      <c r="B111" s="196">
        <v>1</v>
      </c>
      <c r="C111" s="196">
        <v>1</v>
      </c>
      <c r="D111" s="196">
        <v>1</v>
      </c>
      <c r="E111" s="196">
        <v>1</v>
      </c>
      <c r="F111" s="198" t="s">
        <v>2101</v>
      </c>
    </row>
    <row r="112" spans="1:6" ht="22.5" customHeight="1">
      <c r="A112" s="1" t="s">
        <v>1970</v>
      </c>
      <c r="B112" s="196">
        <v>1</v>
      </c>
      <c r="C112" s="196">
        <v>1</v>
      </c>
      <c r="D112" s="196">
        <v>1</v>
      </c>
      <c r="E112" s="196">
        <v>1</v>
      </c>
      <c r="F112" s="198" t="s">
        <v>2102</v>
      </c>
    </row>
    <row r="113" spans="1:6" ht="22.5" customHeight="1">
      <c r="A113" s="1" t="s">
        <v>1971</v>
      </c>
      <c r="B113" s="196">
        <v>1</v>
      </c>
      <c r="C113" s="196">
        <v>1</v>
      </c>
      <c r="D113" s="196">
        <v>1</v>
      </c>
      <c r="E113" s="196">
        <v>1</v>
      </c>
      <c r="F113" s="198" t="s">
        <v>2103</v>
      </c>
    </row>
    <row r="114" spans="1:6" ht="22.5" customHeight="1">
      <c r="A114" s="1" t="s">
        <v>1972</v>
      </c>
      <c r="B114" s="196">
        <v>1</v>
      </c>
      <c r="C114" s="196">
        <v>1</v>
      </c>
      <c r="D114" s="196">
        <v>1</v>
      </c>
      <c r="E114" s="196">
        <v>1</v>
      </c>
      <c r="F114" s="198" t="s">
        <v>2104</v>
      </c>
    </row>
    <row r="115" spans="1:6" ht="22.5" customHeight="1">
      <c r="A115" s="1" t="s">
        <v>1973</v>
      </c>
      <c r="B115" s="196">
        <v>1.0109999999999999</v>
      </c>
      <c r="C115" s="196">
        <v>1.0109999999999999</v>
      </c>
      <c r="D115" s="196">
        <v>1.0109999999999999</v>
      </c>
      <c r="E115" s="196">
        <v>1.0109999999999999</v>
      </c>
      <c r="F115" s="198" t="s">
        <v>2105</v>
      </c>
    </row>
    <row r="116" spans="1:6" ht="22.5" customHeight="1">
      <c r="A116" s="1" t="s">
        <v>1974</v>
      </c>
      <c r="B116" s="196">
        <v>1</v>
      </c>
      <c r="C116" s="196">
        <v>1</v>
      </c>
      <c r="D116" s="196">
        <v>1</v>
      </c>
      <c r="E116" s="196">
        <v>1</v>
      </c>
      <c r="F116" s="198" t="s">
        <v>2106</v>
      </c>
    </row>
    <row r="117" spans="1:6" ht="22.5" customHeight="1">
      <c r="A117" s="1" t="s">
        <v>1975</v>
      </c>
      <c r="B117" s="196">
        <v>1.008</v>
      </c>
      <c r="C117" s="196">
        <v>1.008</v>
      </c>
      <c r="D117" s="196">
        <v>1.008</v>
      </c>
      <c r="E117" s="196">
        <v>1.008</v>
      </c>
      <c r="F117" s="198" t="s">
        <v>2107</v>
      </c>
    </row>
    <row r="118" spans="1:6" ht="22.5" customHeight="1">
      <c r="A118" s="1" t="s">
        <v>1976</v>
      </c>
      <c r="B118" s="214" t="s">
        <v>2108</v>
      </c>
      <c r="C118" s="214" t="s">
        <v>2108</v>
      </c>
      <c r="D118" s="214" t="s">
        <v>2108</v>
      </c>
      <c r="E118" s="214" t="s">
        <v>2108</v>
      </c>
      <c r="F118" s="198" t="s">
        <v>2108</v>
      </c>
    </row>
    <row r="119" spans="1:6" ht="22.5" customHeight="1">
      <c r="A119" s="1" t="s">
        <v>1977</v>
      </c>
      <c r="B119" s="214" t="s">
        <v>2108</v>
      </c>
      <c r="C119" s="214" t="s">
        <v>2108</v>
      </c>
      <c r="D119" s="214" t="s">
        <v>2108</v>
      </c>
      <c r="E119" s="214" t="s">
        <v>2108</v>
      </c>
      <c r="F119" s="198" t="s">
        <v>2108</v>
      </c>
    </row>
    <row r="120" spans="1:6" ht="22.5" customHeight="1">
      <c r="A120" s="1" t="s">
        <v>1978</v>
      </c>
      <c r="B120" s="196">
        <v>1</v>
      </c>
      <c r="C120" s="196">
        <v>1</v>
      </c>
      <c r="D120" s="196">
        <v>1</v>
      </c>
      <c r="E120" s="196">
        <v>1</v>
      </c>
      <c r="F120" s="198">
        <v>307</v>
      </c>
    </row>
    <row r="121" spans="1:6" ht="22.5" customHeight="1">
      <c r="A121" s="1" t="s">
        <v>1979</v>
      </c>
      <c r="B121" s="196">
        <v>1</v>
      </c>
      <c r="C121" s="196">
        <v>1</v>
      </c>
      <c r="D121" s="196">
        <v>1</v>
      </c>
      <c r="E121" s="196">
        <v>1</v>
      </c>
      <c r="F121" s="198">
        <v>327</v>
      </c>
    </row>
    <row r="122" spans="1:6" ht="22.5" customHeight="1">
      <c r="A122" s="1" t="s">
        <v>1980</v>
      </c>
      <c r="B122" s="196">
        <v>1</v>
      </c>
      <c r="C122" s="196">
        <v>1</v>
      </c>
      <c r="D122" s="196">
        <v>1</v>
      </c>
      <c r="E122" s="196">
        <v>1</v>
      </c>
      <c r="F122" s="198">
        <v>347</v>
      </c>
    </row>
    <row r="123" spans="1:6" ht="22.5" customHeight="1">
      <c r="A123" s="1" t="s">
        <v>1981</v>
      </c>
      <c r="B123" s="196">
        <v>1.004</v>
      </c>
      <c r="C123" s="196">
        <v>1.004</v>
      </c>
      <c r="D123" s="196">
        <v>1.004</v>
      </c>
      <c r="E123" s="196">
        <v>1.004</v>
      </c>
      <c r="F123" s="198">
        <v>367</v>
      </c>
    </row>
    <row r="124" spans="1:6" ht="22.5" customHeight="1">
      <c r="A124" s="1" t="s">
        <v>1982</v>
      </c>
      <c r="B124" s="196">
        <v>1.004</v>
      </c>
      <c r="C124" s="196">
        <v>1.004</v>
      </c>
      <c r="D124" s="196">
        <v>1.004</v>
      </c>
      <c r="E124" s="196">
        <v>1.004</v>
      </c>
      <c r="F124" s="198">
        <v>387</v>
      </c>
    </row>
    <row r="125" spans="1:6" ht="22.5" customHeight="1">
      <c r="A125" s="1" t="s">
        <v>1983</v>
      </c>
      <c r="B125" s="196">
        <v>1.0109999999999999</v>
      </c>
      <c r="C125" s="196">
        <v>1.0109999999999999</v>
      </c>
      <c r="D125" s="196">
        <v>1.0109999999999999</v>
      </c>
      <c r="E125" s="196">
        <v>1.0109999999999999</v>
      </c>
      <c r="F125" s="198">
        <v>437</v>
      </c>
    </row>
    <row r="126" spans="1:6" ht="22.5" customHeight="1">
      <c r="A126" s="1" t="s">
        <v>1984</v>
      </c>
      <c r="B126" s="196">
        <v>1.002</v>
      </c>
      <c r="C126" s="196">
        <v>1.002</v>
      </c>
      <c r="D126" s="196">
        <v>1.002</v>
      </c>
      <c r="E126" s="196">
        <v>1.002</v>
      </c>
      <c r="F126" s="198">
        <v>457</v>
      </c>
    </row>
    <row r="127" spans="1:6" ht="22.5" customHeight="1">
      <c r="A127" s="1" t="s">
        <v>1985</v>
      </c>
      <c r="B127" s="196">
        <v>1</v>
      </c>
      <c r="C127" s="196">
        <v>1</v>
      </c>
      <c r="D127" s="196">
        <v>1</v>
      </c>
      <c r="E127" s="196">
        <v>1</v>
      </c>
      <c r="F127" s="198">
        <v>417</v>
      </c>
    </row>
    <row r="128" spans="1:6" ht="22.5" customHeight="1">
      <c r="A128" s="1" t="s">
        <v>1986</v>
      </c>
      <c r="B128" s="196">
        <v>1</v>
      </c>
      <c r="C128" s="196">
        <v>1</v>
      </c>
      <c r="D128" s="196">
        <v>1</v>
      </c>
      <c r="E128" s="196">
        <v>1</v>
      </c>
      <c r="F128" s="198">
        <v>467</v>
      </c>
    </row>
    <row r="129" spans="1:6" ht="22.5" customHeight="1">
      <c r="A129" s="1" t="s">
        <v>1987</v>
      </c>
      <c r="B129" s="196">
        <v>1</v>
      </c>
      <c r="C129" s="196">
        <v>1</v>
      </c>
      <c r="D129" s="196">
        <v>1</v>
      </c>
      <c r="E129" s="196">
        <v>1</v>
      </c>
      <c r="F129" s="198" t="s">
        <v>2276</v>
      </c>
    </row>
    <row r="130" spans="1:6" ht="22.5" customHeight="1">
      <c r="A130" s="1" t="s">
        <v>1988</v>
      </c>
      <c r="B130" s="196">
        <v>1.0269999999999999</v>
      </c>
      <c r="C130" s="196">
        <v>1.0249999999999999</v>
      </c>
      <c r="D130" s="196">
        <v>1.022</v>
      </c>
      <c r="E130" s="196">
        <v>1.024</v>
      </c>
      <c r="F130" s="198" t="s">
        <v>2277</v>
      </c>
    </row>
    <row r="131" spans="1:6" ht="22.5" customHeight="1">
      <c r="A131" s="1" t="s">
        <v>1989</v>
      </c>
      <c r="B131" s="196">
        <v>1.0269999999999999</v>
      </c>
      <c r="C131" s="196">
        <v>1.0249999999999999</v>
      </c>
      <c r="D131" s="196">
        <v>1.022</v>
      </c>
      <c r="E131" s="196">
        <v>1.024</v>
      </c>
      <c r="F131" s="198" t="s">
        <v>2278</v>
      </c>
    </row>
    <row r="132" spans="1:6" ht="22.5" customHeight="1">
      <c r="A132" s="1" t="s">
        <v>2270</v>
      </c>
      <c r="B132" s="196">
        <v>1.0269999999999999</v>
      </c>
      <c r="C132" s="196">
        <v>1.0249999999999999</v>
      </c>
      <c r="D132" s="196">
        <v>1.022</v>
      </c>
      <c r="E132" s="196">
        <v>1.024</v>
      </c>
      <c r="F132" s="198">
        <v>579</v>
      </c>
    </row>
    <row r="133" spans="1:6" ht="22.5" customHeight="1">
      <c r="A133" s="1" t="s">
        <v>2302</v>
      </c>
      <c r="B133" s="196">
        <v>1.004</v>
      </c>
      <c r="C133" s="196">
        <v>1.004</v>
      </c>
      <c r="D133" s="196">
        <v>1.004</v>
      </c>
      <c r="E133" s="196">
        <v>1.004</v>
      </c>
      <c r="F133" s="198" t="s">
        <v>2296</v>
      </c>
    </row>
    <row r="134" spans="1:6" ht="22.5" customHeight="1">
      <c r="A134" s="1" t="s">
        <v>2303</v>
      </c>
      <c r="B134" s="196">
        <v>1</v>
      </c>
      <c r="C134" s="196">
        <v>1</v>
      </c>
      <c r="D134" s="196">
        <v>1</v>
      </c>
      <c r="E134" s="196">
        <v>1</v>
      </c>
      <c r="F134" s="198" t="s">
        <v>2297</v>
      </c>
    </row>
    <row r="136" spans="1:6" ht="22.5" customHeight="1">
      <c r="A136" s="238" t="s">
        <v>506</v>
      </c>
      <c r="B136" s="272"/>
      <c r="C136" s="272"/>
      <c r="D136" s="272"/>
      <c r="E136" s="272"/>
      <c r="F136" s="239"/>
    </row>
    <row r="137" spans="1:6" ht="22.5" customHeight="1">
      <c r="A137" s="238" t="s">
        <v>66</v>
      </c>
      <c r="B137" s="272"/>
      <c r="C137" s="272"/>
      <c r="D137" s="272"/>
      <c r="E137" s="272"/>
      <c r="F137" s="239"/>
    </row>
    <row r="138" spans="1:6" ht="33" customHeight="1">
      <c r="A138" s="21" t="s">
        <v>59</v>
      </c>
      <c r="B138" s="21" t="s">
        <v>54</v>
      </c>
      <c r="C138" s="21" t="s">
        <v>55</v>
      </c>
      <c r="D138" s="21" t="s">
        <v>56</v>
      </c>
      <c r="E138" s="21" t="s">
        <v>57</v>
      </c>
      <c r="F138" s="21" t="s">
        <v>58</v>
      </c>
    </row>
    <row r="139" spans="1:6" ht="22.5" customHeight="1">
      <c r="A139" s="1" t="s">
        <v>2117</v>
      </c>
      <c r="B139" s="196">
        <v>1</v>
      </c>
      <c r="C139" s="196">
        <v>1</v>
      </c>
      <c r="D139" s="196">
        <v>1</v>
      </c>
      <c r="E139" s="196">
        <v>1</v>
      </c>
      <c r="F139" s="198">
        <v>217</v>
      </c>
    </row>
    <row r="140" spans="1:6" ht="22.5" customHeight="1">
      <c r="A140" s="1" t="s">
        <v>2121</v>
      </c>
      <c r="B140" s="196">
        <v>1</v>
      </c>
      <c r="C140" s="196">
        <v>1</v>
      </c>
      <c r="D140" s="196">
        <v>1</v>
      </c>
      <c r="E140" s="196">
        <v>1</v>
      </c>
      <c r="F140" s="198">
        <v>470</v>
      </c>
    </row>
    <row r="141" spans="1:6" ht="22.5" customHeight="1">
      <c r="A141" s="1" t="s">
        <v>2122</v>
      </c>
      <c r="B141" s="196">
        <v>0.99</v>
      </c>
      <c r="C141" s="196">
        <v>0.99</v>
      </c>
      <c r="D141" s="196">
        <v>0.99</v>
      </c>
      <c r="E141" s="196">
        <v>0.99</v>
      </c>
      <c r="F141" s="198">
        <v>690</v>
      </c>
    </row>
    <row r="142" spans="1:6" ht="22.5" customHeight="1">
      <c r="A142" s="1" t="s">
        <v>2123</v>
      </c>
      <c r="B142" s="196">
        <v>1</v>
      </c>
      <c r="C142" s="196">
        <v>1</v>
      </c>
      <c r="D142" s="196">
        <v>1</v>
      </c>
      <c r="E142" s="196">
        <v>1</v>
      </c>
      <c r="F142" s="198">
        <v>730</v>
      </c>
    </row>
    <row r="143" spans="1:6" ht="22.5" customHeight="1">
      <c r="A143" s="1" t="s">
        <v>2124</v>
      </c>
      <c r="B143" s="196">
        <v>1</v>
      </c>
      <c r="C143" s="196">
        <v>1</v>
      </c>
      <c r="D143" s="196">
        <v>1</v>
      </c>
      <c r="E143" s="196">
        <v>1</v>
      </c>
      <c r="F143" s="198">
        <v>720</v>
      </c>
    </row>
    <row r="144" spans="1:6" ht="22.5" customHeight="1">
      <c r="A144" s="1" t="s">
        <v>2125</v>
      </c>
      <c r="B144" s="196">
        <v>0.999</v>
      </c>
      <c r="C144" s="196">
        <v>0.999</v>
      </c>
      <c r="D144" s="196">
        <v>0.999</v>
      </c>
      <c r="E144" s="196">
        <v>0.999</v>
      </c>
      <c r="F144" s="198">
        <v>770</v>
      </c>
    </row>
    <row r="145" spans="1:6" ht="22.5" customHeight="1">
      <c r="A145" s="1" t="s">
        <v>2126</v>
      </c>
      <c r="B145" s="196">
        <v>1.0009999999999999</v>
      </c>
      <c r="C145" s="196">
        <v>1.0009999999999999</v>
      </c>
      <c r="D145" s="196">
        <v>1.0009999999999999</v>
      </c>
      <c r="E145" s="196">
        <v>1.0009999999999999</v>
      </c>
      <c r="F145" s="198">
        <v>740</v>
      </c>
    </row>
    <row r="146" spans="1:6" ht="22.5" customHeight="1">
      <c r="A146" s="1" t="s">
        <v>2127</v>
      </c>
      <c r="B146" s="196">
        <v>1.0009999999999999</v>
      </c>
      <c r="C146" s="196">
        <v>1.0009999999999999</v>
      </c>
      <c r="D146" s="196">
        <v>1.0009999999999999</v>
      </c>
      <c r="E146" s="196">
        <v>1.0009999999999999</v>
      </c>
      <c r="F146" s="198">
        <v>750</v>
      </c>
    </row>
    <row r="147" spans="1:6" ht="22.5" customHeight="1">
      <c r="A147" s="1" t="s">
        <v>2128</v>
      </c>
      <c r="B147" s="196">
        <v>1.0009999999999999</v>
      </c>
      <c r="C147" s="196">
        <v>1.0009999999999999</v>
      </c>
      <c r="D147" s="196">
        <v>1.0009999999999999</v>
      </c>
      <c r="E147" s="196">
        <v>1.0009999999999999</v>
      </c>
      <c r="F147" s="198">
        <v>820</v>
      </c>
    </row>
    <row r="148" spans="1:6" ht="22.5" customHeight="1">
      <c r="A148" s="1" t="s">
        <v>2129</v>
      </c>
      <c r="B148" s="196">
        <v>0.999</v>
      </c>
      <c r="C148" s="196">
        <v>0.999</v>
      </c>
      <c r="D148" s="196">
        <v>0.999</v>
      </c>
      <c r="E148" s="196">
        <v>0.999</v>
      </c>
      <c r="F148" s="198">
        <v>840</v>
      </c>
    </row>
    <row r="149" spans="1:6" ht="22.5" customHeight="1">
      <c r="A149" s="1" t="s">
        <v>2130</v>
      </c>
      <c r="B149" s="196">
        <v>0.99399999999999999</v>
      </c>
      <c r="C149" s="196">
        <v>0.99399999999999999</v>
      </c>
      <c r="D149" s="196">
        <v>0.99399999999999999</v>
      </c>
      <c r="E149" s="196">
        <v>0.99399999999999999</v>
      </c>
      <c r="F149" s="198">
        <v>970</v>
      </c>
    </row>
    <row r="150" spans="1:6" ht="22.5" customHeight="1">
      <c r="A150" s="1" t="s">
        <v>2131</v>
      </c>
      <c r="B150" s="196">
        <v>0.99299999999999999</v>
      </c>
      <c r="C150" s="196">
        <v>0.99299999999999999</v>
      </c>
      <c r="D150" s="196">
        <v>0.99299999999999999</v>
      </c>
      <c r="E150" s="196">
        <v>0.99299999999999999</v>
      </c>
      <c r="F150" s="198">
        <v>360</v>
      </c>
    </row>
    <row r="151" spans="1:6" ht="22.5" customHeight="1">
      <c r="A151" s="1" t="s">
        <v>2132</v>
      </c>
      <c r="B151" s="196">
        <v>0.995</v>
      </c>
      <c r="C151" s="196">
        <v>0.995</v>
      </c>
      <c r="D151" s="196">
        <v>0.995</v>
      </c>
      <c r="E151" s="196">
        <v>0.995</v>
      </c>
      <c r="F151" s="198">
        <v>420</v>
      </c>
    </row>
    <row r="152" spans="1:6" ht="22.5" customHeight="1">
      <c r="A152" s="1" t="s">
        <v>2133</v>
      </c>
      <c r="B152" s="196">
        <v>0.99199999999999999</v>
      </c>
      <c r="C152" s="196">
        <v>0.99199999999999999</v>
      </c>
      <c r="D152" s="196">
        <v>0.99199999999999999</v>
      </c>
      <c r="E152" s="196">
        <v>0.99199999999999999</v>
      </c>
      <c r="F152" s="198">
        <v>440</v>
      </c>
    </row>
    <row r="153" spans="1:6" ht="22.5" customHeight="1">
      <c r="A153" s="1" t="s">
        <v>2134</v>
      </c>
      <c r="B153" s="196">
        <v>0.97799999999999998</v>
      </c>
      <c r="C153" s="196">
        <v>0.97799999999999998</v>
      </c>
      <c r="D153" s="196">
        <v>0.97799999999999998</v>
      </c>
      <c r="E153" s="196">
        <v>0.97799999999999998</v>
      </c>
      <c r="F153" s="198">
        <v>350</v>
      </c>
    </row>
    <row r="154" spans="1:6" ht="22.5" customHeight="1">
      <c r="A154" s="1" t="s">
        <v>2135</v>
      </c>
      <c r="B154" s="196">
        <v>0.99</v>
      </c>
      <c r="C154" s="196">
        <v>0.99</v>
      </c>
      <c r="D154" s="196">
        <v>0.99</v>
      </c>
      <c r="E154" s="196">
        <v>0.99</v>
      </c>
      <c r="F154" s="198">
        <v>490</v>
      </c>
    </row>
    <row r="155" spans="1:6" ht="22.5" customHeight="1">
      <c r="A155" s="1" t="s">
        <v>2136</v>
      </c>
      <c r="B155" s="196">
        <v>0.999</v>
      </c>
      <c r="C155" s="196">
        <v>0.999</v>
      </c>
      <c r="D155" s="196">
        <v>0.999</v>
      </c>
      <c r="E155" s="196">
        <v>0.999</v>
      </c>
      <c r="F155" s="198">
        <v>590</v>
      </c>
    </row>
    <row r="156" spans="1:6" ht="22.5" customHeight="1">
      <c r="A156" s="1" t="s">
        <v>2137</v>
      </c>
      <c r="B156" s="196">
        <v>0.996</v>
      </c>
      <c r="C156" s="196">
        <v>0.996</v>
      </c>
      <c r="D156" s="196">
        <v>0.996</v>
      </c>
      <c r="E156" s="196">
        <v>0.996</v>
      </c>
      <c r="F156" s="198">
        <v>990</v>
      </c>
    </row>
    <row r="157" spans="1:6" ht="22.5" customHeight="1">
      <c r="A157" s="1" t="s">
        <v>2138</v>
      </c>
      <c r="B157" s="196">
        <v>0.98799999999999999</v>
      </c>
      <c r="C157" s="196">
        <v>0.98799999999999999</v>
      </c>
      <c r="D157" s="196">
        <v>0.98799999999999999</v>
      </c>
      <c r="E157" s="196">
        <v>0.98799999999999999</v>
      </c>
      <c r="F157" s="198">
        <v>290</v>
      </c>
    </row>
    <row r="158" spans="1:6" ht="22.5" customHeight="1">
      <c r="A158" s="1" t="s">
        <v>2139</v>
      </c>
      <c r="B158" s="196">
        <v>0.99399999999999999</v>
      </c>
      <c r="C158" s="196">
        <v>0.99399999999999999</v>
      </c>
      <c r="D158" s="196">
        <v>0.99399999999999999</v>
      </c>
      <c r="E158" s="196">
        <v>0.99399999999999999</v>
      </c>
      <c r="F158" s="198">
        <v>270</v>
      </c>
    </row>
    <row r="159" spans="1:6" ht="22.5" customHeight="1">
      <c r="A159" s="1" t="s">
        <v>2140</v>
      </c>
      <c r="B159" s="196">
        <v>0.998</v>
      </c>
      <c r="C159" s="196">
        <v>0.998</v>
      </c>
      <c r="D159" s="196">
        <v>0.998</v>
      </c>
      <c r="E159" s="196">
        <v>0.998</v>
      </c>
      <c r="F159" s="198">
        <v>190</v>
      </c>
    </row>
    <row r="160" spans="1:6" ht="22.5" customHeight="1">
      <c r="A160" s="1" t="s">
        <v>2141</v>
      </c>
      <c r="B160" s="196">
        <v>1</v>
      </c>
      <c r="C160" s="196">
        <v>1</v>
      </c>
      <c r="D160" s="196">
        <v>1</v>
      </c>
      <c r="E160" s="196">
        <v>1</v>
      </c>
      <c r="F160" s="198">
        <v>210</v>
      </c>
    </row>
    <row r="161" spans="1:6" ht="22.5" customHeight="1">
      <c r="A161" s="1" t="s">
        <v>2142</v>
      </c>
      <c r="B161" s="196">
        <v>0.99</v>
      </c>
      <c r="C161" s="196">
        <v>0.99</v>
      </c>
      <c r="D161" s="196">
        <v>0.99</v>
      </c>
      <c r="E161" s="196">
        <v>0.99</v>
      </c>
      <c r="F161" s="198">
        <v>150</v>
      </c>
    </row>
    <row r="162" spans="1:6" ht="22.5" customHeight="1">
      <c r="A162" s="1" t="s">
        <v>2143</v>
      </c>
      <c r="B162" s="196">
        <v>1.0049999999999999</v>
      </c>
      <c r="C162" s="196">
        <v>1.0049999999999999</v>
      </c>
      <c r="D162" s="196">
        <v>1.0049999999999999</v>
      </c>
      <c r="E162" s="196">
        <v>1.0049999999999999</v>
      </c>
      <c r="F162" s="198">
        <v>170</v>
      </c>
    </row>
    <row r="163" spans="1:6" ht="22.5" customHeight="1">
      <c r="A163" s="1" t="s">
        <v>2175</v>
      </c>
      <c r="B163" s="196">
        <v>1.0269999999999999</v>
      </c>
      <c r="C163" s="196">
        <v>1.0249999999999999</v>
      </c>
      <c r="D163" s="196">
        <v>1.022</v>
      </c>
      <c r="E163" s="196">
        <v>1.024</v>
      </c>
      <c r="F163" s="198">
        <v>499</v>
      </c>
    </row>
    <row r="164" spans="1:6" ht="22.5" customHeight="1">
      <c r="A164" s="1" t="s">
        <v>2176</v>
      </c>
      <c r="B164" s="196">
        <v>1.0269999999999999</v>
      </c>
      <c r="C164" s="196">
        <v>1.0249999999999999</v>
      </c>
      <c r="D164" s="196">
        <v>1.022</v>
      </c>
      <c r="E164" s="196">
        <v>1.024</v>
      </c>
      <c r="F164" s="198">
        <v>479</v>
      </c>
    </row>
    <row r="165" spans="1:6" ht="22.5" customHeight="1">
      <c r="A165" s="1" t="s">
        <v>2177</v>
      </c>
      <c r="B165" s="196">
        <v>1.0269999999999999</v>
      </c>
      <c r="C165" s="196">
        <v>1.0249999999999999</v>
      </c>
      <c r="D165" s="196">
        <v>1.022</v>
      </c>
      <c r="E165" s="196">
        <v>1.024</v>
      </c>
      <c r="F165" s="198">
        <v>489</v>
      </c>
    </row>
    <row r="166" spans="1:6" ht="22.5" customHeight="1">
      <c r="A166" s="1" t="s">
        <v>2178</v>
      </c>
      <c r="B166" s="196">
        <v>1.0009999999999999</v>
      </c>
      <c r="C166" s="196">
        <v>1.0009999999999999</v>
      </c>
      <c r="D166" s="196">
        <v>1.0009999999999999</v>
      </c>
      <c r="E166" s="196">
        <v>1.0009999999999999</v>
      </c>
      <c r="F166" s="198">
        <v>120</v>
      </c>
    </row>
    <row r="167" spans="1:6" ht="22.5" customHeight="1">
      <c r="A167" s="1" t="s">
        <v>2179</v>
      </c>
      <c r="B167" s="196">
        <v>1.012</v>
      </c>
      <c r="C167" s="196">
        <v>1.012</v>
      </c>
      <c r="D167" s="196">
        <v>1.012</v>
      </c>
      <c r="E167" s="196">
        <v>1.012</v>
      </c>
      <c r="F167" s="198">
        <v>230</v>
      </c>
    </row>
    <row r="168" spans="1:6" ht="22.5" customHeight="1">
      <c r="A168" s="1" t="s">
        <v>2180</v>
      </c>
      <c r="B168" s="196">
        <v>0.98199999999999998</v>
      </c>
      <c r="C168" s="196">
        <v>0.98199999999999998</v>
      </c>
      <c r="D168" s="196">
        <v>0.98199999999999998</v>
      </c>
      <c r="E168" s="196">
        <v>0.98199999999999998</v>
      </c>
      <c r="F168" s="198">
        <v>90</v>
      </c>
    </row>
    <row r="169" spans="1:6" ht="22.5" customHeight="1">
      <c r="A169" s="1" t="s">
        <v>2181</v>
      </c>
      <c r="B169" s="196">
        <v>1.0109999999999999</v>
      </c>
      <c r="C169" s="196">
        <v>1.0109999999999999</v>
      </c>
      <c r="D169" s="196">
        <v>1.0109999999999999</v>
      </c>
      <c r="E169" s="196">
        <v>1.0109999999999999</v>
      </c>
      <c r="F169" s="198">
        <v>50</v>
      </c>
    </row>
    <row r="170" spans="1:6" ht="22.5" customHeight="1">
      <c r="A170" s="1" t="s">
        <v>2182</v>
      </c>
      <c r="B170" s="196">
        <v>0.996</v>
      </c>
      <c r="C170" s="196">
        <v>0.996</v>
      </c>
      <c r="D170" s="196">
        <v>0.996</v>
      </c>
      <c r="E170" s="196">
        <v>0.996</v>
      </c>
      <c r="F170" s="198">
        <v>70</v>
      </c>
    </row>
    <row r="171" spans="1:6" ht="22.5" customHeight="1">
      <c r="A171" s="1" t="s">
        <v>2183</v>
      </c>
      <c r="B171" s="196">
        <v>0.996</v>
      </c>
      <c r="C171" s="196">
        <v>0.996</v>
      </c>
      <c r="D171" s="196">
        <v>0.996</v>
      </c>
      <c r="E171" s="196">
        <v>0.996</v>
      </c>
      <c r="F171" s="198">
        <v>78</v>
      </c>
    </row>
    <row r="172" spans="1:6" ht="22.5" customHeight="1">
      <c r="A172" s="1" t="s">
        <v>2184</v>
      </c>
      <c r="B172" s="196">
        <v>0.99199999999999999</v>
      </c>
      <c r="C172" s="196">
        <v>0.99199999999999999</v>
      </c>
      <c r="D172" s="196">
        <v>0.99199999999999999</v>
      </c>
      <c r="E172" s="196">
        <v>0.99199999999999999</v>
      </c>
      <c r="F172" s="198">
        <v>30</v>
      </c>
    </row>
    <row r="173" spans="1:6" ht="22.5" customHeight="1">
      <c r="A173" s="1" t="s">
        <v>2185</v>
      </c>
      <c r="B173" s="196">
        <v>1</v>
      </c>
      <c r="C173" s="196">
        <v>1</v>
      </c>
      <c r="D173" s="196">
        <v>1</v>
      </c>
      <c r="E173" s="196">
        <v>1</v>
      </c>
      <c r="F173" s="198">
        <v>100</v>
      </c>
    </row>
    <row r="174" spans="1:6" ht="22.5" customHeight="1">
      <c r="A174" s="1" t="s">
        <v>2186</v>
      </c>
      <c r="B174" s="196">
        <v>0.98299999999999998</v>
      </c>
      <c r="C174" s="196">
        <v>0.98299999999999998</v>
      </c>
      <c r="D174" s="196">
        <v>0.98299999999999998</v>
      </c>
      <c r="E174" s="196">
        <v>0.98299999999999998</v>
      </c>
      <c r="F174" s="198">
        <v>98</v>
      </c>
    </row>
    <row r="175" spans="1:6" ht="22.5" customHeight="1">
      <c r="A175" s="1" t="s">
        <v>2187</v>
      </c>
      <c r="B175" s="196">
        <v>0.995</v>
      </c>
      <c r="C175" s="196">
        <v>0.995</v>
      </c>
      <c r="D175" s="196">
        <v>0.995</v>
      </c>
      <c r="E175" s="196">
        <v>0.995</v>
      </c>
      <c r="F175" s="198">
        <v>227</v>
      </c>
    </row>
    <row r="176" spans="1:6" ht="22.5" customHeight="1">
      <c r="A176" s="1" t="s">
        <v>2188</v>
      </c>
      <c r="B176" s="196">
        <v>0.999</v>
      </c>
      <c r="C176" s="196">
        <v>0.999</v>
      </c>
      <c r="D176" s="196">
        <v>0.999</v>
      </c>
      <c r="E176" s="196">
        <v>0.999</v>
      </c>
      <c r="F176" s="198">
        <v>247</v>
      </c>
    </row>
    <row r="177" spans="1:6" ht="22.5" customHeight="1">
      <c r="A177" s="1" t="s">
        <v>2189</v>
      </c>
      <c r="B177" s="196">
        <v>0.98099999999999998</v>
      </c>
      <c r="C177" s="196">
        <v>0.98099999999999998</v>
      </c>
      <c r="D177" s="196">
        <v>0.98099999999999998</v>
      </c>
      <c r="E177" s="196">
        <v>0.98099999999999998</v>
      </c>
      <c r="F177" s="198">
        <v>267</v>
      </c>
    </row>
    <row r="178" spans="1:6" ht="22.5" customHeight="1">
      <c r="A178" s="1" t="s">
        <v>2190</v>
      </c>
      <c r="B178" s="196">
        <v>0.99399999999999999</v>
      </c>
      <c r="C178" s="196">
        <v>0.99399999999999999</v>
      </c>
      <c r="D178" s="196">
        <v>0.99399999999999999</v>
      </c>
      <c r="E178" s="196">
        <v>0.99399999999999999</v>
      </c>
      <c r="F178" s="198">
        <v>287</v>
      </c>
    </row>
    <row r="179" spans="1:6" ht="22.5" customHeight="1">
      <c r="A179" s="1" t="s">
        <v>2191</v>
      </c>
      <c r="B179" s="196">
        <v>0.99299999999999999</v>
      </c>
      <c r="C179" s="196">
        <v>0.99299999999999999</v>
      </c>
      <c r="D179" s="196">
        <v>0.99299999999999999</v>
      </c>
      <c r="E179" s="196">
        <v>0.99299999999999999</v>
      </c>
      <c r="F179" s="198">
        <v>177</v>
      </c>
    </row>
    <row r="180" spans="1:6" ht="22.5" customHeight="1">
      <c r="A180" s="1" t="s">
        <v>2192</v>
      </c>
      <c r="B180" s="196">
        <v>0.99099999999999999</v>
      </c>
      <c r="C180" s="196">
        <v>0.99099999999999999</v>
      </c>
      <c r="D180" s="196">
        <v>0.99099999999999999</v>
      </c>
      <c r="E180" s="196">
        <v>0.99099999999999999</v>
      </c>
      <c r="F180" s="198">
        <v>197</v>
      </c>
    </row>
    <row r="181" spans="1:6" ht="22.5" customHeight="1">
      <c r="A181" s="1" t="s">
        <v>2193</v>
      </c>
      <c r="B181" s="196">
        <v>1</v>
      </c>
      <c r="C181" s="196">
        <v>1</v>
      </c>
      <c r="D181" s="196">
        <v>1</v>
      </c>
      <c r="E181" s="196">
        <v>1</v>
      </c>
      <c r="F181" s="198" t="s">
        <v>2098</v>
      </c>
    </row>
    <row r="182" spans="1:6" ht="22.5" customHeight="1">
      <c r="A182" s="1" t="s">
        <v>2194</v>
      </c>
      <c r="B182" s="196">
        <v>0.995</v>
      </c>
      <c r="C182" s="196">
        <v>0.995</v>
      </c>
      <c r="D182" s="196">
        <v>0.995</v>
      </c>
      <c r="E182" s="196">
        <v>0.995</v>
      </c>
      <c r="F182" s="198" t="s">
        <v>2099</v>
      </c>
    </row>
    <row r="183" spans="1:6" ht="22.5" customHeight="1">
      <c r="A183" s="1" t="s">
        <v>2195</v>
      </c>
      <c r="B183" s="196">
        <v>0.999</v>
      </c>
      <c r="C183" s="196">
        <v>0.999</v>
      </c>
      <c r="D183" s="196">
        <v>0.999</v>
      </c>
      <c r="E183" s="196">
        <v>0.999</v>
      </c>
      <c r="F183" s="198" t="s">
        <v>2100</v>
      </c>
    </row>
    <row r="184" spans="1:6" ht="22.5" customHeight="1">
      <c r="A184" s="1" t="s">
        <v>2196</v>
      </c>
      <c r="B184" s="196">
        <v>1</v>
      </c>
      <c r="C184" s="196">
        <v>1</v>
      </c>
      <c r="D184" s="196">
        <v>1</v>
      </c>
      <c r="E184" s="196">
        <v>1</v>
      </c>
      <c r="F184" s="198" t="s">
        <v>2101</v>
      </c>
    </row>
    <row r="185" spans="1:6" ht="22.5" customHeight="1">
      <c r="A185" s="1" t="s">
        <v>2197</v>
      </c>
      <c r="B185" s="196">
        <v>1</v>
      </c>
      <c r="C185" s="196">
        <v>1</v>
      </c>
      <c r="D185" s="196">
        <v>1</v>
      </c>
      <c r="E185" s="196">
        <v>1</v>
      </c>
      <c r="F185" s="198" t="s">
        <v>2102</v>
      </c>
    </row>
    <row r="186" spans="1:6" ht="22.5" customHeight="1">
      <c r="A186" s="1" t="s">
        <v>2198</v>
      </c>
      <c r="B186" s="196">
        <v>1</v>
      </c>
      <c r="C186" s="196">
        <v>1</v>
      </c>
      <c r="D186" s="196">
        <v>1</v>
      </c>
      <c r="E186" s="196">
        <v>1</v>
      </c>
      <c r="F186" s="198" t="s">
        <v>2103</v>
      </c>
    </row>
    <row r="187" spans="1:6" ht="22.5" customHeight="1">
      <c r="A187" s="1" t="s">
        <v>2199</v>
      </c>
      <c r="B187" s="196">
        <v>1</v>
      </c>
      <c r="C187" s="196">
        <v>1</v>
      </c>
      <c r="D187" s="196">
        <v>1</v>
      </c>
      <c r="E187" s="196">
        <v>1</v>
      </c>
      <c r="F187" s="198" t="s">
        <v>2104</v>
      </c>
    </row>
    <row r="188" spans="1:6" ht="22.5" customHeight="1">
      <c r="A188" s="1" t="s">
        <v>2205</v>
      </c>
      <c r="B188" s="196">
        <v>0.998</v>
      </c>
      <c r="C188" s="196">
        <v>0.998</v>
      </c>
      <c r="D188" s="196">
        <v>0.998</v>
      </c>
      <c r="E188" s="196">
        <v>0.998</v>
      </c>
      <c r="F188" s="198">
        <v>317</v>
      </c>
    </row>
    <row r="189" spans="1:6" ht="22.5" customHeight="1">
      <c r="A189" s="1" t="s">
        <v>2206</v>
      </c>
      <c r="B189" s="196">
        <v>0.998</v>
      </c>
      <c r="C189" s="196">
        <v>0.998</v>
      </c>
      <c r="D189" s="196">
        <v>0.998</v>
      </c>
      <c r="E189" s="196">
        <v>0.998</v>
      </c>
      <c r="F189" s="198">
        <v>337</v>
      </c>
    </row>
    <row r="190" spans="1:6" ht="22.5" customHeight="1">
      <c r="A190" s="1" t="s">
        <v>2207</v>
      </c>
      <c r="B190" s="196">
        <v>1</v>
      </c>
      <c r="C190" s="196">
        <v>1</v>
      </c>
      <c r="D190" s="196">
        <v>1</v>
      </c>
      <c r="E190" s="196">
        <v>1</v>
      </c>
      <c r="F190" s="198">
        <v>357</v>
      </c>
    </row>
    <row r="191" spans="1:6" ht="22.5" customHeight="1">
      <c r="A191" s="1" t="s">
        <v>2208</v>
      </c>
      <c r="B191" s="196">
        <v>0.997</v>
      </c>
      <c r="C191" s="196">
        <v>0.997</v>
      </c>
      <c r="D191" s="196">
        <v>0.997</v>
      </c>
      <c r="E191" s="196">
        <v>0.997</v>
      </c>
      <c r="F191" s="198">
        <v>377</v>
      </c>
    </row>
    <row r="192" spans="1:6" ht="22.5" customHeight="1">
      <c r="A192" s="1" t="s">
        <v>2209</v>
      </c>
      <c r="B192" s="196">
        <v>0.997</v>
      </c>
      <c r="C192" s="196">
        <v>0.997</v>
      </c>
      <c r="D192" s="196">
        <v>0.997</v>
      </c>
      <c r="E192" s="196">
        <v>0.997</v>
      </c>
      <c r="F192" s="198">
        <v>397</v>
      </c>
    </row>
    <row r="193" spans="1:6" ht="22.5" customHeight="1">
      <c r="A193" s="1" t="s">
        <v>2210</v>
      </c>
      <c r="B193" s="196">
        <v>0.98599999999999999</v>
      </c>
      <c r="C193" s="196">
        <v>0.98599999999999999</v>
      </c>
      <c r="D193" s="196">
        <v>0.98599999999999999</v>
      </c>
      <c r="E193" s="196">
        <v>0.98599999999999999</v>
      </c>
      <c r="F193" s="198">
        <v>427</v>
      </c>
    </row>
    <row r="194" spans="1:6" ht="22.5" customHeight="1">
      <c r="A194" s="1" t="s">
        <v>2212</v>
      </c>
      <c r="B194" s="196">
        <v>0.99399999999999999</v>
      </c>
      <c r="C194" s="196">
        <v>0.99399999999999999</v>
      </c>
      <c r="D194" s="196">
        <v>0.99399999999999999</v>
      </c>
      <c r="E194" s="196">
        <v>0.99399999999999999</v>
      </c>
      <c r="F194" s="198">
        <v>407</v>
      </c>
    </row>
    <row r="195" spans="1:6" ht="22.5" customHeight="1">
      <c r="A195" s="1" t="s">
        <v>2213</v>
      </c>
      <c r="B195" s="196">
        <v>0.996</v>
      </c>
      <c r="C195" s="196">
        <v>0.996</v>
      </c>
      <c r="D195" s="196">
        <v>0.996</v>
      </c>
      <c r="E195" s="196">
        <v>0.996</v>
      </c>
      <c r="F195" s="198">
        <v>477</v>
      </c>
    </row>
    <row r="196" spans="1:6" ht="22.5" customHeight="1">
      <c r="A196" s="1" t="s">
        <v>2214</v>
      </c>
      <c r="B196" s="196">
        <v>0.997</v>
      </c>
      <c r="C196" s="196">
        <v>0.997</v>
      </c>
      <c r="D196" s="196">
        <v>0.997</v>
      </c>
      <c r="E196" s="196">
        <v>0.997</v>
      </c>
      <c r="F196" s="198" t="s">
        <v>2279</v>
      </c>
    </row>
    <row r="197" spans="1:6" ht="22.5" customHeight="1">
      <c r="A197" s="1" t="s">
        <v>2280</v>
      </c>
      <c r="B197" s="196">
        <v>1.0269999999999999</v>
      </c>
      <c r="C197" s="196">
        <v>1.0249999999999999</v>
      </c>
      <c r="D197" s="196">
        <v>1.022</v>
      </c>
      <c r="E197" s="196">
        <v>1.024</v>
      </c>
      <c r="F197" s="198">
        <v>589</v>
      </c>
    </row>
    <row r="198" spans="1:6" ht="22.5" customHeight="1">
      <c r="A198" s="1" t="s">
        <v>2300</v>
      </c>
      <c r="B198" s="196">
        <v>0.99299999999999999</v>
      </c>
      <c r="C198" s="196">
        <v>0.99299999999999999</v>
      </c>
      <c r="D198" s="196">
        <v>0.99299999999999999</v>
      </c>
      <c r="E198" s="196">
        <v>0.99299999999999999</v>
      </c>
      <c r="F198" s="198" t="s">
        <v>2298</v>
      </c>
    </row>
    <row r="199" spans="1:6" ht="22.5" customHeight="1">
      <c r="A199" s="1" t="s">
        <v>2301</v>
      </c>
      <c r="B199" s="196">
        <v>0.99299999999999999</v>
      </c>
      <c r="C199" s="196">
        <v>0.99299999999999999</v>
      </c>
      <c r="D199" s="196">
        <v>0.99299999999999999</v>
      </c>
      <c r="E199" s="196">
        <v>0.99299999999999999</v>
      </c>
      <c r="F199" s="198" t="s">
        <v>2299</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136:F136"/>
    <mergeCell ref="A137:F137"/>
    <mergeCell ref="A2:E2"/>
    <mergeCell ref="B9:E9"/>
    <mergeCell ref="A3:E3"/>
    <mergeCell ref="A4:A5"/>
    <mergeCell ref="A12:F12"/>
    <mergeCell ref="A13:F13"/>
    <mergeCell ref="A23:F23"/>
    <mergeCell ref="A24:F24"/>
  </mergeCells>
  <phoneticPr fontId="9"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sheetPr codeName="Sheet9">
    <pageSetUpPr fitToPage="1"/>
  </sheetPr>
  <dimension ref="A1:Q28"/>
  <sheetViews>
    <sheetView zoomScale="80" zoomScaleNormal="80" zoomScaleSheetLayoutView="100" workbookViewId="0"/>
  </sheetViews>
  <sheetFormatPr defaultRowHeight="27.75" customHeight="1"/>
  <cols>
    <col min="1" max="1" width="16" style="2" customWidth="1"/>
    <col min="2" max="2" width="6.28515625" style="2" bestFit="1" customWidth="1"/>
    <col min="3" max="3" width="20.7109375" style="2" customWidth="1"/>
    <col min="4" max="4" width="16.42578125" style="3" customWidth="1"/>
    <col min="5" max="5" width="6.28515625" style="3" bestFit="1" customWidth="1"/>
    <col min="6" max="6" width="20.7109375" style="2" customWidth="1"/>
    <col min="7" max="7" width="50.5703125" style="3" customWidth="1"/>
    <col min="8" max="9" width="17.7109375" style="3" customWidth="1"/>
    <col min="10" max="10" width="17.7109375" style="10" customWidth="1"/>
    <col min="11" max="12" width="17.7109375" style="4" customWidth="1"/>
    <col min="13" max="17" width="17.7109375" style="2" customWidth="1"/>
    <col min="18" max="18" width="15.5703125" style="2" customWidth="1"/>
    <col min="19" max="16384" width="9.140625" style="2"/>
  </cols>
  <sheetData>
    <row r="1" spans="1:15" ht="56.25" customHeight="1">
      <c r="A1" s="14" t="s">
        <v>92</v>
      </c>
      <c r="B1" s="14"/>
      <c r="C1" s="14"/>
      <c r="F1" s="24"/>
      <c r="G1" s="280" t="s">
        <v>514</v>
      </c>
      <c r="H1" s="280"/>
    </row>
    <row r="2" spans="1:15" ht="27.75" customHeight="1">
      <c r="A2" s="276" t="s">
        <v>507</v>
      </c>
      <c r="B2" s="277"/>
      <c r="C2" s="277"/>
      <c r="D2" s="278"/>
      <c r="E2" s="278"/>
      <c r="F2" s="278"/>
      <c r="G2" s="278"/>
      <c r="H2" s="278"/>
      <c r="I2" s="278"/>
      <c r="J2" s="278"/>
      <c r="K2" s="278"/>
      <c r="L2" s="278"/>
      <c r="M2" s="278"/>
      <c r="N2" s="278"/>
      <c r="O2" s="279"/>
    </row>
    <row r="3" spans="1:15" ht="17.25" customHeight="1">
      <c r="A3" s="14"/>
      <c r="B3" s="14"/>
      <c r="C3" s="14"/>
      <c r="F3" s="24"/>
    </row>
    <row r="4" spans="1:15" s="11" customFormat="1" ht="25.5" customHeight="1">
      <c r="A4" s="252" t="str">
        <f>Overview!B4&amp; " - Effective from "&amp;Overview!D4&amp;" - "&amp;Overview!E4&amp;" new designated EHV charges"</f>
        <v>Electricity North West Limited - Effective from 1 April 2018 - Final new designated EHV charges</v>
      </c>
      <c r="B4" s="253"/>
      <c r="C4" s="253"/>
      <c r="D4" s="253"/>
      <c r="E4" s="253"/>
      <c r="F4" s="253"/>
      <c r="G4" s="253"/>
      <c r="H4" s="253"/>
      <c r="I4" s="253"/>
      <c r="J4" s="253"/>
      <c r="K4" s="253"/>
      <c r="L4" s="253"/>
      <c r="M4" s="253"/>
      <c r="N4" s="253"/>
      <c r="O4" s="254"/>
    </row>
    <row r="5" spans="1:15" ht="69.75" customHeight="1">
      <c r="A5" s="30" t="s">
        <v>516</v>
      </c>
      <c r="B5" s="30" t="s">
        <v>489</v>
      </c>
      <c r="C5" s="30" t="s">
        <v>490</v>
      </c>
      <c r="D5" s="30" t="s">
        <v>517</v>
      </c>
      <c r="E5" s="30" t="s">
        <v>489</v>
      </c>
      <c r="F5" s="30" t="s">
        <v>491</v>
      </c>
      <c r="G5" s="93" t="s">
        <v>200</v>
      </c>
      <c r="H5" s="93" t="str">
        <f>'Annex 2 EHV charges'!H10</f>
        <v>Import
Super Red
unit charge
(p/kWh)</v>
      </c>
      <c r="I5" s="93" t="str">
        <f>'Annex 2 EHV charges'!I10</f>
        <v>Import
fixed charge
(p/day)</v>
      </c>
      <c r="J5" s="93" t="str">
        <f>'Annex 2 EHV charges'!J10</f>
        <v>Import
capacity charge
(p/kVA/day)</v>
      </c>
      <c r="K5" s="93" t="str">
        <f>'Annex 2 EHV charges'!K10</f>
        <v>Import
exceeded capacity charge
(p/kVA/day)</v>
      </c>
      <c r="L5" s="93" t="str">
        <f>'Annex 2 EHV charges'!L10</f>
        <v>Export
Super Red
unit charge
(p/kWh)</v>
      </c>
      <c r="M5" s="93" t="str">
        <f>'Annex 2 EHV charges'!M10</f>
        <v>Export
fixed charge
(p/day)</v>
      </c>
      <c r="N5" s="93" t="str">
        <f>'Annex 2 EHV charges'!N10</f>
        <v>Export
capacity charge
(p/kVA/day)</v>
      </c>
      <c r="O5" s="93" t="str">
        <f>'Annex 2 EHV charges'!O10</f>
        <v>Export
exceeded capacity charge
(p/kVA/day)</v>
      </c>
    </row>
    <row r="6" spans="1:15" ht="38.25">
      <c r="A6" s="63" t="s">
        <v>2282</v>
      </c>
      <c r="B6" s="63" t="s">
        <v>2105</v>
      </c>
      <c r="C6" s="63" t="s">
        <v>2244</v>
      </c>
      <c r="D6" s="64"/>
      <c r="E6" s="64"/>
      <c r="F6" s="64"/>
      <c r="G6" s="64" t="s">
        <v>1973</v>
      </c>
      <c r="H6" s="32">
        <v>3.6560000000000001</v>
      </c>
      <c r="I6" s="33">
        <v>0</v>
      </c>
      <c r="J6" s="33">
        <v>8.58</v>
      </c>
      <c r="K6" s="33">
        <v>8.58</v>
      </c>
      <c r="L6" s="41"/>
      <c r="M6" s="42"/>
      <c r="N6" s="42"/>
      <c r="O6" s="42"/>
    </row>
    <row r="7" spans="1:15" ht="25.5">
      <c r="A7" s="63" t="s">
        <v>2283</v>
      </c>
      <c r="B7" s="63" t="s">
        <v>2106</v>
      </c>
      <c r="C7" s="63" t="s">
        <v>2106</v>
      </c>
      <c r="D7" s="64"/>
      <c r="E7" s="64"/>
      <c r="F7" s="64"/>
      <c r="G7" s="64" t="s">
        <v>1974</v>
      </c>
      <c r="H7" s="32">
        <v>0.72399999999999998</v>
      </c>
      <c r="I7" s="33">
        <v>0</v>
      </c>
      <c r="J7" s="33">
        <v>2.02</v>
      </c>
      <c r="K7" s="33">
        <v>2.02</v>
      </c>
      <c r="L7" s="41"/>
      <c r="M7" s="42"/>
      <c r="N7" s="42"/>
      <c r="O7" s="42"/>
    </row>
    <row r="8" spans="1:15" ht="25.5">
      <c r="A8" s="63" t="s">
        <v>2284</v>
      </c>
      <c r="B8" s="63" t="s">
        <v>2107</v>
      </c>
      <c r="C8" s="63" t="s">
        <v>2107</v>
      </c>
      <c r="D8" s="64"/>
      <c r="E8" s="64"/>
      <c r="F8" s="64"/>
      <c r="G8" s="64" t="s">
        <v>1975</v>
      </c>
      <c r="H8" s="32">
        <v>2.8000000000000001E-2</v>
      </c>
      <c r="I8" s="33">
        <v>0</v>
      </c>
      <c r="J8" s="33">
        <v>9.67</v>
      </c>
      <c r="K8" s="33">
        <v>9.67</v>
      </c>
      <c r="L8" s="41"/>
      <c r="M8" s="42"/>
      <c r="N8" s="42"/>
      <c r="O8" s="42"/>
    </row>
    <row r="9" spans="1:15" ht="25.5">
      <c r="A9" s="63" t="s">
        <v>2285</v>
      </c>
      <c r="B9" s="63">
        <v>579</v>
      </c>
      <c r="C9" s="64" t="s">
        <v>2271</v>
      </c>
      <c r="D9" s="64" t="s">
        <v>2286</v>
      </c>
      <c r="E9" s="64">
        <v>589</v>
      </c>
      <c r="F9" s="64" t="s">
        <v>2272</v>
      </c>
      <c r="G9" s="64" t="s">
        <v>2270</v>
      </c>
      <c r="H9" s="32">
        <v>0.58899999999999997</v>
      </c>
      <c r="I9" s="33">
        <v>3700.32</v>
      </c>
      <c r="J9" s="33">
        <v>2.25</v>
      </c>
      <c r="K9" s="33">
        <v>2.25</v>
      </c>
      <c r="L9" s="41">
        <v>0</v>
      </c>
      <c r="M9" s="42">
        <v>2912.51</v>
      </c>
      <c r="N9" s="42">
        <v>0.05</v>
      </c>
      <c r="O9" s="42">
        <v>0.05</v>
      </c>
    </row>
    <row r="10" spans="1:15" ht="22.5" customHeight="1">
      <c r="A10" s="63" t="s">
        <v>2308</v>
      </c>
      <c r="B10" s="64" t="s">
        <v>2296</v>
      </c>
      <c r="C10" s="64" t="s">
        <v>2109</v>
      </c>
      <c r="D10" s="64" t="s">
        <v>2310</v>
      </c>
      <c r="E10" s="64" t="s">
        <v>2298</v>
      </c>
      <c r="F10" s="64" t="s">
        <v>2109</v>
      </c>
      <c r="G10" s="64" t="s">
        <v>2302</v>
      </c>
      <c r="H10" s="32">
        <v>1.4999999999999999E-2</v>
      </c>
      <c r="I10" s="33">
        <v>452.03</v>
      </c>
      <c r="J10" s="33">
        <v>1.75</v>
      </c>
      <c r="K10" s="33">
        <v>1.75</v>
      </c>
      <c r="L10" s="41">
        <v>-4.5999999999999999E-2</v>
      </c>
      <c r="M10" s="42">
        <v>452.03</v>
      </c>
      <c r="N10" s="42">
        <v>0.05</v>
      </c>
      <c r="O10" s="42">
        <v>0.05</v>
      </c>
    </row>
    <row r="11" spans="1:15" ht="22.5" customHeight="1">
      <c r="A11" s="63" t="s">
        <v>2309</v>
      </c>
      <c r="B11" s="64" t="s">
        <v>2297</v>
      </c>
      <c r="C11" s="64" t="s">
        <v>2109</v>
      </c>
      <c r="D11" s="64" t="s">
        <v>2311</v>
      </c>
      <c r="E11" s="64" t="s">
        <v>2299</v>
      </c>
      <c r="F11" s="64" t="s">
        <v>2109</v>
      </c>
      <c r="G11" s="64" t="s">
        <v>2303</v>
      </c>
      <c r="H11" s="32">
        <v>0</v>
      </c>
      <c r="I11" s="33">
        <v>10.17</v>
      </c>
      <c r="J11" s="33">
        <v>1.9</v>
      </c>
      <c r="K11" s="33">
        <v>1.9</v>
      </c>
      <c r="L11" s="41">
        <v>0</v>
      </c>
      <c r="M11" s="42">
        <v>417.05</v>
      </c>
      <c r="N11" s="42">
        <v>0.05</v>
      </c>
      <c r="O11" s="42">
        <v>0.05</v>
      </c>
    </row>
    <row r="12" spans="1:15" ht="22.5" customHeight="1">
      <c r="A12" s="63" t="s">
        <v>2313</v>
      </c>
      <c r="B12" s="64" t="s">
        <v>2304</v>
      </c>
      <c r="C12" s="63" t="s">
        <v>2306</v>
      </c>
      <c r="D12" s="64" t="s">
        <v>2312</v>
      </c>
      <c r="E12" s="64" t="s">
        <v>2305</v>
      </c>
      <c r="F12" s="64" t="s">
        <v>2109</v>
      </c>
      <c r="G12" s="65" t="s">
        <v>2307</v>
      </c>
      <c r="H12" s="32">
        <v>0.152</v>
      </c>
      <c r="I12" s="33">
        <v>797.22</v>
      </c>
      <c r="J12" s="33">
        <v>5.9</v>
      </c>
      <c r="K12" s="33">
        <v>5.9</v>
      </c>
      <c r="L12" s="41">
        <v>-1.08</v>
      </c>
      <c r="M12" s="42">
        <v>337.28</v>
      </c>
      <c r="N12" s="42">
        <v>0.05</v>
      </c>
      <c r="O12" s="42">
        <v>0.05</v>
      </c>
    </row>
    <row r="13" spans="1:15" ht="22.5" hidden="1" customHeight="1">
      <c r="A13" s="63" t="s">
        <v>508</v>
      </c>
      <c r="B13" s="63"/>
      <c r="C13" s="63"/>
      <c r="D13" s="64" t="s">
        <v>511</v>
      </c>
      <c r="E13" s="64"/>
      <c r="F13" s="64"/>
      <c r="G13" s="65"/>
      <c r="H13" s="32"/>
      <c r="I13" s="33"/>
      <c r="J13" s="33"/>
      <c r="K13" s="33"/>
      <c r="L13" s="41"/>
      <c r="M13" s="42"/>
      <c r="N13" s="42"/>
      <c r="O13" s="42"/>
    </row>
    <row r="14" spans="1:15" ht="22.5" hidden="1" customHeight="1">
      <c r="A14" s="63" t="s">
        <v>509</v>
      </c>
      <c r="B14" s="63"/>
      <c r="C14" s="63"/>
      <c r="D14" s="64" t="s">
        <v>512</v>
      </c>
      <c r="E14" s="64"/>
      <c r="F14" s="64"/>
      <c r="G14" s="65"/>
      <c r="H14" s="32"/>
      <c r="I14" s="33"/>
      <c r="J14" s="33"/>
      <c r="K14" s="33"/>
      <c r="L14" s="41"/>
      <c r="M14" s="42"/>
      <c r="N14" s="42"/>
      <c r="O14" s="42"/>
    </row>
    <row r="15" spans="1:15" ht="22.5" hidden="1" customHeight="1">
      <c r="A15" s="63" t="s">
        <v>510</v>
      </c>
      <c r="B15" s="63"/>
      <c r="C15" s="63"/>
      <c r="D15" s="64" t="s">
        <v>513</v>
      </c>
      <c r="E15" s="64"/>
      <c r="F15" s="64"/>
      <c r="G15" s="65"/>
      <c r="H15" s="32"/>
      <c r="I15" s="33"/>
      <c r="J15" s="33"/>
      <c r="K15" s="33"/>
      <c r="L15" s="41"/>
      <c r="M15" s="42"/>
      <c r="N15" s="42"/>
      <c r="O15" s="42"/>
    </row>
    <row r="17" spans="1:17" ht="27.75" customHeight="1">
      <c r="A17" s="252" t="str">
        <f>Overview!B4&amp; " - Effective from "&amp;Overview!D4&amp;" - "&amp;Overview!E4&amp;" new designated EHV line loss factors"</f>
        <v>Electricity North West Limited - Effective from 1 April 2018 - Final new designated EHV line loss factors</v>
      </c>
      <c r="B17" s="253"/>
      <c r="C17" s="253"/>
      <c r="D17" s="253"/>
      <c r="E17" s="253"/>
      <c r="F17" s="253"/>
      <c r="G17" s="253"/>
      <c r="H17" s="253"/>
      <c r="I17" s="253"/>
      <c r="J17" s="253"/>
      <c r="K17" s="253"/>
      <c r="L17" s="253"/>
      <c r="M17" s="253"/>
      <c r="N17" s="253"/>
      <c r="O17" s="253"/>
      <c r="P17" s="253"/>
      <c r="Q17" s="254"/>
    </row>
    <row r="18" spans="1:17" ht="62.25" customHeight="1">
      <c r="A18" s="30" t="s">
        <v>516</v>
      </c>
      <c r="B18" s="30" t="s">
        <v>489</v>
      </c>
      <c r="C18" s="30" t="s">
        <v>490</v>
      </c>
      <c r="D18" s="30" t="s">
        <v>517</v>
      </c>
      <c r="E18" s="30" t="s">
        <v>489</v>
      </c>
      <c r="F18" s="30" t="s">
        <v>491</v>
      </c>
      <c r="G18" s="93" t="s">
        <v>200</v>
      </c>
      <c r="H18" s="36" t="s">
        <v>653</v>
      </c>
      <c r="I18" s="36" t="s">
        <v>652</v>
      </c>
      <c r="J18" s="36" t="s">
        <v>654</v>
      </c>
      <c r="K18" s="36" t="s">
        <v>655</v>
      </c>
      <c r="L18" s="36" t="s">
        <v>656</v>
      </c>
      <c r="M18" s="38" t="s">
        <v>657</v>
      </c>
      <c r="N18" s="38" t="s">
        <v>658</v>
      </c>
      <c r="O18" s="38" t="s">
        <v>659</v>
      </c>
      <c r="P18" s="38" t="s">
        <v>660</v>
      </c>
      <c r="Q18" s="38" t="s">
        <v>661</v>
      </c>
    </row>
    <row r="19" spans="1:17" ht="25.5">
      <c r="A19" s="63" t="s">
        <v>2285</v>
      </c>
      <c r="B19" s="64" t="s">
        <v>2273</v>
      </c>
      <c r="C19" s="64" t="s">
        <v>2271</v>
      </c>
      <c r="D19" s="64" t="s">
        <v>2286</v>
      </c>
      <c r="E19" s="39" t="s">
        <v>2274</v>
      </c>
      <c r="F19" s="64" t="s">
        <v>2272</v>
      </c>
      <c r="G19" s="64" t="s">
        <v>2270</v>
      </c>
      <c r="H19" s="34">
        <v>1.0269999999999999</v>
      </c>
      <c r="I19" s="34">
        <v>1.0249999999999999</v>
      </c>
      <c r="J19" s="34">
        <v>1.022</v>
      </c>
      <c r="K19" s="34">
        <v>1.024</v>
      </c>
      <c r="L19" s="34"/>
      <c r="M19" s="207">
        <v>1.0269999999999999</v>
      </c>
      <c r="N19" s="207">
        <v>1.0249999999999999</v>
      </c>
      <c r="O19" s="207">
        <v>1.022</v>
      </c>
      <c r="P19" s="207">
        <v>1.024</v>
      </c>
      <c r="Q19" s="37"/>
    </row>
    <row r="20" spans="1:17" ht="22.5" customHeight="1">
      <c r="A20" s="63" t="s">
        <v>2316</v>
      </c>
      <c r="B20" s="63" t="s">
        <v>2296</v>
      </c>
      <c r="C20" s="64" t="s">
        <v>2109</v>
      </c>
      <c r="D20" s="64" t="s">
        <v>2314</v>
      </c>
      <c r="E20" s="39" t="s">
        <v>2298</v>
      </c>
      <c r="F20" s="39" t="s">
        <v>2109</v>
      </c>
      <c r="G20" s="64" t="s">
        <v>2302</v>
      </c>
      <c r="H20" s="34">
        <v>1.004</v>
      </c>
      <c r="I20" s="34">
        <v>1.004</v>
      </c>
      <c r="J20" s="34">
        <v>1.004</v>
      </c>
      <c r="K20" s="34">
        <v>1.004</v>
      </c>
      <c r="L20" s="35"/>
      <c r="M20" s="207">
        <v>0.99299999999999999</v>
      </c>
      <c r="N20" s="207">
        <v>0.99299999999999999</v>
      </c>
      <c r="O20" s="207">
        <v>0.99299999999999999</v>
      </c>
      <c r="P20" s="207">
        <v>0.99299999999999999</v>
      </c>
      <c r="Q20" s="37"/>
    </row>
    <row r="21" spans="1:17" ht="22.5" customHeight="1">
      <c r="A21" s="63" t="s">
        <v>2317</v>
      </c>
      <c r="B21" s="63" t="s">
        <v>2297</v>
      </c>
      <c r="C21" s="64" t="s">
        <v>2109</v>
      </c>
      <c r="D21" s="64" t="s">
        <v>2315</v>
      </c>
      <c r="E21" s="39" t="s">
        <v>2299</v>
      </c>
      <c r="F21" s="39" t="s">
        <v>2109</v>
      </c>
      <c r="G21" s="64" t="s">
        <v>2303</v>
      </c>
      <c r="H21" s="34">
        <v>1</v>
      </c>
      <c r="I21" s="34">
        <v>1</v>
      </c>
      <c r="J21" s="34">
        <v>1</v>
      </c>
      <c r="K21" s="34">
        <v>1</v>
      </c>
      <c r="L21" s="35"/>
      <c r="M21" s="207">
        <v>0.99299999999999999</v>
      </c>
      <c r="N21" s="207">
        <v>0.99299999999999999</v>
      </c>
      <c r="O21" s="207">
        <v>0.99299999999999999</v>
      </c>
      <c r="P21" s="207">
        <v>0.99299999999999999</v>
      </c>
      <c r="Q21" s="37"/>
    </row>
    <row r="22" spans="1:17" ht="22.5" customHeight="1">
      <c r="A22" s="63" t="s">
        <v>185</v>
      </c>
      <c r="B22" s="64" t="s">
        <v>2304</v>
      </c>
      <c r="C22" s="63" t="s">
        <v>2306</v>
      </c>
      <c r="D22" s="64" t="s">
        <v>193</v>
      </c>
      <c r="E22" s="39" t="s">
        <v>2305</v>
      </c>
      <c r="F22" s="39" t="s">
        <v>2109</v>
      </c>
      <c r="G22" s="65" t="s">
        <v>2307</v>
      </c>
      <c r="H22" s="34">
        <v>1.002</v>
      </c>
      <c r="I22" s="34">
        <v>1.002</v>
      </c>
      <c r="J22" s="34">
        <v>1.002</v>
      </c>
      <c r="K22" s="34">
        <v>1.002</v>
      </c>
      <c r="L22" s="35"/>
      <c r="M22" s="207">
        <v>1</v>
      </c>
      <c r="N22" s="207">
        <v>1</v>
      </c>
      <c r="O22" s="207">
        <v>1</v>
      </c>
      <c r="P22" s="207">
        <v>1</v>
      </c>
      <c r="Q22" s="37"/>
    </row>
    <row r="23" spans="1:17" ht="22.5" hidden="1" customHeight="1">
      <c r="A23" s="63" t="s">
        <v>186</v>
      </c>
      <c r="B23" s="63"/>
      <c r="C23" s="63"/>
      <c r="D23" s="64" t="s">
        <v>194</v>
      </c>
      <c r="E23" s="39"/>
      <c r="F23" s="39"/>
      <c r="G23" s="40"/>
      <c r="H23" s="43"/>
      <c r="I23" s="43"/>
      <c r="J23" s="34"/>
      <c r="K23" s="35"/>
      <c r="L23" s="35"/>
      <c r="M23" s="37"/>
      <c r="N23" s="37"/>
      <c r="O23" s="37"/>
      <c r="P23" s="37"/>
      <c r="Q23" s="37"/>
    </row>
    <row r="24" spans="1:17" ht="22.5" hidden="1" customHeight="1">
      <c r="A24" s="63" t="s">
        <v>187</v>
      </c>
      <c r="B24" s="63"/>
      <c r="C24" s="63"/>
      <c r="D24" s="64" t="s">
        <v>195</v>
      </c>
      <c r="E24" s="39"/>
      <c r="F24" s="39"/>
      <c r="G24" s="40"/>
      <c r="H24" s="43"/>
      <c r="I24" s="43"/>
      <c r="J24" s="34"/>
      <c r="K24" s="35"/>
      <c r="L24" s="35"/>
      <c r="M24" s="37"/>
      <c r="N24" s="37"/>
      <c r="O24" s="37"/>
      <c r="P24" s="37"/>
      <c r="Q24" s="37"/>
    </row>
    <row r="25" spans="1:17" ht="22.5" hidden="1" customHeight="1">
      <c r="A25" s="63" t="s">
        <v>188</v>
      </c>
      <c r="B25" s="63"/>
      <c r="C25" s="63"/>
      <c r="D25" s="64" t="s">
        <v>196</v>
      </c>
      <c r="E25" s="39"/>
      <c r="F25" s="39"/>
      <c r="G25" s="40"/>
      <c r="H25" s="43"/>
      <c r="I25" s="43"/>
      <c r="J25" s="34"/>
      <c r="K25" s="35"/>
      <c r="L25" s="35"/>
      <c r="M25" s="37"/>
      <c r="N25" s="37"/>
      <c r="O25" s="37"/>
      <c r="P25" s="37"/>
      <c r="Q25" s="37"/>
    </row>
    <row r="26" spans="1:17" ht="22.5" hidden="1" customHeight="1">
      <c r="A26" s="63" t="s">
        <v>189</v>
      </c>
      <c r="B26" s="63"/>
      <c r="C26" s="63"/>
      <c r="D26" s="64" t="s">
        <v>197</v>
      </c>
      <c r="E26" s="39"/>
      <c r="F26" s="39"/>
      <c r="G26" s="40"/>
      <c r="H26" s="43"/>
      <c r="I26" s="43"/>
      <c r="J26" s="34"/>
      <c r="K26" s="35"/>
      <c r="L26" s="35"/>
      <c r="M26" s="37"/>
      <c r="N26" s="37"/>
      <c r="O26" s="37"/>
      <c r="P26" s="37"/>
      <c r="Q26" s="37"/>
    </row>
    <row r="27" spans="1:17" ht="22.5" hidden="1" customHeight="1">
      <c r="A27" s="63" t="s">
        <v>190</v>
      </c>
      <c r="B27" s="63"/>
      <c r="C27" s="63"/>
      <c r="D27" s="64" t="s">
        <v>198</v>
      </c>
      <c r="E27" s="39"/>
      <c r="F27" s="39"/>
      <c r="G27" s="40"/>
      <c r="H27" s="43"/>
      <c r="I27" s="43"/>
      <c r="J27" s="34"/>
      <c r="K27" s="35"/>
      <c r="L27" s="35"/>
      <c r="M27" s="37"/>
      <c r="N27" s="37"/>
      <c r="O27" s="37"/>
      <c r="P27" s="37"/>
      <c r="Q27" s="37"/>
    </row>
    <row r="28" spans="1:17" ht="22.5" hidden="1" customHeight="1">
      <c r="A28" s="63" t="s">
        <v>191</v>
      </c>
      <c r="B28" s="63"/>
      <c r="C28" s="63"/>
      <c r="D28" s="64" t="s">
        <v>199</v>
      </c>
      <c r="E28" s="39"/>
      <c r="F28" s="39"/>
      <c r="G28" s="40"/>
      <c r="H28" s="43"/>
      <c r="I28" s="43"/>
      <c r="J28" s="34"/>
      <c r="K28" s="35"/>
      <c r="L28" s="35"/>
      <c r="M28" s="37"/>
      <c r="N28" s="37"/>
      <c r="O28" s="37"/>
      <c r="P28" s="37"/>
      <c r="Q28" s="3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1.1023622047244095" bottom="0.55118110236220474" header="0.35433070866141736" footer="0.31496062992125984"/>
  <pageSetup paperSize="9" scale="33"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2017-04-11T14:58:48Z</cp:lastPrinted>
  <dcterms:created xsi:type="dcterms:W3CDTF">2009-11-12T11:38:00Z</dcterms:created>
  <dcterms:modified xsi:type="dcterms:W3CDTF">2018-02-12T16:06:16Z</dcterms:modified>
</cp:coreProperties>
</file>