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uni-wbcifs01.enwl.intra\DSOCapacityStrategy\15 - Capacity Strategy Team\11 - Projects\11 - Demand Side Response\25 - Tenders\23 - Summer 2026\Bid Assessment\Losses Tools\SU schemes\"/>
    </mc:Choice>
  </mc:AlternateContent>
  <xr:revisionPtr revIDLastSave="0" documentId="8_{5F61C143-AE90-4E91-B1D5-D8B0BEAFA0CD}" xr6:coauthVersionLast="47" xr6:coauthVersionMax="47" xr10:uidLastSave="{00000000-0000-0000-0000-000000000000}"/>
  <bookViews>
    <workbookView xWindow="-110" yWindow="-110" windowWidth="19420" windowHeight="11620" xr2:uid="{00000000-000D-0000-FFFF-FFFF00000000}"/>
  </bookViews>
  <sheets>
    <sheet name="Losses Tool" sheetId="12" r:id="rId1"/>
    <sheet name="User Guide" sheetId="13" r:id="rId2"/>
    <sheet name="SWEB - Annex 5 LLFs" sheetId="4" r:id="rId3"/>
    <sheet name="SWAE - Annex 5 LLFs" sheetId="3" r:id="rId4"/>
    <sheet name="MIDE - Annex 5 LLFs" sheetId="2" r:id="rId5"/>
    <sheet name="EMEB - Annex 5 LLFs" sheetId="1" r:id="rId6"/>
    <sheet name="NORW - Annex 5 LLFs" sheetId="7" r:id="rId7"/>
    <sheet name="SEPD - Annex 5 LLFs" sheetId="14" r:id="rId8"/>
    <sheet name="SHEPD - Annex 5 LLFs" sheetId="15" r:id="rId9"/>
    <sheet name="MANWEB - Annex 5 LLFs" sheetId="16" r:id="rId10"/>
    <sheet name="SPD - Annex 5 LLFs" sheetId="17" r:id="rId11"/>
    <sheet name="LPN - Annex 5 LLFs" sheetId="19" r:id="rId12"/>
    <sheet name="SPN - Annex 5 LLFs" sheetId="20" r:id="rId13"/>
    <sheet name="EPN - Annex 5 LLFs" sheetId="21" r:id="rId14"/>
    <sheet name="NPG Y - Annex 5 LLFs" sheetId="22" r:id="rId15"/>
    <sheet name="NPG NE - Annex 5 LLFs" sheetId="23" r:id="rId16"/>
  </sheets>
  <definedNames>
    <definedName name="_xlnm.Print_Area" localSheetId="5">'EMEB - Annex 5 LLFs'!$A$2:$F$457</definedName>
    <definedName name="_xlnm.Print_Area" localSheetId="13">'EPN - Annex 5 LLFs'!$A$2:$F$3</definedName>
    <definedName name="_xlnm.Print_Area" localSheetId="0">'Losses Tool'!$B$1:$P$43</definedName>
    <definedName name="_xlnm.Print_Area" localSheetId="11">'LPN - Annex 5 LLFs'!$A$2:$F$3</definedName>
    <definedName name="_xlnm.Print_Area" localSheetId="9">'MANWEB - Annex 5 LLFs'!$A$2:$F$3</definedName>
    <definedName name="_xlnm.Print_Area" localSheetId="4">'MIDE - Annex 5 LLFs'!$A$2:$F$190</definedName>
    <definedName name="_xlnm.Print_Area" localSheetId="6">'NORW - Annex 5 LLFs'!$A$2:$F$3</definedName>
    <definedName name="_xlnm.Print_Area" localSheetId="15">'NPG NE - Annex 5 LLFs'!$A$2:$F$3</definedName>
    <definedName name="_xlnm.Print_Area" localSheetId="14">'NPG Y - Annex 5 LLFs'!$A$2:$E$3</definedName>
    <definedName name="_xlnm.Print_Area" localSheetId="7">'SEPD - Annex 5 LLFs'!$A$2:$F$3</definedName>
    <definedName name="_xlnm.Print_Area" localSheetId="8">'SHEPD - Annex 5 LLFs'!$A$2:$F$3</definedName>
    <definedName name="_xlnm.Print_Area" localSheetId="10">'SPD - Annex 5 LLFs'!$A$2:$F$3</definedName>
    <definedName name="_xlnm.Print_Area" localSheetId="12">'SPN - Annex 5 LLFs'!$A$2:$F$3</definedName>
    <definedName name="_xlnm.Print_Area" localSheetId="3">'SWAE - Annex 5 LLFs'!$A$2:$F$343</definedName>
    <definedName name="_xlnm.Print_Area" localSheetId="2">'SWEB - Annex 5 LLFs'!$A$2:$F$567</definedName>
    <definedName name="_xlnm.Print_Titles" localSheetId="5">'EMEB - Annex 5 LLFs'!$26:$26</definedName>
    <definedName name="_xlnm.Print_Titles" localSheetId="4">'MIDE - Annex 5 LLFs'!$26:$26</definedName>
    <definedName name="_xlnm.Print_Titles" localSheetId="3">'SWAE - Annex 5 LLFs'!$26:$26</definedName>
    <definedName name="_xlnm.Print_Titles" localSheetId="2">'SWEB - Annex 5 LLFs'!$26:$26</definedName>
    <definedName name="Z_5032A364_B81A_48DA_88DA_AB3B86B47EE9_.wvu.PrintArea" localSheetId="5" hidden="1">'EMEB - Annex 5 LLFs'!$A$3:$F$274</definedName>
    <definedName name="Z_5032A364_B81A_48DA_88DA_AB3B86B47EE9_.wvu.PrintArea" localSheetId="13" hidden="1">'EPN - Annex 5 LLFs'!$A$3:$F$3</definedName>
    <definedName name="Z_5032A364_B81A_48DA_88DA_AB3B86B47EE9_.wvu.PrintArea" localSheetId="11" hidden="1">'LPN - Annex 5 LLFs'!$A$3:$F$3</definedName>
    <definedName name="Z_5032A364_B81A_48DA_88DA_AB3B86B47EE9_.wvu.PrintArea" localSheetId="9" hidden="1">'MANWEB - Annex 5 LLFs'!$A$3:$F$3</definedName>
    <definedName name="Z_5032A364_B81A_48DA_88DA_AB3B86B47EE9_.wvu.PrintArea" localSheetId="4" hidden="1">'MIDE - Annex 5 LLFs'!$A$3:$F$123</definedName>
    <definedName name="Z_5032A364_B81A_48DA_88DA_AB3B86B47EE9_.wvu.PrintArea" localSheetId="6" hidden="1">'NORW - Annex 5 LLFs'!$A$3:$F$3</definedName>
    <definedName name="Z_5032A364_B81A_48DA_88DA_AB3B86B47EE9_.wvu.PrintArea" localSheetId="15" hidden="1">'NPG NE - Annex 5 LLFs'!$A$3:$F$3</definedName>
    <definedName name="Z_5032A364_B81A_48DA_88DA_AB3B86B47EE9_.wvu.PrintArea" localSheetId="14" hidden="1">'NPG Y - Annex 5 LLFs'!$A$3:$E$3</definedName>
    <definedName name="Z_5032A364_B81A_48DA_88DA_AB3B86B47EE9_.wvu.PrintArea" localSheetId="7" hidden="1">'SEPD - Annex 5 LLFs'!$A$3:$F$3</definedName>
    <definedName name="Z_5032A364_B81A_48DA_88DA_AB3B86B47EE9_.wvu.PrintArea" localSheetId="8" hidden="1">'SHEPD - Annex 5 LLFs'!$A$3:$F$3</definedName>
    <definedName name="Z_5032A364_B81A_48DA_88DA_AB3B86B47EE9_.wvu.PrintArea" localSheetId="10" hidden="1">'SPD - Annex 5 LLFs'!$A$3:$F$3</definedName>
    <definedName name="Z_5032A364_B81A_48DA_88DA_AB3B86B47EE9_.wvu.PrintArea" localSheetId="12" hidden="1">'SPN - Annex 5 LLFs'!$A$3:$F$3</definedName>
    <definedName name="Z_5032A364_B81A_48DA_88DA_AB3B86B47EE9_.wvu.PrintArea" localSheetId="3" hidden="1">'SWAE - Annex 5 LLFs'!$A$3:$F$205</definedName>
    <definedName name="Z_5032A364_B81A_48DA_88DA_AB3B86B47EE9_.wvu.PrintArea" localSheetId="2" hidden="1">'SWEB - Annex 5 LLFs'!$A$3:$F$316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74" i="12" l="1"/>
  <c r="C17" i="12" s="1"/>
  <c r="BW52" i="12"/>
  <c r="CE43" i="12" l="1"/>
  <c r="CE44" i="12" s="1"/>
  <c r="CE54" i="12"/>
  <c r="CE53" i="12"/>
  <c r="CE52" i="12"/>
  <c r="CE51" i="12"/>
  <c r="CE50" i="12"/>
  <c r="BZ43" i="12"/>
  <c r="CE45" i="12" l="1"/>
  <c r="CE46" i="12" s="1"/>
  <c r="CE47" i="12" s="1"/>
  <c r="CE48" i="12" s="1"/>
  <c r="BZ44" i="12"/>
  <c r="CA51" i="12"/>
  <c r="CB51" i="12"/>
  <c r="CC51" i="12"/>
  <c r="CD51" i="12"/>
  <c r="CA52" i="12"/>
  <c r="CB52" i="12"/>
  <c r="CC52" i="12"/>
  <c r="CD52" i="12"/>
  <c r="CA53" i="12"/>
  <c r="CB53" i="12"/>
  <c r="CC53" i="12"/>
  <c r="CD53" i="12"/>
  <c r="CA54" i="12"/>
  <c r="CB54" i="12"/>
  <c r="CC54" i="12"/>
  <c r="CD54" i="12"/>
  <c r="CB50" i="12"/>
  <c r="CC50" i="12"/>
  <c r="CD50" i="12"/>
  <c r="CA50" i="12"/>
  <c r="BW50" i="12"/>
  <c r="BW51" i="12"/>
  <c r="BX51" i="12"/>
  <c r="BY51" i="12"/>
  <c r="BZ51" i="12"/>
  <c r="BX52" i="12"/>
  <c r="BY52" i="12"/>
  <c r="BZ52" i="12"/>
  <c r="BW53" i="12"/>
  <c r="BX53" i="12"/>
  <c r="BY53" i="12"/>
  <c r="BZ53" i="12"/>
  <c r="BW54" i="12"/>
  <c r="BX54" i="12"/>
  <c r="BY54" i="12"/>
  <c r="BZ54" i="12"/>
  <c r="BX50" i="12"/>
  <c r="BY50" i="12"/>
  <c r="BZ50" i="12"/>
  <c r="BS50" i="12"/>
  <c r="CD43" i="12"/>
  <c r="CC43" i="12"/>
  <c r="CC44" i="12" s="1"/>
  <c r="CB43" i="12"/>
  <c r="CB44" i="12" s="1"/>
  <c r="CA43" i="12"/>
  <c r="CA44" i="12" s="1"/>
  <c r="BY43" i="12"/>
  <c r="BY44" i="12" s="1"/>
  <c r="BX43" i="12"/>
  <c r="BW43" i="12"/>
  <c r="BW44" i="12" s="1"/>
  <c r="BV43" i="12"/>
  <c r="BU43" i="12"/>
  <c r="BU44" i="12" s="1"/>
  <c r="BT43" i="12"/>
  <c r="BS43" i="12"/>
  <c r="BS44" i="12" s="1"/>
  <c r="BS51" i="12"/>
  <c r="BT51" i="12"/>
  <c r="BU51" i="12"/>
  <c r="BV51" i="12"/>
  <c r="BS52" i="12"/>
  <c r="BT52" i="12"/>
  <c r="BU52" i="12"/>
  <c r="BV52" i="12"/>
  <c r="BS53" i="12"/>
  <c r="BT53" i="12"/>
  <c r="BU53" i="12"/>
  <c r="BV53" i="12"/>
  <c r="BS54" i="12"/>
  <c r="BT54" i="12"/>
  <c r="BU54" i="12"/>
  <c r="BV54" i="12"/>
  <c r="BT50" i="12"/>
  <c r="BU50" i="12"/>
  <c r="BV50" i="12"/>
  <c r="BO50" i="12"/>
  <c r="CB45" i="12" l="1"/>
  <c r="CB46" i="12" s="1"/>
  <c r="BX44" i="12"/>
  <c r="BX45" i="12" s="1"/>
  <c r="BZ45" i="12"/>
  <c r="BZ46" i="12" s="1"/>
  <c r="CA45" i="12"/>
  <c r="CB47" i="12"/>
  <c r="CC45" i="12"/>
  <c r="CC46" i="12" s="1"/>
  <c r="CD44" i="12"/>
  <c r="BW45" i="12"/>
  <c r="BW46" i="12" s="1"/>
  <c r="BY45" i="12"/>
  <c r="BY46" i="12" s="1"/>
  <c r="BS45" i="12"/>
  <c r="BU45" i="12"/>
  <c r="BT44" i="12"/>
  <c r="BT45" i="12" s="1"/>
  <c r="BV44" i="12"/>
  <c r="BV45" i="12" s="1"/>
  <c r="BO51" i="12"/>
  <c r="BP51" i="12"/>
  <c r="BQ51" i="12"/>
  <c r="BR51" i="12"/>
  <c r="BO52" i="12"/>
  <c r="BP52" i="12"/>
  <c r="BQ52" i="12"/>
  <c r="BR52" i="12"/>
  <c r="BO53" i="12"/>
  <c r="BP53" i="12"/>
  <c r="BQ53" i="12"/>
  <c r="BR53" i="12"/>
  <c r="BO54" i="12"/>
  <c r="BP54" i="12"/>
  <c r="BQ54" i="12"/>
  <c r="BR54" i="12"/>
  <c r="BP50" i="12"/>
  <c r="BQ50" i="12"/>
  <c r="BR50" i="12"/>
  <c r="BK50" i="12"/>
  <c r="BR43" i="12"/>
  <c r="BR44" i="12" s="1"/>
  <c r="BR45" i="12" s="1"/>
  <c r="BR46" i="12" s="1"/>
  <c r="BQ43" i="12"/>
  <c r="BQ44" i="12" s="1"/>
  <c r="BP43" i="12"/>
  <c r="BP44" i="12" s="1"/>
  <c r="BP45" i="12" s="1"/>
  <c r="BP46" i="12" s="1"/>
  <c r="BO43" i="12"/>
  <c r="BO44" i="12" s="1"/>
  <c r="BK51" i="12"/>
  <c r="BL51" i="12"/>
  <c r="BM51" i="12"/>
  <c r="BN51" i="12"/>
  <c r="BK52" i="12"/>
  <c r="BL52" i="12"/>
  <c r="BM52" i="12"/>
  <c r="BN52" i="12"/>
  <c r="BK53" i="12"/>
  <c r="BL53" i="12"/>
  <c r="BM53" i="12"/>
  <c r="BN53" i="12"/>
  <c r="BK54" i="12"/>
  <c r="BL54" i="12"/>
  <c r="BM54" i="12"/>
  <c r="BN54" i="12"/>
  <c r="BL50" i="12"/>
  <c r="BM50" i="12"/>
  <c r="BN50" i="12"/>
  <c r="BG50" i="12"/>
  <c r="BF44" i="12"/>
  <c r="BN43" i="12"/>
  <c r="BN44" i="12" s="1"/>
  <c r="BN45" i="12" s="1"/>
  <c r="BM43" i="12"/>
  <c r="BM44" i="12" s="1"/>
  <c r="BF43" i="12"/>
  <c r="BE43" i="12"/>
  <c r="BD43" i="12"/>
  <c r="BC43" i="12"/>
  <c r="BC44" i="12" s="1"/>
  <c r="BJ43" i="12"/>
  <c r="BJ44" i="12" s="1"/>
  <c r="BI43" i="12"/>
  <c r="BH43" i="12"/>
  <c r="BL43" i="12"/>
  <c r="BL44" i="12" s="1"/>
  <c r="BL45" i="12" s="1"/>
  <c r="BK43" i="12"/>
  <c r="BK44" i="12" s="1"/>
  <c r="BK45" i="12" s="1"/>
  <c r="BX46" i="12" l="1"/>
  <c r="BX47" i="12" s="1"/>
  <c r="BX48" i="12" s="1"/>
  <c r="CB48" i="12"/>
  <c r="BS46" i="12"/>
  <c r="BW47" i="12"/>
  <c r="BW48" i="12" s="1"/>
  <c r="BU46" i="12"/>
  <c r="BU47" i="12" s="1"/>
  <c r="BY47" i="12"/>
  <c r="BY48" i="12" s="1"/>
  <c r="BZ47" i="12"/>
  <c r="BZ48" i="12" s="1"/>
  <c r="CA46" i="12"/>
  <c r="CC47" i="12"/>
  <c r="CC48" i="12" s="1"/>
  <c r="CD45" i="12"/>
  <c r="BT46" i="12"/>
  <c r="BT47" i="12" s="1"/>
  <c r="BV46" i="12"/>
  <c r="BP47" i="12"/>
  <c r="BP48" i="12" s="1"/>
  <c r="BO45" i="12"/>
  <c r="BQ45" i="12"/>
  <c r="BR47" i="12"/>
  <c r="BR48" i="12" s="1"/>
  <c r="BL46" i="12"/>
  <c r="BL47" i="12" s="1"/>
  <c r="BL48" i="12" s="1"/>
  <c r="BM45" i="12"/>
  <c r="BM46" i="12" s="1"/>
  <c r="BK46" i="12"/>
  <c r="BK47" i="12" s="1"/>
  <c r="BK48" i="12" s="1"/>
  <c r="BN46" i="12"/>
  <c r="BN47" i="12" s="1"/>
  <c r="BN48" i="12" s="1"/>
  <c r="BG51" i="12"/>
  <c r="BH51" i="12"/>
  <c r="BI51" i="12"/>
  <c r="BJ51" i="12"/>
  <c r="BG52" i="12"/>
  <c r="BH52" i="12"/>
  <c r="BI52" i="12"/>
  <c r="BJ52" i="12"/>
  <c r="BG53" i="12"/>
  <c r="BH53" i="12"/>
  <c r="BI53" i="12"/>
  <c r="BJ53" i="12"/>
  <c r="BG54" i="12"/>
  <c r="BH54" i="12"/>
  <c r="BI54" i="12"/>
  <c r="BJ54" i="12"/>
  <c r="BH50" i="12"/>
  <c r="BI50" i="12"/>
  <c r="BJ50" i="12"/>
  <c r="BC50" i="12"/>
  <c r="BJ45" i="12"/>
  <c r="BJ46" i="12" s="1"/>
  <c r="BI44" i="12"/>
  <c r="BI45" i="12" s="1"/>
  <c r="BH44" i="12"/>
  <c r="BG43" i="12"/>
  <c r="BD44" i="12"/>
  <c r="AY43" i="12"/>
  <c r="BC51" i="12"/>
  <c r="BD51" i="12"/>
  <c r="BE51" i="12"/>
  <c r="BF51" i="12"/>
  <c r="BD50" i="12"/>
  <c r="BE50" i="12"/>
  <c r="BF50" i="12"/>
  <c r="AY50" i="12"/>
  <c r="BC53" i="12"/>
  <c r="BD53" i="12"/>
  <c r="BE53" i="12"/>
  <c r="BF53" i="12"/>
  <c r="BC54" i="12"/>
  <c r="BD54" i="12"/>
  <c r="BE54" i="12"/>
  <c r="BF54" i="12"/>
  <c r="BD52" i="12"/>
  <c r="BE52" i="12"/>
  <c r="BF52" i="12"/>
  <c r="BC52" i="12"/>
  <c r="AY52" i="12"/>
  <c r="AY53" i="12"/>
  <c r="AZ53" i="12"/>
  <c r="BA53" i="12"/>
  <c r="BB53" i="12"/>
  <c r="AY54" i="12"/>
  <c r="AZ54" i="12"/>
  <c r="BA54" i="12"/>
  <c r="BB54" i="12"/>
  <c r="AZ52" i="12"/>
  <c r="BA52" i="12"/>
  <c r="BB52" i="12"/>
  <c r="AU52" i="12"/>
  <c r="AY51" i="12"/>
  <c r="AZ51" i="12"/>
  <c r="BA51" i="12"/>
  <c r="BB51" i="12"/>
  <c r="AZ50" i="12"/>
  <c r="BA50" i="12"/>
  <c r="BB50" i="12"/>
  <c r="AZ43" i="12"/>
  <c r="AZ44" i="12" s="1"/>
  <c r="AV43" i="12"/>
  <c r="AV44" i="12" s="1"/>
  <c r="AV45" i="12" s="1"/>
  <c r="AU43" i="12"/>
  <c r="BB43" i="12"/>
  <c r="BF45" i="12" s="1"/>
  <c r="BA43" i="12"/>
  <c r="BA44" i="12" s="1"/>
  <c r="AV50" i="12"/>
  <c r="AW50" i="12"/>
  <c r="AX50" i="12"/>
  <c r="AV51" i="12"/>
  <c r="AW51" i="12"/>
  <c r="AX51" i="12"/>
  <c r="AU51" i="12"/>
  <c r="AU50" i="12"/>
  <c r="AQ50" i="12"/>
  <c r="L17" i="12" s="1"/>
  <c r="AU53" i="12"/>
  <c r="AV53" i="12"/>
  <c r="AW53" i="12"/>
  <c r="AX53" i="12"/>
  <c r="AU54" i="12"/>
  <c r="AV54" i="12"/>
  <c r="AW54" i="12"/>
  <c r="AX54" i="12"/>
  <c r="AV52" i="12"/>
  <c r="AW52" i="12"/>
  <c r="AX52" i="12"/>
  <c r="AQ52" i="12"/>
  <c r="L19" i="12" s="1"/>
  <c r="AX43" i="12"/>
  <c r="AW43" i="12"/>
  <c r="AT43" i="12"/>
  <c r="AS43" i="12"/>
  <c r="AS44" i="12" s="1"/>
  <c r="AR43" i="12"/>
  <c r="AR44" i="12" s="1"/>
  <c r="AR45" i="12" s="1"/>
  <c r="AQ43" i="12"/>
  <c r="AQ44" i="12" s="1"/>
  <c r="AR52" i="12"/>
  <c r="M19" i="12" s="1"/>
  <c r="AS52" i="12"/>
  <c r="N19" i="12" s="1"/>
  <c r="AT52" i="12"/>
  <c r="O19" i="12" s="1"/>
  <c r="AQ53" i="12"/>
  <c r="L20" i="12" s="1"/>
  <c r="AR53" i="12"/>
  <c r="M20" i="12" s="1"/>
  <c r="AS53" i="12"/>
  <c r="N20" i="12" s="1"/>
  <c r="AT53" i="12"/>
  <c r="O20" i="12" s="1"/>
  <c r="AQ54" i="12"/>
  <c r="L21" i="12" s="1"/>
  <c r="AR54" i="12"/>
  <c r="M21" i="12" s="1"/>
  <c r="AS54" i="12"/>
  <c r="N21" i="12" s="1"/>
  <c r="AT54" i="12"/>
  <c r="O21" i="12" s="1"/>
  <c r="BS47" i="12" l="1"/>
  <c r="BS48" i="12" s="1"/>
  <c r="BT48" i="12"/>
  <c r="BU48" i="12"/>
  <c r="CA47" i="12"/>
  <c r="CA48" i="12" s="1"/>
  <c r="CD46" i="12"/>
  <c r="CD47" i="12" s="1"/>
  <c r="BV47" i="12"/>
  <c r="BV48" i="12" s="1"/>
  <c r="BQ46" i="12"/>
  <c r="BQ47" i="12" s="1"/>
  <c r="BQ48" i="12" s="1"/>
  <c r="BO46" i="12"/>
  <c r="BO47" i="12" s="1"/>
  <c r="AR46" i="12"/>
  <c r="AR47" i="12" s="1"/>
  <c r="AR48" i="12" s="1"/>
  <c r="BG44" i="12"/>
  <c r="BG45" i="12" s="1"/>
  <c r="BG46" i="12" s="1"/>
  <c r="BG47" i="12" s="1"/>
  <c r="BG48" i="12" s="1"/>
  <c r="BM47" i="12"/>
  <c r="BM48" i="12" s="1"/>
  <c r="BI46" i="12"/>
  <c r="BI47" i="12" s="1"/>
  <c r="BI48" i="12" s="1"/>
  <c r="BH45" i="12"/>
  <c r="BJ47" i="12"/>
  <c r="BJ48" i="12" s="1"/>
  <c r="AS45" i="12"/>
  <c r="AS46" i="12" s="1"/>
  <c r="AT44" i="12"/>
  <c r="AT45" i="12" s="1"/>
  <c r="AQ45" i="12"/>
  <c r="AQ46" i="12" s="1"/>
  <c r="AQ47" i="12" s="1"/>
  <c r="AQ48" i="12" s="1"/>
  <c r="BB44" i="12"/>
  <c r="AY44" i="12"/>
  <c r="AY45" i="12" s="1"/>
  <c r="BE44" i="12"/>
  <c r="BE45" i="12" s="1"/>
  <c r="BE46" i="12" s="1"/>
  <c r="BC45" i="12"/>
  <c r="BC46" i="12" s="1"/>
  <c r="BC47" i="12" s="1"/>
  <c r="AZ45" i="12"/>
  <c r="AZ46" i="12" s="1"/>
  <c r="AZ47" i="12" s="1"/>
  <c r="AZ48" i="12" s="1"/>
  <c r="BF46" i="12"/>
  <c r="BD45" i="12"/>
  <c r="AV46" i="12"/>
  <c r="AV47" i="12" s="1"/>
  <c r="AU44" i="12"/>
  <c r="AX44" i="12"/>
  <c r="AX45" i="12" s="1"/>
  <c r="AX46" i="12" s="1"/>
  <c r="AW44" i="12"/>
  <c r="AC56" i="12"/>
  <c r="AG57" i="12" s="1"/>
  <c r="AC63" i="12" l="1"/>
  <c r="AM62" i="12"/>
  <c r="AD58" i="12"/>
  <c r="AC58" i="12"/>
  <c r="P19" i="12"/>
  <c r="AG62" i="12"/>
  <c r="AR62" i="12" s="1"/>
  <c r="P18" i="12"/>
  <c r="AG61" i="12"/>
  <c r="AQ62" i="12" s="1"/>
  <c r="P21" i="12"/>
  <c r="P17" i="12"/>
  <c r="AG60" i="12"/>
  <c r="AP62" i="12" s="1"/>
  <c r="P20" i="12"/>
  <c r="AG63" i="12"/>
  <c r="AS62" i="12" s="1"/>
  <c r="AG59" i="12"/>
  <c r="AO62" i="12" s="1"/>
  <c r="AG58" i="12"/>
  <c r="AN62" i="12" s="1"/>
  <c r="AY46" i="12"/>
  <c r="AY47" i="12" s="1"/>
  <c r="BO48" i="12"/>
  <c r="AX47" i="12"/>
  <c r="AX48" i="12" s="1"/>
  <c r="AV48" i="12"/>
  <c r="CD48" i="12"/>
  <c r="BH46" i="12"/>
  <c r="BH47" i="12" s="1"/>
  <c r="AD62" i="12" s="1"/>
  <c r="AE59" i="12"/>
  <c r="AD59" i="12"/>
  <c r="AC59" i="12"/>
  <c r="AE58" i="12"/>
  <c r="AD60" i="12"/>
  <c r="AF58" i="12"/>
  <c r="AF59" i="12"/>
  <c r="AF60" i="12"/>
  <c r="AD61" i="12"/>
  <c r="AS47" i="12"/>
  <c r="AS48" i="12" s="1"/>
  <c r="AT46" i="12"/>
  <c r="AT47" i="12" s="1"/>
  <c r="AF62" i="12" s="1"/>
  <c r="BC48" i="12"/>
  <c r="BD46" i="12"/>
  <c r="BF47" i="12"/>
  <c r="BF48" i="12" s="1"/>
  <c r="BE47" i="12"/>
  <c r="BE48" i="12" s="1"/>
  <c r="BA45" i="12"/>
  <c r="BA46" i="12" s="1"/>
  <c r="AW45" i="12"/>
  <c r="AU45" i="12"/>
  <c r="BB45" i="12"/>
  <c r="AA50" i="12"/>
  <c r="AB50" i="12"/>
  <c r="AC50" i="12"/>
  <c r="AA51" i="12"/>
  <c r="AB51" i="12"/>
  <c r="AC51" i="12"/>
  <c r="AA52" i="12"/>
  <c r="AB52" i="12"/>
  <c r="AC52" i="12"/>
  <c r="AA53" i="12"/>
  <c r="AB53" i="12"/>
  <c r="AC53" i="12"/>
  <c r="AA54" i="12"/>
  <c r="AB54" i="12"/>
  <c r="AC54" i="12"/>
  <c r="AD50" i="12"/>
  <c r="AD51" i="12"/>
  <c r="AD52" i="12"/>
  <c r="AD53" i="12"/>
  <c r="AD54" i="12"/>
  <c r="AE50" i="12"/>
  <c r="AF50" i="12"/>
  <c r="AG50" i="12"/>
  <c r="AE51" i="12"/>
  <c r="AF51" i="12"/>
  <c r="AG51" i="12"/>
  <c r="AE52" i="12"/>
  <c r="AF52" i="12"/>
  <c r="AG52" i="12"/>
  <c r="AE53" i="12"/>
  <c r="AF53" i="12"/>
  <c r="AG53" i="12"/>
  <c r="AE54" i="12"/>
  <c r="AF54" i="12"/>
  <c r="AG54" i="12"/>
  <c r="AH50" i="12"/>
  <c r="AH51" i="12"/>
  <c r="AH52" i="12"/>
  <c r="AH53" i="12"/>
  <c r="AH54" i="12"/>
  <c r="AI50" i="12"/>
  <c r="AJ50" i="12"/>
  <c r="AK50" i="12"/>
  <c r="AI51" i="12"/>
  <c r="AJ51" i="12"/>
  <c r="AK51" i="12"/>
  <c r="AI52" i="12"/>
  <c r="AJ52" i="12"/>
  <c r="AK52" i="12"/>
  <c r="AI53" i="12"/>
  <c r="AJ53" i="12"/>
  <c r="AK53" i="12"/>
  <c r="AI54" i="12"/>
  <c r="AJ54" i="12"/>
  <c r="AK54" i="12"/>
  <c r="AL50" i="12"/>
  <c r="AL51" i="12"/>
  <c r="AL52" i="12"/>
  <c r="AL53" i="12"/>
  <c r="AL54" i="12"/>
  <c r="AM50" i="12"/>
  <c r="AN50" i="12"/>
  <c r="AO50" i="12"/>
  <c r="AM51" i="12"/>
  <c r="AN51" i="12"/>
  <c r="AO51" i="12"/>
  <c r="AM52" i="12"/>
  <c r="AN52" i="12"/>
  <c r="AO52" i="12"/>
  <c r="AM53" i="12"/>
  <c r="AN53" i="12"/>
  <c r="AO53" i="12"/>
  <c r="AM54" i="12"/>
  <c r="AN54" i="12"/>
  <c r="AO54" i="12"/>
  <c r="AP50" i="12"/>
  <c r="AP51" i="12"/>
  <c r="AP52" i="12"/>
  <c r="AP53" i="12"/>
  <c r="AP54" i="12"/>
  <c r="K20" i="12"/>
  <c r="K21" i="12"/>
  <c r="K19" i="12"/>
  <c r="AQ51" i="12"/>
  <c r="L18" i="12" s="1"/>
  <c r="AR51" i="12"/>
  <c r="M18" i="12" s="1"/>
  <c r="AS51" i="12"/>
  <c r="N18" i="12" s="1"/>
  <c r="AT51" i="12"/>
  <c r="O18" i="12" s="1"/>
  <c r="AR50" i="12"/>
  <c r="M17" i="12" s="1"/>
  <c r="AS50" i="12"/>
  <c r="N17" i="12" s="1"/>
  <c r="AT50" i="12"/>
  <c r="O17" i="12" s="1"/>
  <c r="AJ43" i="12"/>
  <c r="AJ44" i="12" s="1"/>
  <c r="AK43" i="12"/>
  <c r="AK44" i="12" s="1"/>
  <c r="AK45" i="12" s="1"/>
  <c r="AL43" i="12"/>
  <c r="AL44" i="12" s="1"/>
  <c r="AL45" i="12" s="1"/>
  <c r="AL46" i="12" s="1"/>
  <c r="AI43" i="12"/>
  <c r="AC57" i="12" l="1"/>
  <c r="AM58" i="12" s="1"/>
  <c r="D73" i="12"/>
  <c r="C9" i="12" s="1"/>
  <c r="G33" i="12" s="1"/>
  <c r="AB76" i="12"/>
  <c r="AF57" i="12"/>
  <c r="AM61" i="12" s="1"/>
  <c r="AD57" i="12"/>
  <c r="AM59" i="12" s="1"/>
  <c r="AE57" i="12"/>
  <c r="AM60" i="12" s="1"/>
  <c r="AF61" i="12"/>
  <c r="AY48" i="12"/>
  <c r="AN58" i="12"/>
  <c r="AO58" i="12"/>
  <c r="BH48" i="12"/>
  <c r="AD63" i="12" s="1"/>
  <c r="AT48" i="12"/>
  <c r="AF63" i="12" s="1"/>
  <c r="BB46" i="12"/>
  <c r="BB47" i="12" s="1"/>
  <c r="BD47" i="12"/>
  <c r="BD48" i="12" s="1"/>
  <c r="AU46" i="12"/>
  <c r="AC61" i="12" s="1"/>
  <c r="AC60" i="12"/>
  <c r="BA47" i="12"/>
  <c r="BA48" i="12" s="1"/>
  <c r="AE60" i="12"/>
  <c r="AW46" i="12"/>
  <c r="AI44" i="12"/>
  <c r="AI45" i="12" s="1"/>
  <c r="AL47" i="12"/>
  <c r="AL48" i="12" s="1"/>
  <c r="AK46" i="12"/>
  <c r="AJ45" i="12"/>
  <c r="AC67" i="12" l="1"/>
  <c r="BB48" i="12"/>
  <c r="AE61" i="12"/>
  <c r="AW47" i="12"/>
  <c r="AE62" i="12" s="1"/>
  <c r="AU47" i="12"/>
  <c r="AC62" i="12" s="1"/>
  <c r="AI46" i="12"/>
  <c r="AJ46" i="12"/>
  <c r="AK47" i="12"/>
  <c r="AK48" i="12" s="1"/>
  <c r="AU48" i="12" l="1"/>
  <c r="AW48" i="12"/>
  <c r="AE63" i="12" s="1"/>
  <c r="AJ47" i="12"/>
  <c r="AJ48" i="12" s="1"/>
  <c r="AI47" i="12"/>
  <c r="AI48" i="12" s="1"/>
  <c r="F12" i="12" l="1"/>
  <c r="D12" i="12"/>
  <c r="H12" i="12" l="1"/>
  <c r="AP43" i="12" l="1"/>
  <c r="AO43" i="12"/>
  <c r="AN43" i="12"/>
  <c r="AM43" i="12"/>
  <c r="AH43" i="12"/>
  <c r="AG43" i="12"/>
  <c r="AG44" i="12" s="1"/>
  <c r="AF43" i="12"/>
  <c r="AE43" i="12"/>
  <c r="AD43" i="12"/>
  <c r="AC43" i="12"/>
  <c r="AB43" i="12"/>
  <c r="AA43" i="12"/>
  <c r="J7" i="12"/>
  <c r="F22" i="12" s="1"/>
  <c r="D8" i="12" l="1"/>
  <c r="E12" i="12" s="1"/>
  <c r="AF44" i="12"/>
  <c r="AN44" i="12"/>
  <c r="AC44" i="12"/>
  <c r="AC45" i="12" s="1"/>
  <c r="AO44" i="12"/>
  <c r="AG45" i="12"/>
  <c r="AD44" i="12"/>
  <c r="AD45" i="12" s="1"/>
  <c r="AH44" i="12"/>
  <c r="AH45" i="12" s="1"/>
  <c r="AP44" i="12"/>
  <c r="AB44" i="12"/>
  <c r="AA44" i="12"/>
  <c r="AE44" i="12"/>
  <c r="AE45" i="12" s="1"/>
  <c r="AM44" i="12"/>
  <c r="AM45" i="12" s="1"/>
  <c r="AM46" i="12" s="1"/>
  <c r="D26" i="12" l="1"/>
  <c r="G12" i="12"/>
  <c r="D72" i="12"/>
  <c r="D68" i="12"/>
  <c r="D69" i="12"/>
  <c r="D70" i="12"/>
  <c r="AO60" i="12"/>
  <c r="AH46" i="12"/>
  <c r="AH47" i="12" s="1"/>
  <c r="AH48" i="12" s="1"/>
  <c r="AD46" i="12"/>
  <c r="AD47" i="12" s="1"/>
  <c r="AN60" i="12"/>
  <c r="AB45" i="12"/>
  <c r="AB46" i="12" s="1"/>
  <c r="AB47" i="12" s="1"/>
  <c r="AO45" i="12"/>
  <c r="AE46" i="12"/>
  <c r="AE47" i="12" s="1"/>
  <c r="AE48" i="12" s="1"/>
  <c r="AN61" i="12"/>
  <c r="AM47" i="12"/>
  <c r="AM48" i="12" s="1"/>
  <c r="AC46" i="12"/>
  <c r="AC47" i="12" s="1"/>
  <c r="AC48" i="12" s="1"/>
  <c r="AA45" i="12"/>
  <c r="AN45" i="12"/>
  <c r="AN46" i="12" s="1"/>
  <c r="AN59" i="12"/>
  <c r="AP45" i="12"/>
  <c r="AP46" i="12" s="1"/>
  <c r="AG46" i="12"/>
  <c r="AF45" i="12"/>
  <c r="K70" i="12" l="1"/>
  <c r="H73" i="12"/>
  <c r="H71" i="12"/>
  <c r="K71" i="12"/>
  <c r="K74" i="12"/>
  <c r="H72" i="12"/>
  <c r="K72" i="12"/>
  <c r="H74" i="12"/>
  <c r="H70" i="12"/>
  <c r="D71" i="12"/>
  <c r="D27" i="12" s="1"/>
  <c r="K73" i="12"/>
  <c r="AA46" i="12"/>
  <c r="AA47" i="12" s="1"/>
  <c r="AA48" i="12" s="1"/>
  <c r="AC68" i="12"/>
  <c r="AO59" i="12"/>
  <c r="AO61" i="12"/>
  <c r="AQ61" i="12"/>
  <c r="AP61" i="12"/>
  <c r="AD48" i="12"/>
  <c r="AB48" i="12"/>
  <c r="AO46" i="12"/>
  <c r="AO47" i="12" s="1"/>
  <c r="AP47" i="12"/>
  <c r="AP48" i="12" s="1"/>
  <c r="AF46" i="12"/>
  <c r="AF47" i="12" s="1"/>
  <c r="AN47" i="12"/>
  <c r="AN48" i="12" s="1"/>
  <c r="AG47" i="12"/>
  <c r="AG48" i="12" s="1"/>
  <c r="O58" i="12" l="1"/>
  <c r="H58" i="12"/>
  <c r="AQ60" i="12"/>
  <c r="AO48" i="12"/>
  <c r="AP59" i="12"/>
  <c r="AP60" i="12"/>
  <c r="AF48" i="12"/>
  <c r="AC69" i="12"/>
  <c r="AP58" i="12"/>
  <c r="N57" i="12" l="1"/>
  <c r="O57" i="12"/>
  <c r="G57" i="12"/>
  <c r="H57" i="12"/>
  <c r="AR61" i="12"/>
  <c r="AS61" i="12"/>
  <c r="AR60" i="12"/>
  <c r="AQ59" i="12"/>
  <c r="AR58" i="12"/>
  <c r="AQ58" i="12"/>
  <c r="AC70" i="12"/>
  <c r="O56" i="12" l="1"/>
  <c r="N56" i="12"/>
  <c r="M56" i="12"/>
  <c r="H56" i="12"/>
  <c r="G56" i="12"/>
  <c r="F56" i="12"/>
  <c r="AS60" i="12"/>
  <c r="AS58" i="12"/>
  <c r="AC72" i="12"/>
  <c r="AC71" i="12"/>
  <c r="AR59" i="12"/>
  <c r="AS59" i="12"/>
  <c r="N54" i="12" l="1"/>
  <c r="K54" i="12"/>
  <c r="D54" i="12"/>
  <c r="N55" i="12"/>
  <c r="O55" i="12"/>
  <c r="H55" i="12"/>
  <c r="M55" i="12"/>
  <c r="O54" i="12"/>
  <c r="M54" i="12"/>
  <c r="L54" i="12"/>
  <c r="H54" i="12"/>
  <c r="F55" i="12"/>
  <c r="G55" i="12"/>
  <c r="G54" i="12"/>
  <c r="E54" i="12"/>
  <c r="F54" i="12"/>
  <c r="E55" i="12"/>
  <c r="L55" i="12"/>
  <c r="C36" i="1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Evans, Keith</author>
  </authors>
  <commentList>
    <comment ref="C5" authorId="0" shapeId="0" xr:uid="{B4753619-A3D4-4233-94C6-28633FCD5239}">
      <text>
        <r>
          <rPr>
            <sz val="9"/>
            <color indexed="81"/>
            <rFont val="Tahoma"/>
            <family val="2"/>
          </rPr>
          <t xml:space="preserve">Select the licence area you are operating within
</t>
        </r>
      </text>
    </comment>
    <comment ref="C6" authorId="0" shapeId="0" xr:uid="{CEFC26DC-9ABA-4AC6-81EA-5095B7FE1F4E}">
      <text>
        <r>
          <rPr>
            <sz val="9"/>
            <color indexed="81"/>
            <rFont val="Tahoma"/>
            <family val="2"/>
          </rPr>
          <t xml:space="preserve">Choose the period which you would like the service to operate within
</t>
        </r>
      </text>
    </comment>
    <comment ref="C7" authorId="0" shapeId="0" xr:uid="{2CF9A7CB-8C7F-4587-AC00-A7D3D0916397}">
      <text>
        <r>
          <rPr>
            <sz val="9"/>
            <color indexed="81"/>
            <rFont val="Tahoma"/>
            <family val="2"/>
          </rPr>
          <t>Choose the Voltage where the constaint is being procured for.</t>
        </r>
      </text>
    </comment>
    <comment ref="C8" authorId="0" shapeId="0" xr:uid="{516EF038-C0A8-4D19-88BB-0E07025953D4}">
      <text>
        <r>
          <rPr>
            <b/>
            <sz val="9"/>
            <color indexed="81"/>
            <rFont val="Tahoma"/>
            <family val="2"/>
          </rPr>
          <t>Evans, Keith:</t>
        </r>
        <r>
          <rPr>
            <sz val="9"/>
            <color indexed="81"/>
            <rFont val="Tahoma"/>
            <family val="2"/>
          </rPr>
          <t xml:space="preserve">
Input the requirement in MWh</t>
        </r>
      </text>
    </comment>
    <comment ref="C30" authorId="0" shapeId="0" xr:uid="{C09A10D7-9B08-4024-AB1C-ED56CE740367}">
      <text>
        <r>
          <rPr>
            <b/>
            <sz val="9"/>
            <color indexed="81"/>
            <rFont val="Tahoma"/>
            <family val="2"/>
          </rPr>
          <t xml:space="preserve">This function if selected "Yes" will calculate the losses associated with increasing site demand during the period with the lowest LLF. E.g a factory reduces production to provide a flexible service, following completion of the demand response delivery the site will increase production during non service delivery periods to make up for lost production.
Selecting "No" the toll will calculate the losses reduction assiasated with a reduction in demand
</t>
        </r>
        <r>
          <rPr>
            <sz val="9"/>
            <color indexed="81"/>
            <rFont val="Tahoma"/>
            <family val="2"/>
          </rPr>
          <t xml:space="preserve">
</t>
        </r>
      </text>
    </comment>
  </commentList>
</comments>
</file>

<file path=xl/sharedStrings.xml><?xml version="1.0" encoding="utf-8"?>
<sst xmlns="http://schemas.openxmlformats.org/spreadsheetml/2006/main" count="3767" uniqueCount="1675">
  <si>
    <t>These line loss factors have been audited by Elexon in accordance with BSCP128. The line loss factors that are approved by the BSC Panel consequently published on the Elexon website will take precedence and will be used in Settlement.</t>
  </si>
  <si>
    <t>Time periods</t>
  </si>
  <si>
    <t>Period 1</t>
  </si>
  <si>
    <t>Period 2</t>
  </si>
  <si>
    <t>Period 3</t>
  </si>
  <si>
    <t>Period 4</t>
  </si>
  <si>
    <t>Peak</t>
  </si>
  <si>
    <t>Winter</t>
  </si>
  <si>
    <t>Night</t>
  </si>
  <si>
    <t>Other</t>
  </si>
  <si>
    <t>Monday to Friday 
Mar to Oct</t>
  </si>
  <si>
    <t>00:30 – 07:30</t>
  </si>
  <si>
    <t>07:30 – 00:30</t>
  </si>
  <si>
    <t>Monday to Friday 
Nov to Feb</t>
  </si>
  <si>
    <t>16:00 – 19:00</t>
  </si>
  <si>
    <t>07:30 – 16:00
19:00 – 20:00</t>
  </si>
  <si>
    <t>20:00 – 00:30</t>
  </si>
  <si>
    <t>Saturday and Sunday
All Year</t>
  </si>
  <si>
    <t>Notes</t>
  </si>
  <si>
    <t>All the above times are in UK Clock time</t>
  </si>
  <si>
    <t>Generic demand and generation LLFs</t>
  </si>
  <si>
    <t>Metered voltage, respective periods and associated LLFCs</t>
  </si>
  <si>
    <t>Metered voltage</t>
  </si>
  <si>
    <t>Associated LLFC</t>
  </si>
  <si>
    <t>132kV connected</t>
  </si>
  <si>
    <t>132/EHV connected</t>
  </si>
  <si>
    <t>132/HV connected</t>
  </si>
  <si>
    <t>EHV connected</t>
  </si>
  <si>
    <t>High Voltage Substation</t>
  </si>
  <si>
    <t>High Voltage Network</t>
  </si>
  <si>
    <t>60, 90, 91, 92, 93, 94, 95, 96, 97, 98, 99, 145, 146,  929, 975, 977, 991, 996</t>
  </si>
  <si>
    <t>Low Voltage Substation</t>
  </si>
  <si>
    <t>59, 80, 143, 144, 970, 972, 974</t>
  </si>
  <si>
    <t>Low Voltage Network</t>
  </si>
  <si>
    <t>1, 2, 3, 4, 5, 6, 7, 8, 9, 10, 11, 13, 16, 19, 22, 25, 28, 31, 34, 37, 40, 43, 46, 49, 52, 58, 81, 82, 83, 84, 85, 141, 142, 246, 247, 800, 801, 802, 803, 804, 821, 900, 901, 971, 973, 986, 987, 990, 993, 994, 995</t>
  </si>
  <si>
    <t>EHV site specific LLFs</t>
  </si>
  <si>
    <t>Demand</t>
  </si>
  <si>
    <t>Site</t>
  </si>
  <si>
    <t>Jaguar Land Rover Gaydon (Imp)</t>
  </si>
  <si>
    <t>Lyon Road Gas Gen (Import)</t>
  </si>
  <si>
    <t>Asher Lane 33kV STOR (Import)</t>
  </si>
  <si>
    <t>Spondon Peaking STOR (Import)</t>
  </si>
  <si>
    <t>Rhodia STOR (Import)</t>
  </si>
  <si>
    <t>Jaguar Land Rover Whitley(Imp)</t>
  </si>
  <si>
    <t>Yew Tree Farm PV (Import)</t>
  </si>
  <si>
    <t>Cobb Farm Egmanton PV (Import)</t>
  </si>
  <si>
    <t>Kelmarsh Wind Farm (Import)</t>
  </si>
  <si>
    <t>PebbleHall_Boundary_Import</t>
  </si>
  <si>
    <t>Copley Farm PV Claypole (Imp)</t>
  </si>
  <si>
    <t>Greatmoor EFW Calvert (Import)</t>
  </si>
  <si>
    <t>Lodge Farm (Calow) PV Import</t>
  </si>
  <si>
    <t>Arkwright Solar PV (Import)</t>
  </si>
  <si>
    <t>Langar Commercial PV (Import)</t>
  </si>
  <si>
    <t>Redfield Road 1 STOR (Import)</t>
  </si>
  <si>
    <t>Averill Farm PV (Import)</t>
  </si>
  <si>
    <t>Marchington Solar PV (Import)</t>
  </si>
  <si>
    <t>West End Fm Treswell PV (Imp)</t>
  </si>
  <si>
    <t>Fields Farm Southam PV (Imp)</t>
  </si>
  <si>
    <t>Canopus Farm PV (Import)</t>
  </si>
  <si>
    <t>Lindridge Farm PV (Import)</t>
  </si>
  <si>
    <t>Thornborough Grnds PV (Import)</t>
  </si>
  <si>
    <t>Wymeswold Narrow Lane PV (Imp)</t>
  </si>
  <si>
    <t>Manor Farm Horton PV (Import)</t>
  </si>
  <si>
    <t>Handley Park Farm PV (Import)</t>
  </si>
  <si>
    <t>Shelton Lodge PV (Import)</t>
  </si>
  <si>
    <t>Brafield on the Green PV (Imp)</t>
  </si>
  <si>
    <t>Sywell PV (Import)</t>
  </si>
  <si>
    <t>Holtwood Farm PV (Import)</t>
  </si>
  <si>
    <t>Drakelow Farm PV (Import)</t>
  </si>
  <si>
    <t>Stragglethorpe Rd PV (Import)</t>
  </si>
  <si>
    <t>Oxcroft Solar Farm PV (Import)</t>
  </si>
  <si>
    <t>Derby Waste Sinfin EFW (Imp)</t>
  </si>
  <si>
    <t>Littlewood Farm PV (Import)</t>
  </si>
  <si>
    <t>Twin Yards Farm PV (Import)</t>
  </si>
  <si>
    <t>Tower Hayes Farm PV (Import)</t>
  </si>
  <si>
    <t>The Breck Solar PV (Import)</t>
  </si>
  <si>
    <t>Barnby Moor Retford PV(Import)</t>
  </si>
  <si>
    <t>Lincoln Farm PV (Import)</t>
  </si>
  <si>
    <t>Drakelow Renewable BIO (Imp)</t>
  </si>
  <si>
    <t>Tetron Point ESS (Import)</t>
  </si>
  <si>
    <t>Mill Fm Gt Ponton PV (Import)</t>
  </si>
  <si>
    <t>(PHF) Welland Bio Power Imp</t>
  </si>
  <si>
    <t>Deepdale Solar Fm PV (Import)</t>
  </si>
  <si>
    <t>Burton Wolds South WF (Import)</t>
  </si>
  <si>
    <t>Brafield_PV_Commercial (Imps)</t>
  </si>
  <si>
    <t>Brafield_PV_Community (Imps)</t>
  </si>
  <si>
    <t>Gawcott Flds PV Commercial Imp</t>
  </si>
  <si>
    <t>Gawcott Flds PV Community Imp</t>
  </si>
  <si>
    <t>Trafalgar Pk Gas STOR (Import)</t>
  </si>
  <si>
    <t>John Brookes Sawmill BIO (Imp)</t>
  </si>
  <si>
    <t>Hawton Wind Farm WF (Import)</t>
  </si>
  <si>
    <t>Blackbridge Farm BIO (Import)</t>
  </si>
  <si>
    <t>Garnham Close STOR (Import)</t>
  </si>
  <si>
    <t>RAF Cranwell High G (Import)</t>
  </si>
  <si>
    <t>Langar Community PV (Import)</t>
  </si>
  <si>
    <t>Hermitage Lane STOR (Import)</t>
  </si>
  <si>
    <t>Fosse Way Radford Sem PV (Imp)</t>
  </si>
  <si>
    <t>Meadow Fm Thorpe Lang PV (Imp)</t>
  </si>
  <si>
    <t>Olney Hyde Farm PV (Import)</t>
  </si>
  <si>
    <t>Dayfields Farm PV (Import)</t>
  </si>
  <si>
    <t>Bolsovermoor Quarry PV(Import)</t>
  </si>
  <si>
    <t>Bilsthorpe PV (Import)</t>
  </si>
  <si>
    <t>Carlton Forest STOR (Import)</t>
  </si>
  <si>
    <t>Sutton Bonnington PV (Import)</t>
  </si>
  <si>
    <t>Alfreton Diesel Power (Import)</t>
  </si>
  <si>
    <t>Green Lane Marchington PV(Imp)</t>
  </si>
  <si>
    <t>Baddesley Park PV (Import)</t>
  </si>
  <si>
    <t>Baddesley Pk Biomass (Import)</t>
  </si>
  <si>
    <t>Taylor Lane 33kV STOR (Import)</t>
  </si>
  <si>
    <t>Hill Farm ESS (Import)</t>
  </si>
  <si>
    <t>Leverton ESS (Import)</t>
  </si>
  <si>
    <t>Nottingham Rd STOR (Import)</t>
  </si>
  <si>
    <t>Breach Farm ESS (Import)</t>
  </si>
  <si>
    <t>Boston Biomass Gen AD (Import)</t>
  </si>
  <si>
    <t>Twin Oaks Diesel STOR (Import)</t>
  </si>
  <si>
    <t>Colwick Private Rd STOR (Imp)</t>
  </si>
  <si>
    <t>Mill Fm Caythorpe ESS (Import)</t>
  </si>
  <si>
    <t>(PHF) Welland Waste Imp</t>
  </si>
  <si>
    <t>Prestop Park Farm PV (Import)</t>
  </si>
  <si>
    <t>Smith Hall Farm Solar (Import)</t>
  </si>
  <si>
    <t>Park Farm Solar Ashby (Import)</t>
  </si>
  <si>
    <t>Aston House Solar Farm(Import)</t>
  </si>
  <si>
    <t>Normanton-le-Heath PV Fm (Imp)</t>
  </si>
  <si>
    <t>Elms Farm Solar Farm (Import)</t>
  </si>
  <si>
    <t>Morton Solar Farm (Import)</t>
  </si>
  <si>
    <t>Glebe Farm Podington PV-Import</t>
  </si>
  <si>
    <t>Rolleston Park Solar (Import)</t>
  </si>
  <si>
    <t>Nowhere Farm PV (Import)</t>
  </si>
  <si>
    <t>Lockington Solar Farm (Import)</t>
  </si>
  <si>
    <t>Chelveston Renewable PV-Import</t>
  </si>
  <si>
    <t>Horsemoor Drove Solar (Import)</t>
  </si>
  <si>
    <t>Decoy Farm Crowland PV-Import</t>
  </si>
  <si>
    <t>Decoy Farm Crowland Bio-Import</t>
  </si>
  <si>
    <t>Decoy Farm Crowland AD-Import</t>
  </si>
  <si>
    <t>Railtrack Bytham (Import)</t>
  </si>
  <si>
    <t>Railtrack Grantham (Import)</t>
  </si>
  <si>
    <t>Railtrack Staythorpe (Import)</t>
  </si>
  <si>
    <t>Railtrack Retford (Import)</t>
  </si>
  <si>
    <t>Railtrack Rugby (Import)</t>
  </si>
  <si>
    <t>Railtrack Tamworth (Import)</t>
  </si>
  <si>
    <t>Railtrack Wolverton (Import)</t>
  </si>
  <si>
    <t>Jaguar Cars</t>
  </si>
  <si>
    <t>Alstom Frankton</t>
  </si>
  <si>
    <t>University of Warwick (Import)</t>
  </si>
  <si>
    <t>Dunlop Factory</t>
  </si>
  <si>
    <t>Bombardier</t>
  </si>
  <si>
    <t>Corus Corby (Import)</t>
  </si>
  <si>
    <t>Acordis (Import)</t>
  </si>
  <si>
    <t>Derwent (Import)</t>
  </si>
  <si>
    <t>GEC Alsthom (Import)</t>
  </si>
  <si>
    <t>St Gobain (Import)</t>
  </si>
  <si>
    <t>Toyota (Import)</t>
  </si>
  <si>
    <t>Derby Co-Generation (Import)</t>
  </si>
  <si>
    <t>Rolls Royce Sinfin C (Import)</t>
  </si>
  <si>
    <t>ABR Foods (Import)</t>
  </si>
  <si>
    <t>Petsoe Wind Farm (Import)</t>
  </si>
  <si>
    <t>Castle Cement (Import)</t>
  </si>
  <si>
    <t>Rugby Cement (Import)</t>
  </si>
  <si>
    <t>Cov &amp; Sol Waste (Import)</t>
  </si>
  <si>
    <t>Bentinck (Import)</t>
  </si>
  <si>
    <t>EHV Import</t>
  </si>
  <si>
    <t>Asfordby 132kv</t>
  </si>
  <si>
    <t>Calvert Landfill (Import)</t>
  </si>
  <si>
    <t>Weldon Landfill (Import)</t>
  </si>
  <si>
    <t>Goosy Lodge Power (Import)</t>
  </si>
  <si>
    <t>BAR Honda (Import)</t>
  </si>
  <si>
    <t>Burton Wolds Wind Farm Import</t>
  </si>
  <si>
    <t>Railtrack Bretton (Import)</t>
  </si>
  <si>
    <t>Bambers Farm Wind Farm Import</t>
  </si>
  <si>
    <t>Vine House Wind Farm Import</t>
  </si>
  <si>
    <t>Red House Wind Farm Import</t>
  </si>
  <si>
    <t>Daneshill Landfill (Import)</t>
  </si>
  <si>
    <t>Corby Power (Import)</t>
  </si>
  <si>
    <t>Newton Longville Import</t>
  </si>
  <si>
    <t>Hollies Wind Farm Import</t>
  </si>
  <si>
    <t>Lynn Wind Farm (Import)</t>
  </si>
  <si>
    <t>Inner Dowsing Wind Farm Import</t>
  </si>
  <si>
    <t>Bicker Fen Wind Farm (Import)</t>
  </si>
  <si>
    <t>London Road CHP (Import)</t>
  </si>
  <si>
    <t>Lindhurst Wind Farm (Import)</t>
  </si>
  <si>
    <t>Staveley Works</t>
  </si>
  <si>
    <t>AP Drivelines</t>
  </si>
  <si>
    <t>Rolls Royce Coventry</t>
  </si>
  <si>
    <t>UK COAL MINING LTD</t>
  </si>
  <si>
    <t>Caterpillar</t>
  </si>
  <si>
    <t>Santander Carlton Park</t>
  </si>
  <si>
    <t>Brush</t>
  </si>
  <si>
    <t>JCB</t>
  </si>
  <si>
    <t>Cast Bar UK</t>
  </si>
  <si>
    <t>Bretby GP</t>
  </si>
  <si>
    <t>Holwell Works</t>
  </si>
  <si>
    <t>Pedigree Petfoods</t>
  </si>
  <si>
    <t>Alstom Wolverton</t>
  </si>
  <si>
    <t>Colworth Laboratory</t>
  </si>
  <si>
    <t>Boots Thane Road</t>
  </si>
  <si>
    <t>QMC</t>
  </si>
  <si>
    <t>British Gypsum</t>
  </si>
  <si>
    <t>Melbourne STW</t>
  </si>
  <si>
    <t>Whetstone</t>
  </si>
  <si>
    <t>Holbrook Works</t>
  </si>
  <si>
    <t>Astrazeneca Charnwood</t>
  </si>
  <si>
    <t>B&amp;Q Manton (Import)</t>
  </si>
  <si>
    <t>Transco Churchover</t>
  </si>
  <si>
    <t>Alstom Rugby</t>
  </si>
  <si>
    <t>VSB Avenue</t>
  </si>
  <si>
    <t>Low Spinney Wind Farm</t>
  </si>
  <si>
    <t>SWINFORD WINDFARM (Import)</t>
  </si>
  <si>
    <t>Yelvertoft Wind Farm</t>
  </si>
  <si>
    <t>Maxwell House Data Centre</t>
  </si>
  <si>
    <t>Burton Wolds Ext North Import</t>
  </si>
  <si>
    <t>Shacks Barn PV Import</t>
  </si>
  <si>
    <t>Hatton Gas Compressor</t>
  </si>
  <si>
    <t>North Hykeham EFW</t>
  </si>
  <si>
    <t>Sleaford Renewable (Import)</t>
  </si>
  <si>
    <t>Bilsthorpe Wind Farm (Import)</t>
  </si>
  <si>
    <t>Old Dalby Lodge WndFarm Import</t>
  </si>
  <si>
    <t>Willoughby STOR (Import)</t>
  </si>
  <si>
    <t>Rolls Royce AB&amp;E 33kV (Import)</t>
  </si>
  <si>
    <t>The Grange Wind Farm (Import)</t>
  </si>
  <si>
    <t>Clay Lake STOR (Import)</t>
  </si>
  <si>
    <t>Balderton STOR (Import)</t>
  </si>
  <si>
    <t>Wymeswold Solar Park (Import)</t>
  </si>
  <si>
    <t>French Farm Wind Farm (Import)</t>
  </si>
  <si>
    <t>Lilbourne Wind Farm (Import)</t>
  </si>
  <si>
    <t>Chelvaston Renewable (Import)</t>
  </si>
  <si>
    <t>Beachampton Solar Farm Import</t>
  </si>
  <si>
    <t>Croft End Solar Farm (Import)</t>
  </si>
  <si>
    <t>M1 Wind Farm (Import)</t>
  </si>
  <si>
    <t>Leamington STOR (Import)</t>
  </si>
  <si>
    <t>Low Farm Anaerobic Dig (Imp)</t>
  </si>
  <si>
    <t>Turweston Airfield Solar (Imp)</t>
  </si>
  <si>
    <t>Burton Pedwardine Solar (Imp)</t>
  </si>
  <si>
    <t>Little Morton Farm Solar (Imp)</t>
  </si>
  <si>
    <t>Rockingham</t>
  </si>
  <si>
    <t>Santander Carlton Park 132/11</t>
  </si>
  <si>
    <t>Delphi Diesel</t>
  </si>
  <si>
    <t>Univ of Warwick (do not use)</t>
  </si>
  <si>
    <t>Lodge Farm Solar Park (Import)</t>
  </si>
  <si>
    <t>Ermine Farm PV (Import)</t>
  </si>
  <si>
    <t>Ridge Solar Park (Import)</t>
  </si>
  <si>
    <t>Winwick Wind Farm (Import)</t>
  </si>
  <si>
    <t>Watford Lodge Wind Farm (Imp)</t>
  </si>
  <si>
    <t>Leverton Solar Park (Import)</t>
  </si>
  <si>
    <t>Burton Pedwardine Phase 2 Imp</t>
  </si>
  <si>
    <t>Hartwell Solar Farm (Import)</t>
  </si>
  <si>
    <t>Eakley Lanes Solar North (Imp)</t>
  </si>
  <si>
    <t>Eakley Lanes Solar South (Imp)</t>
  </si>
  <si>
    <t>Welbeck Colliery PV (Import)</t>
  </si>
  <si>
    <t>Newton Road PV (Import)</t>
  </si>
  <si>
    <t>New Albion WF (Import)</t>
  </si>
  <si>
    <t>Moat Farm PV (Import)</t>
  </si>
  <si>
    <t>Bilsthorpe Solar (Import)</t>
  </si>
  <si>
    <t>Hall Farm PV (Import)</t>
  </si>
  <si>
    <t>Gaultney Solar Park (Import)</t>
  </si>
  <si>
    <t>Fiskerton Solar Farm (Import)</t>
  </si>
  <si>
    <t>Mount Mill Solar Park (Import)</t>
  </si>
  <si>
    <t>Podington Airfield WF (Import)</t>
  </si>
  <si>
    <t>Branston South PV Farm(Import)</t>
  </si>
  <si>
    <t>Eakring Solar Farm (Import)</t>
  </si>
  <si>
    <t>Ragdale PV Solar Park (Import)</t>
  </si>
  <si>
    <t>Thoresby Solar Farm (Import)</t>
  </si>
  <si>
    <t>Welbeck Solar Farm (Import)</t>
  </si>
  <si>
    <t>Atherstone Solar Farm (Import)</t>
  </si>
  <si>
    <t>Babworth Estate PV Farm (Imp)</t>
  </si>
  <si>
    <t>Gawcott Fields PV Boundary Imp</t>
  </si>
  <si>
    <t>Homestead Farm Solar Park(Imp)</t>
  </si>
  <si>
    <t>Grange Solar Farm (Import)</t>
  </si>
  <si>
    <t>Grendon</t>
  </si>
  <si>
    <t>East Claydon</t>
  </si>
  <si>
    <t>Glutton Bridge</t>
  </si>
  <si>
    <t>West Burton Power Station</t>
  </si>
  <si>
    <t>Ratcliffe-on-Soar Power Station</t>
  </si>
  <si>
    <t>Corby Power</t>
  </si>
  <si>
    <t>Derwent Cogeneration</t>
  </si>
  <si>
    <t>Redfield Road B STOR (Import)</t>
  </si>
  <si>
    <t>Generation</t>
  </si>
  <si>
    <t>Yew Tree Farm PV (Export)</t>
  </si>
  <si>
    <t>Cobb Farm Egmanton PV (Export)</t>
  </si>
  <si>
    <t>Kelmarsh Wind Farm (Export)</t>
  </si>
  <si>
    <t>PebHall_Welland_Waste_Export</t>
  </si>
  <si>
    <t>Copley Farm PV Claypole (Exp)</t>
  </si>
  <si>
    <t>Greatmoor EFW Calvert (Export)</t>
  </si>
  <si>
    <t>Lodge Farm (Calow) PV Export</t>
  </si>
  <si>
    <t>Arkwright Solar PV (Export)</t>
  </si>
  <si>
    <t>Langar Commercial PV (Export)</t>
  </si>
  <si>
    <t>Redfield Road 1 STOR (Export)</t>
  </si>
  <si>
    <t>Averill Farm PV (Export)</t>
  </si>
  <si>
    <t>Marchington Solar PV (Export)</t>
  </si>
  <si>
    <t>West End Fm Treswell PV (Exp)</t>
  </si>
  <si>
    <t>Fields Farm Southam PV (Exp)</t>
  </si>
  <si>
    <t>Canopus Farm PV (Export)</t>
  </si>
  <si>
    <t>Lindridge Farm PV (Export)</t>
  </si>
  <si>
    <t>Thornborough Grnds PV (Export)</t>
  </si>
  <si>
    <t>Wymeswold Narrow Lane PV (Exp)</t>
  </si>
  <si>
    <t>Manor Farm Horton PV (Export)</t>
  </si>
  <si>
    <t>Handley Park Farm PV (Export)</t>
  </si>
  <si>
    <t>Shelton Lodge PV (Export)</t>
  </si>
  <si>
    <t>Brafield on the Green PV (Exp)</t>
  </si>
  <si>
    <t>Sywell PV (Export)</t>
  </si>
  <si>
    <t>Holtwood Farm PV (Export)</t>
  </si>
  <si>
    <t>Drakelow Farm PV (Export)</t>
  </si>
  <si>
    <t>Stragglethorpe Rd PV (Export)</t>
  </si>
  <si>
    <t>Oxcroft Solar Farm PV (Export)</t>
  </si>
  <si>
    <t>Derby Waste Sinfin EFW (Exp)</t>
  </si>
  <si>
    <t>Littlewood Farm PV (Export)</t>
  </si>
  <si>
    <t>Twin Yards Farm PV (Export)</t>
  </si>
  <si>
    <t>Tower Hayes Farm PV (Export)</t>
  </si>
  <si>
    <t>The Breck Solar PV (Export)</t>
  </si>
  <si>
    <t>Barnby Moor Retford PV(Export)</t>
  </si>
  <si>
    <t>Lincoln Farm PV (Export)</t>
  </si>
  <si>
    <t>Drakelow Renewable BIO (Exp)</t>
  </si>
  <si>
    <t>Tetron Point ESS (Export)</t>
  </si>
  <si>
    <t>Mill Fm Gt Ponton PV (Export)</t>
  </si>
  <si>
    <t>(PHF) Welland Bio Power Exp</t>
  </si>
  <si>
    <t>Deepdale Solar Fm PV (Export)</t>
  </si>
  <si>
    <t>Burton Wolds South WF (Export)</t>
  </si>
  <si>
    <t>Brafield_PV_Commercial (Exps)</t>
  </si>
  <si>
    <t>Brafield_PV_Community (Exps)</t>
  </si>
  <si>
    <t>Gawcott Flds PV Commercial Exp</t>
  </si>
  <si>
    <t>Gawcott Flds PV Community Exp</t>
  </si>
  <si>
    <t>Trafalgar Pk Gas STOR (Export)</t>
  </si>
  <si>
    <t>John Brookes Sawmill BIO (Exp)</t>
  </si>
  <si>
    <t>Hawton Wind Farm WF (Export)</t>
  </si>
  <si>
    <t>Blackbridge Farm BIO (Export)</t>
  </si>
  <si>
    <t>Garnham Close STOR (Export)</t>
  </si>
  <si>
    <t>Bombardier (Export)</t>
  </si>
  <si>
    <t>Langar Community PV (Export)</t>
  </si>
  <si>
    <t>Hermitage Lane STOR (Export)</t>
  </si>
  <si>
    <t>Fosse Way Radford Sem PV (Exp)</t>
  </si>
  <si>
    <t>Meadow Fm Thorpe Lang PV (Exp)</t>
  </si>
  <si>
    <t>Olney Hyde Farm PV (Export)</t>
  </si>
  <si>
    <t>Dayfields Farm PV (Export)</t>
  </si>
  <si>
    <t>Bolsovermoor Quarry PV(Export)</t>
  </si>
  <si>
    <t>Bilsthorpe PV (Export)</t>
  </si>
  <si>
    <t>Carlton Forest STOR (Export)</t>
  </si>
  <si>
    <t>Sutton Bonnington PV (Export)</t>
  </si>
  <si>
    <t>Alfreton Diesel Power (Export)</t>
  </si>
  <si>
    <t>Green Lane Marchington PV(Exp)</t>
  </si>
  <si>
    <t>Baddesley Park PV (Export)</t>
  </si>
  <si>
    <t>Baddesley Pk Biomass (Export)</t>
  </si>
  <si>
    <t>Taylor Lane 33kV STOR (Export)</t>
  </si>
  <si>
    <t>Hill Farm ESS (Export)</t>
  </si>
  <si>
    <t>Leverton ESS (Export)</t>
  </si>
  <si>
    <t>Nottingham Rd STOR (Export)</t>
  </si>
  <si>
    <t>RAF Cranwell High G (Export)</t>
  </si>
  <si>
    <t>Breach Farm ESS (Export)</t>
  </si>
  <si>
    <t>Boston Biomass Gen AD (Export)</t>
  </si>
  <si>
    <t>Twin Oaks Diesel STOR (Export)</t>
  </si>
  <si>
    <t>Colwick Private Rd STOR (Exp)</t>
  </si>
  <si>
    <t>Mill Fm Caythorpe ESS (Export)</t>
  </si>
  <si>
    <t>(PHF) Welland Waste Exp</t>
  </si>
  <si>
    <t>Rhodia STOR (Export)</t>
  </si>
  <si>
    <t>Lyon Road Gas Gen (Export)</t>
  </si>
  <si>
    <t>Asher Lane 33kV STOR (Export)</t>
  </si>
  <si>
    <t>Spondon Peaking STOR (Export)</t>
  </si>
  <si>
    <t>Railtrack Bytham (Export)</t>
  </si>
  <si>
    <t>Railtrack Grantham (Export)</t>
  </si>
  <si>
    <t>Railtrack Staythorpe (Export)</t>
  </si>
  <si>
    <t>Railtrack Retford (Export)</t>
  </si>
  <si>
    <t>Railtrack Rugby (Export)</t>
  </si>
  <si>
    <t>Railtrack Tamworth (Export)</t>
  </si>
  <si>
    <t>Railtrack Wolverton (Export)</t>
  </si>
  <si>
    <t>Acordis (Export)</t>
  </si>
  <si>
    <t>QMC (Export)</t>
  </si>
  <si>
    <t>ABR Foods (Export)</t>
  </si>
  <si>
    <t>Derby Co-Generation (Export)</t>
  </si>
  <si>
    <t>Bentinck (Export)</t>
  </si>
  <si>
    <t>Calvert Landfill (Export)</t>
  </si>
  <si>
    <t>Weldon Landfill (Export)</t>
  </si>
  <si>
    <t>Goosy Lodge Power (Export)</t>
  </si>
  <si>
    <t>Burton Wolds Wind Farm Export</t>
  </si>
  <si>
    <t>Railtrack Bretton (Export)</t>
  </si>
  <si>
    <t>Bambers Farm Wind Farm Export</t>
  </si>
  <si>
    <t>Vine House Wind Farm Export</t>
  </si>
  <si>
    <t>Red House Wind Farm Export</t>
  </si>
  <si>
    <t>Daneshill Landfill (Export)</t>
  </si>
  <si>
    <t>Newton Longville Export</t>
  </si>
  <si>
    <t>Hollies Wind Farm Export</t>
  </si>
  <si>
    <t>Lynn Wind Farm (Export)</t>
  </si>
  <si>
    <t>Inner Dowsing Wind Farm Export</t>
  </si>
  <si>
    <t>Bicker Fen Wind Farm (Export)</t>
  </si>
  <si>
    <t>Cov &amp; Sol Waste (Export)</t>
  </si>
  <si>
    <t>Lindhurst Wind Farm (Export)</t>
  </si>
  <si>
    <t>London Road CHP (Export)</t>
  </si>
  <si>
    <t>Petsoe Wind Farm (Export)</t>
  </si>
  <si>
    <t>Boots Thane Road (Export)</t>
  </si>
  <si>
    <t>B&amp;Q Manton (Export)</t>
  </si>
  <si>
    <t>Low Spinney Wind Farm (Export)</t>
  </si>
  <si>
    <t>SWINFORD WINDFARM (Export)</t>
  </si>
  <si>
    <t>Asfordby Generation</t>
  </si>
  <si>
    <t>Yelvertoft (Export)</t>
  </si>
  <si>
    <t>North Hykeham Export</t>
  </si>
  <si>
    <t>Sleaford Renewable (Export)</t>
  </si>
  <si>
    <t>Bilsthorpe Wind Farm (Export)</t>
  </si>
  <si>
    <t>Old Dalby Lodge WndFarm Export</t>
  </si>
  <si>
    <t>Lilbourne Wind Farm (Export)</t>
  </si>
  <si>
    <t>The Grange Wind Farm (Export)</t>
  </si>
  <si>
    <t>Clay Lake STOR (Export)</t>
  </si>
  <si>
    <t>Balderton STOR (Export)</t>
  </si>
  <si>
    <t>Burton Wolds Ext North Export</t>
  </si>
  <si>
    <t>Shacks Barn PV Export</t>
  </si>
  <si>
    <t>Willoughby STOR (Export)</t>
  </si>
  <si>
    <t>Wymeswold Solar Park (Export)</t>
  </si>
  <si>
    <t>French Farm Wind Farm (Export)</t>
  </si>
  <si>
    <t>Chelvaston Renewable (Export)</t>
  </si>
  <si>
    <t>Beachampton Solar Farm Export</t>
  </si>
  <si>
    <t>Croft End Solar Farm (Export)</t>
  </si>
  <si>
    <t>M1 Wind Farm (Export)</t>
  </si>
  <si>
    <t>Leamington STOR Export</t>
  </si>
  <si>
    <t>Low Farm Anaerobic Dig (Exp)</t>
  </si>
  <si>
    <t>Welbeck Colliery PV ( Export)</t>
  </si>
  <si>
    <t>Newton Road PV (Export)</t>
  </si>
  <si>
    <t>New Albion WF (Export)</t>
  </si>
  <si>
    <t>Moat Farm PV (Export)</t>
  </si>
  <si>
    <t>Bilsthorpe Solar (Export)</t>
  </si>
  <si>
    <t>Hall Farm PV (Export)</t>
  </si>
  <si>
    <t>Gaultney Solar Park (Export)</t>
  </si>
  <si>
    <t>Fiskerton Solar Farm (Export)</t>
  </si>
  <si>
    <t>Mount Mill Solar Park (Export)</t>
  </si>
  <si>
    <t>Podington Airfield WF (Export)</t>
  </si>
  <si>
    <t>Branston South PV Farm(Export)</t>
  </si>
  <si>
    <t>Eakring Solar Farm (Export)</t>
  </si>
  <si>
    <t>Ragdale PV Solar Park (Export)</t>
  </si>
  <si>
    <t>Thoresby Solar Farm (Export)</t>
  </si>
  <si>
    <t>Welbeck Solar Farm (Export)</t>
  </si>
  <si>
    <t>Atherstone Solar Farm (Export)</t>
  </si>
  <si>
    <t>Babworth Estate PV Farm (Exp)</t>
  </si>
  <si>
    <t>Gawcott Fields PV Boundary Exp</t>
  </si>
  <si>
    <t>Homestead Farm Solar Park(Exp)</t>
  </si>
  <si>
    <t>Grange Solar Farm (Export)</t>
  </si>
  <si>
    <t>University of Warwick (Export)</t>
  </si>
  <si>
    <t>Turweston Airfield Solar (Exp)</t>
  </si>
  <si>
    <t>Burton Pedwardine Solar (Exp)</t>
  </si>
  <si>
    <t>Little Morton Farm Solar (Exp)</t>
  </si>
  <si>
    <t>Lodge Farm Solar Park (Export)</t>
  </si>
  <si>
    <t>Ermine Farm PV (Export)</t>
  </si>
  <si>
    <t>Ridge Solar Park (Export)</t>
  </si>
  <si>
    <t>Winwick Wind Farm (Export)</t>
  </si>
  <si>
    <t>Watford Lodge Wind Farm (Exp)</t>
  </si>
  <si>
    <t>Leverton Solar Park (Export)</t>
  </si>
  <si>
    <t>Castle Cement (Export)</t>
  </si>
  <si>
    <t>Burton Pedwardine Phase 2 Exp</t>
  </si>
  <si>
    <t>Hartwell Solar Farm (Export)</t>
  </si>
  <si>
    <t>Eakley Lanes Solar North (Exp)</t>
  </si>
  <si>
    <t>Eakley Lanes Solar South (Exp)</t>
  </si>
  <si>
    <t>Prestop Park Farm PV (Export)</t>
  </si>
  <si>
    <t>Smith Hall Farm Solar (Export)</t>
  </si>
  <si>
    <t>Park Farm Solar Ashby (Export)</t>
  </si>
  <si>
    <t>Aston House Solar Farm(Export)</t>
  </si>
  <si>
    <t>Normanton-le-Heath PV Fm (Exp)</t>
  </si>
  <si>
    <t>Elms Farm Solar Farm (Export)</t>
  </si>
  <si>
    <t>Morton Solar Farm (Export)</t>
  </si>
  <si>
    <t>Glebe Farm Podington PV-Export</t>
  </si>
  <si>
    <t>Rolleston Park Solar (Export)</t>
  </si>
  <si>
    <t>Nowhere Farm PV (Export)</t>
  </si>
  <si>
    <t>Lockington Solar Farm (Export)</t>
  </si>
  <si>
    <t>Chelveston Renewable PV-Export</t>
  </si>
  <si>
    <t>Horsemoor Drove Solar (Export)</t>
  </si>
  <si>
    <t>Decoy Farm Crowland PV-Export</t>
  </si>
  <si>
    <t>Decoy Farm Crowland Bio-Export</t>
  </si>
  <si>
    <t>Decoy Farm Crowland AD-Export</t>
  </si>
  <si>
    <t>Redfield Road B STOR (Export)</t>
  </si>
  <si>
    <t>23, 145, 146, 322, 323, 365, 367, 575, 577</t>
  </si>
  <si>
    <t>19, 128, 143, 144, 570, 572, 574</t>
  </si>
  <si>
    <t>1, 2, 3, 4, 5, 6, 7, 8, 9, 10, 11, 12, 13, 14, 15, 20, 21, 22, 24, 25, 26, 27, 30, 34, 35, 36, 40, 41, 42, 46, 47, 49, 85, 86, 87, 88, 95, 96, 97, 98, 99, 107, 108, 109, 110, 111, 112, 121, 124, 127, 129, 132, 141, 142, 571, 573, 625, 626, 632, 633</t>
  </si>
  <si>
    <t>Hayford Fm Substation (LV Imp)</t>
  </si>
  <si>
    <t>Troughton Farm PV (Import)</t>
  </si>
  <si>
    <t>Tyseley Waste Import</t>
  </si>
  <si>
    <t>Takao Europe</t>
  </si>
  <si>
    <t>Four Ashes Incinerator Import</t>
  </si>
  <si>
    <t>Witches Farm Solar Import</t>
  </si>
  <si>
    <t>Uni of Birmingham Import</t>
  </si>
  <si>
    <t>South Staffs Water Import</t>
  </si>
  <si>
    <t>Wolverhampton WS Import</t>
  </si>
  <si>
    <t>Stoke CHP Import</t>
  </si>
  <si>
    <t>WBB Minerals Import</t>
  </si>
  <si>
    <t>Cauldon Cement Import</t>
  </si>
  <si>
    <t>Abson Gas Compressor Import</t>
  </si>
  <si>
    <t>Ervin Amasteel Import</t>
  </si>
  <si>
    <t>Hanford Waste Services Import</t>
  </si>
  <si>
    <t>NR Kidsgrove Import</t>
  </si>
  <si>
    <t>NR Stafford Import</t>
  </si>
  <si>
    <t>NR Nechells/Washwood Heath Imp</t>
  </si>
  <si>
    <t>NR Winson Green Import</t>
  </si>
  <si>
    <t>NR Smethwick Import</t>
  </si>
  <si>
    <t>NR Willenhall Import</t>
  </si>
  <si>
    <t>Northwick Import</t>
  </si>
  <si>
    <t>Inco Alloys</t>
  </si>
  <si>
    <t>Swancote Energy Import</t>
  </si>
  <si>
    <t>Springhill Solar Park Import</t>
  </si>
  <si>
    <t>NG Gas Wormington</t>
  </si>
  <si>
    <t>Greenfrog STOR Import</t>
  </si>
  <si>
    <t>Union Road/EMR Oldbury Import</t>
  </si>
  <si>
    <t>Quatt Import</t>
  </si>
  <si>
    <t>Knypersley Import</t>
  </si>
  <si>
    <t>Simplex Import</t>
  </si>
  <si>
    <t>Northwick STOR sub supply</t>
  </si>
  <si>
    <t>Star Aluminium Import</t>
  </si>
  <si>
    <t>Goodyear</t>
  </si>
  <si>
    <t>Battlefield Generation Import</t>
  </si>
  <si>
    <t>Says Farm PV Import</t>
  </si>
  <si>
    <t>Hayford Fm PV Embedded 2 (Imp)</t>
  </si>
  <si>
    <t>Rotherdale Farm PV Import</t>
  </si>
  <si>
    <t>Lower Newton Solar Farm (Imp)</t>
  </si>
  <si>
    <t>Wrockwardine Solar Farm (Imp)</t>
  </si>
  <si>
    <t>Condover Solar Farm (Import)</t>
  </si>
  <si>
    <t>Tower Hill Farm PV (Import)</t>
  </si>
  <si>
    <t>Hill House Farm Solar (Import)</t>
  </si>
  <si>
    <t>Pitchford Farm Solar (Import)</t>
  </si>
  <si>
    <t>Sundorne Solar Park (Import)</t>
  </si>
  <si>
    <t>Hartlebury EFW (Import)</t>
  </si>
  <si>
    <t>Upper Huntingford PV (Import)</t>
  </si>
  <si>
    <t>Ring O Bells Solar (Import)</t>
  </si>
  <si>
    <t>Hall Farm PV Awre (Import)</t>
  </si>
  <si>
    <t>Northwick 5 Mile Dr PV Import</t>
  </si>
  <si>
    <t>Greenfrog STOR Extens (Import)</t>
  </si>
  <si>
    <t>Wickhamford PV (Import)</t>
  </si>
  <si>
    <t>Yorkley Wood Farm PV (Import)</t>
  </si>
  <si>
    <t>Awbridge Farm Diesel Gen (Imp)</t>
  </si>
  <si>
    <t>Bristol Rd Glos STOR (Import)</t>
  </si>
  <si>
    <t>Actrees Farm PV (Import)</t>
  </si>
  <si>
    <t>Sheriffhales Farm PV (Import)</t>
  </si>
  <si>
    <t>Upper Wick Farm PV (Import)</t>
  </si>
  <si>
    <t>Astley Solar Farm PV (Import)</t>
  </si>
  <si>
    <t>Hayford Fm PV Embedded 1 (Imp)</t>
  </si>
  <si>
    <t>Sheriffhales CIC PV (Import)</t>
  </si>
  <si>
    <t>Wolverhampton Power STOR (Imp)</t>
  </si>
  <si>
    <t>Moneystone Quarry PV (Import)</t>
  </si>
  <si>
    <t>Heywood Grange Fm PV (Import)</t>
  </si>
  <si>
    <t>Garreg Lwyd WF (Import)</t>
  </si>
  <si>
    <t>Henley Solar Farm PV (Import)</t>
  </si>
  <si>
    <t>Sudmeadow Rd Gen STOR (Import)</t>
  </si>
  <si>
    <t>High Point Solar PV (Import)</t>
  </si>
  <si>
    <t>Staunch Standby STOR (Import)</t>
  </si>
  <si>
    <t>ISIS House STOR (Import)</t>
  </si>
  <si>
    <t>Heywood Grange Bttry (Import)</t>
  </si>
  <si>
    <t>Upper Meadowly Farm PV(Import)</t>
  </si>
  <si>
    <t>Javelin Park EFW (Import)</t>
  </si>
  <si>
    <t>Rock Farm ESS (Import)</t>
  </si>
  <si>
    <t>Bloxwich ESS (Import)</t>
  </si>
  <si>
    <t>Hinksford Farm Gas (Import)</t>
  </si>
  <si>
    <t>Chatterley Whitfield CHP (Imp)</t>
  </si>
  <si>
    <t>Larport Farm BESS (Import)</t>
  </si>
  <si>
    <t>Sandwell Power STOR (Import)</t>
  </si>
  <si>
    <t>Wednesbury Power STOR (Import)</t>
  </si>
  <si>
    <t>Havannah Mills</t>
  </si>
  <si>
    <t>Cellarhead - Meaford</t>
  </si>
  <si>
    <t>Stanner</t>
  </si>
  <si>
    <t>Rugeley Power Station</t>
  </si>
  <si>
    <t>Fort Dunlop LV Import</t>
  </si>
  <si>
    <t>Cambridge Arms</t>
  </si>
  <si>
    <t>Sudmeadow Rd STOR (Imps)</t>
  </si>
  <si>
    <t>Bloxwich ESS (Imps)</t>
  </si>
  <si>
    <t>Tyseley Waste Export</t>
  </si>
  <si>
    <t>Uni of Birmingham Export</t>
  </si>
  <si>
    <t>Quatt Export</t>
  </si>
  <si>
    <t>Wolverhampton WS Export</t>
  </si>
  <si>
    <t>Stoke CHP Export</t>
  </si>
  <si>
    <t>Hanford Waste Services Export</t>
  </si>
  <si>
    <t>NR Kidsgrove Export</t>
  </si>
  <si>
    <t>NR Stafford Export</t>
  </si>
  <si>
    <t>NR Winson Green Export</t>
  </si>
  <si>
    <t>NR Smethwick Export</t>
  </si>
  <si>
    <t>NR Willenhall Export</t>
  </si>
  <si>
    <t>NR Nechells/Washwood Heath Exp</t>
  </si>
  <si>
    <t>Redditch Gas Turbine Export</t>
  </si>
  <si>
    <t>Knypersley Export</t>
  </si>
  <si>
    <t>Northwick Export</t>
  </si>
  <si>
    <t>Swancote Energy Export</t>
  </si>
  <si>
    <t>Four Ashes Incinerator Export</t>
  </si>
  <si>
    <t>Witches Farm Solar Export</t>
  </si>
  <si>
    <t>Springhill Solar Park Export</t>
  </si>
  <si>
    <t>Greenfrog STOR Export</t>
  </si>
  <si>
    <t>Union Road/EMR Oldbury Export</t>
  </si>
  <si>
    <t>Battlefield Generation Export</t>
  </si>
  <si>
    <t>Says Farms PV Export</t>
  </si>
  <si>
    <t>Hayford Fm PV Embedded 2 (Exp)</t>
  </si>
  <si>
    <t>Rotherdale Farm PV Export</t>
  </si>
  <si>
    <t>Lower Newton Solar Farm (Exp)</t>
  </si>
  <si>
    <t>Wrockwardine Solar Farm (Exp)</t>
  </si>
  <si>
    <t>Condover Solar Farm (Export)</t>
  </si>
  <si>
    <t>Tower Hill Farm PV (Export)</t>
  </si>
  <si>
    <t>Hill House Farm Solar (Export)</t>
  </si>
  <si>
    <t>Pitchford Farm Solar (Export)</t>
  </si>
  <si>
    <t>Sundorne Solar Park (Export)</t>
  </si>
  <si>
    <t>Hartlebury EFW (Export)</t>
  </si>
  <si>
    <t>Upper Huntingford PV (Export)</t>
  </si>
  <si>
    <t>Ring O Bells Solar (Export)</t>
  </si>
  <si>
    <t>Hall Farm PV Awre (Export)</t>
  </si>
  <si>
    <t>Northwick 5 Mile Dr PV Export</t>
  </si>
  <si>
    <t>Greenfrog STOR Extens (Export)</t>
  </si>
  <si>
    <t>Wickhamford PV (Export)</t>
  </si>
  <si>
    <t>Yorkley Wood Farm PV (Export)</t>
  </si>
  <si>
    <t>Awbridge Farm Diesel Gen (Exp)</t>
  </si>
  <si>
    <t>Bristol Rd Glos STOR (Export)</t>
  </si>
  <si>
    <t>Actrees Farm PV (Export)</t>
  </si>
  <si>
    <t>Sheriffhales Farm PV (Export)</t>
  </si>
  <si>
    <t>Upper Wick Farm PV (Export)</t>
  </si>
  <si>
    <t>Astley Solar Farm PV (Export)</t>
  </si>
  <si>
    <t>Hayford Fm PV Embedded 1 (Exp)</t>
  </si>
  <si>
    <t>Sheriffhales CIC PV (Export)</t>
  </si>
  <si>
    <t>Wolverhampton Power STOR (Exp)</t>
  </si>
  <si>
    <t>Moneystone Quarry PV (Export)</t>
  </si>
  <si>
    <t>Heywood Grange Fm PV (Export)</t>
  </si>
  <si>
    <t>Garreg Lwyd WF (Export)</t>
  </si>
  <si>
    <t>Henley Solar Farm PV (Export)</t>
  </si>
  <si>
    <t>Sudmeadow Rd Gen STOR (Export)</t>
  </si>
  <si>
    <t>High Point Solar PV (Export)</t>
  </si>
  <si>
    <t>Staunch Standby STOR (Export)</t>
  </si>
  <si>
    <t>ISIS House STOR (Export)</t>
  </si>
  <si>
    <t>Heywood Grange Bttry (Export)</t>
  </si>
  <si>
    <t>Upper Meadowly Farm PV(Export)</t>
  </si>
  <si>
    <t>Javelin Park EFW (Export)</t>
  </si>
  <si>
    <t>Rock Farm Ess (Export)</t>
  </si>
  <si>
    <t>Bloxwich ESS (Export)</t>
  </si>
  <si>
    <t>Hinksford Farm Gas (Export)</t>
  </si>
  <si>
    <t>Chatterley Whitfield CHP (Exp)</t>
  </si>
  <si>
    <t>Larport Farm BESS (Export)</t>
  </si>
  <si>
    <t>Sandwell Power STOR (Export)</t>
  </si>
  <si>
    <t>Wednesbury Power STOR (Export)</t>
  </si>
  <si>
    <t>Star Aluminium Export</t>
  </si>
  <si>
    <t>Troughton Farm PV (Export)</t>
  </si>
  <si>
    <t>Fort Dunlop 132kV Export</t>
  </si>
  <si>
    <t>Sudmeadow Rd STOR (Exps)</t>
  </si>
  <si>
    <t>Bloxwich ESS (Exps)</t>
  </si>
  <si>
    <t>00:30 - 07:30</t>
  </si>
  <si>
    <t>00:00 - 00:30
07:30 - 24:00</t>
  </si>
  <si>
    <t>07:30 – 16:00</t>
  </si>
  <si>
    <t>00:00 - 00:30
19:00 - 24:00</t>
  </si>
  <si>
    <t>596, 699</t>
  </si>
  <si>
    <t>444, 605, 607</t>
  </si>
  <si>
    <t>95, 96, 400, 606, 698</t>
  </si>
  <si>
    <t>93, 94, 344, 602, 604, 717</t>
  </si>
  <si>
    <t>91, 92, 100, 101, 105, 106, 116, 117, 194, 200, 201, 294, 300, 603, 697, 700, 701, 718, 719, 720, 800, 801, 810, 811, 843, 860, 861, 862, 863</t>
  </si>
  <si>
    <t>Mynydd Y Bwllfa WF</t>
  </si>
  <si>
    <t>Western Wood 2 Biomass</t>
  </si>
  <si>
    <t>Mynydd Y Gwair WF Import</t>
  </si>
  <si>
    <t>Penrhiwarwydd Farm PV</t>
  </si>
  <si>
    <t>Cwmbargoed Coal Washery</t>
  </si>
  <si>
    <t>Little Neath PV</t>
  </si>
  <si>
    <t>Hoplass Farm PV</t>
  </si>
  <si>
    <t>Gelliwern Isaf PV</t>
  </si>
  <si>
    <t>Oak Cottage PV</t>
  </si>
  <si>
    <t>Red Court Farm PV</t>
  </si>
  <si>
    <t>Carn Nicholas PV</t>
  </si>
  <si>
    <t>Brynwhilach Farm PV</t>
  </si>
  <si>
    <t>Pant Y Moch PV Boundary</t>
  </si>
  <si>
    <t>Jesus College PV</t>
  </si>
  <si>
    <t>Sully Moors STOR</t>
  </si>
  <si>
    <t>Hafod y Dafal PV</t>
  </si>
  <si>
    <t>Dowlais 2 Import (do not use)</t>
  </si>
  <si>
    <t>Stormydown AD Plant 1</t>
  </si>
  <si>
    <t>Stormydown AD Plant 2</t>
  </si>
  <si>
    <t>Stormy Down PV</t>
  </si>
  <si>
    <t>Oak Grove Farm PV</t>
  </si>
  <si>
    <t>Llancadle Farm PV</t>
  </si>
  <si>
    <t>Lower House Farm PV</t>
  </si>
  <si>
    <t>Derwyn PV</t>
  </si>
  <si>
    <t>Rosedew PV</t>
  </si>
  <si>
    <t>Pen Rhiw Caradog PV</t>
  </si>
  <si>
    <t>Mynydd Y Gwrhyd WF</t>
  </si>
  <si>
    <t>Tonypandy STOR</t>
  </si>
  <si>
    <t>Traston Road STOR</t>
  </si>
  <si>
    <t>Maesgwyn Extension WF</t>
  </si>
  <si>
    <t>Manor Farm PV</t>
  </si>
  <si>
    <t>Pant Y Moch PV Site 1</t>
  </si>
  <si>
    <t>Rhewl Farm PV</t>
  </si>
  <si>
    <t>Pant Y Moch PV Site 2</t>
  </si>
  <si>
    <t>Bargoed PV Import</t>
  </si>
  <si>
    <t>Mynydd Brombil WF Import</t>
  </si>
  <si>
    <t>Rassau Ind Est STOR Import</t>
  </si>
  <si>
    <t>Llynfi Afan WF Import</t>
  </si>
  <si>
    <t>Mynydd Yr Aber WF Import</t>
  </si>
  <si>
    <t>Waun Y Pound 1 STOR Import</t>
  </si>
  <si>
    <t>Cockett Valley PV Import</t>
  </si>
  <si>
    <t>Nathenfoel PV Import</t>
  </si>
  <si>
    <t>Waun Y Pound 2 STOR Import</t>
  </si>
  <si>
    <t>St Peters Church WF Import</t>
  </si>
  <si>
    <t>Corus Trostre</t>
  </si>
  <si>
    <t>Corus Orb</t>
  </si>
  <si>
    <t>ABB Cornelly</t>
  </si>
  <si>
    <t>Bettws</t>
  </si>
  <si>
    <t>Blaen Bowi</t>
  </si>
  <si>
    <t>Alpha Steel</t>
  </si>
  <si>
    <t>BOC Margam</t>
  </si>
  <si>
    <t>Ford Bridgend</t>
  </si>
  <si>
    <t>Alcoa</t>
  </si>
  <si>
    <t>ASW Rod Mill</t>
  </si>
  <si>
    <t>Total Fina Elf</t>
  </si>
  <si>
    <t>PCC Texaco</t>
  </si>
  <si>
    <t>Whitbread Magor</t>
  </si>
  <si>
    <t>Mainline Pipelines</t>
  </si>
  <si>
    <t>ASW 33kV</t>
  </si>
  <si>
    <t>Blue Circle Cement</t>
  </si>
  <si>
    <t>Inco</t>
  </si>
  <si>
    <t>Swansea University</t>
  </si>
  <si>
    <t>DCWW Nantgaredig</t>
  </si>
  <si>
    <t>Fort James</t>
  </si>
  <si>
    <t>BORDEN</t>
  </si>
  <si>
    <t>SOLUTIA</t>
  </si>
  <si>
    <t>Dow Corning</t>
  </si>
  <si>
    <t>DCWW Rover Way</t>
  </si>
  <si>
    <t>Simms Metals</t>
  </si>
  <si>
    <t>Milford Energy Import</t>
  </si>
  <si>
    <t>South Hook</t>
  </si>
  <si>
    <t>FELINDRE</t>
  </si>
  <si>
    <t>TIMET</t>
  </si>
  <si>
    <t>Blaen Cregan</t>
  </si>
  <si>
    <t>Blaengwen Wind Farm</t>
  </si>
  <si>
    <t>Bryn Titli Wind Farm</t>
  </si>
  <si>
    <t>Crymlin Burrows</t>
  </si>
  <si>
    <t>Dyffryn Brodyn Wind Farm</t>
  </si>
  <si>
    <t>Fochriw</t>
  </si>
  <si>
    <t>Llyn Brianne</t>
  </si>
  <si>
    <t>Maerdy</t>
  </si>
  <si>
    <t>Hirwaun GE Rhigos Rd LF Import</t>
  </si>
  <si>
    <t>Margam Biomass</t>
  </si>
  <si>
    <t>Newport Biomass</t>
  </si>
  <si>
    <t>Pwllfa Watkin</t>
  </si>
  <si>
    <t>Taff Ely Wind Farm</t>
  </si>
  <si>
    <t>Trecatti</t>
  </si>
  <si>
    <t>Withyhedges Landfill</t>
  </si>
  <si>
    <t>Parc Cynog</t>
  </si>
  <si>
    <t>Parc Cynog (Pendine)</t>
  </si>
  <si>
    <t>Maesgwyn</t>
  </si>
  <si>
    <t>Ferndale</t>
  </si>
  <si>
    <t>Pant y Wal WF</t>
  </si>
  <si>
    <t>Mynydd Portref</t>
  </si>
  <si>
    <t>Newton Down</t>
  </si>
  <si>
    <t>Tiers Cross PV</t>
  </si>
  <si>
    <t>Llynfi Biomass</t>
  </si>
  <si>
    <t>Thyssenkruup Camford Pressing</t>
  </si>
  <si>
    <t>Hoover</t>
  </si>
  <si>
    <t>Berthllwyd PV Import</t>
  </si>
  <si>
    <t>Alcoa B STOR Import</t>
  </si>
  <si>
    <t>Whitton Mawr PV Import</t>
  </si>
  <si>
    <t>Barry Dock Biomass Import</t>
  </si>
  <si>
    <t>North Tenement PV Import</t>
  </si>
  <si>
    <t>Bryncyrnau Isaf PV Import</t>
  </si>
  <si>
    <t>University Hospital of Wales</t>
  </si>
  <si>
    <t>MOD Qinetiq</t>
  </si>
  <si>
    <t>Western Coal</t>
  </si>
  <si>
    <t>Tregaron</t>
  </si>
  <si>
    <t>Waunarlydd STOR</t>
  </si>
  <si>
    <t>Briton Ferry STOR</t>
  </si>
  <si>
    <t>Hirwaun STOR</t>
  </si>
  <si>
    <t>Ffos Las PV</t>
  </si>
  <si>
    <t>Pont Andrew PV</t>
  </si>
  <si>
    <t>Beaufort Power STOR Import</t>
  </si>
  <si>
    <t>Brecon Power STOR Import</t>
  </si>
  <si>
    <t>Bryn Blaen WF Import</t>
  </si>
  <si>
    <t>Brechfa Forest West WF Import</t>
  </si>
  <si>
    <t>Pen Y Cymoedd WF Import</t>
  </si>
  <si>
    <t>Afan Way STOR Import</t>
  </si>
  <si>
    <t>Manmoel PV Import</t>
  </si>
  <si>
    <t>Maesgwyn Extension PV Import</t>
  </si>
  <si>
    <t>Crumlin STOR Import</t>
  </si>
  <si>
    <t>Pen Bryn Oer WF Import</t>
  </si>
  <si>
    <t>Tata Margam Grange</t>
  </si>
  <si>
    <t>Tata Margam CefnG</t>
  </si>
  <si>
    <t>Tir John STOR</t>
  </si>
  <si>
    <t>Wear Point WF</t>
  </si>
  <si>
    <t>West Farm PV</t>
  </si>
  <si>
    <t>Jordanston Farm PV</t>
  </si>
  <si>
    <t>Rudbaxton PV</t>
  </si>
  <si>
    <t>Wogaston Farm PV</t>
  </si>
  <si>
    <t>Dowlais STOR</t>
  </si>
  <si>
    <t>Trident Park Recovery</t>
  </si>
  <si>
    <t>Baglan Bay PV</t>
  </si>
  <si>
    <t>Caermelyn PV</t>
  </si>
  <si>
    <t>Liddlestone Ridge PV</t>
  </si>
  <si>
    <t>Garn Farm PV</t>
  </si>
  <si>
    <t>Llandarcy STOR</t>
  </si>
  <si>
    <t>Treguff Farm PV</t>
  </si>
  <si>
    <t>Loughor Solar Park</t>
  </si>
  <si>
    <t>Sutton Farm PV</t>
  </si>
  <si>
    <t>Cefn Betingau PV</t>
  </si>
  <si>
    <t>Clawdd Ddu PV</t>
  </si>
  <si>
    <t>Pentre Solar Farm</t>
  </si>
  <si>
    <t>Barry STOR</t>
  </si>
  <si>
    <t>Fenton Farm PV</t>
  </si>
  <si>
    <t>Yerbeston Gate Farm PV</t>
  </si>
  <si>
    <t>Pen Y Cae PV</t>
  </si>
  <si>
    <t>Saron PV</t>
  </si>
  <si>
    <t>Hendre Fawr PV</t>
  </si>
  <si>
    <t>Hendai Farm PV</t>
  </si>
  <si>
    <t>Cwm Cae Singrug PV</t>
  </si>
  <si>
    <t>Brynteg Farm PV</t>
  </si>
  <si>
    <t>Court Coleman PV</t>
  </si>
  <si>
    <t>Llwyndu Farm PV</t>
  </si>
  <si>
    <t>Stormydown Boundary</t>
  </si>
  <si>
    <t>Abergelli Farm PV</t>
  </si>
  <si>
    <t>Crug Mawr Farm PV</t>
  </si>
  <si>
    <t>Yerbeston Chapel Hill PV</t>
  </si>
  <si>
    <t>Aberaman Park Phase 2</t>
  </si>
  <si>
    <t>Rhyd-y-Pandy PV</t>
  </si>
  <si>
    <t>Haverfordwest PV</t>
  </si>
  <si>
    <t>Blaenlliedi Farm WF</t>
  </si>
  <si>
    <t>Centrica, Barry, Turbines &amp; Station Demand</t>
  </si>
  <si>
    <t>Centrica Barry Standby</t>
  </si>
  <si>
    <t>Solutia District Energy Newport</t>
  </si>
  <si>
    <t>Aberdare District Energy</t>
  </si>
  <si>
    <t>Dowlais II (Import)</t>
  </si>
  <si>
    <t>Alcoa (Import)</t>
  </si>
  <si>
    <t>Mynydd Y Bwllfa WF Export</t>
  </si>
  <si>
    <t>Western Wood 2 Biomass Export</t>
  </si>
  <si>
    <t>Mynydd Y Gwair WF EXport</t>
  </si>
  <si>
    <t>Tata Margam CefnG Export</t>
  </si>
  <si>
    <t>Solutia Export</t>
  </si>
  <si>
    <t>Total Fina Elf Export</t>
  </si>
  <si>
    <t>Whitbread Magor Export</t>
  </si>
  <si>
    <t>Tower Export</t>
  </si>
  <si>
    <t>Fort James Export</t>
  </si>
  <si>
    <t>Dow Corning Export</t>
  </si>
  <si>
    <t>Pont Andrew PV Export</t>
  </si>
  <si>
    <t>Ffos Las PV Export</t>
  </si>
  <si>
    <t>Hirwaun STOR Export</t>
  </si>
  <si>
    <t>Briton Ferry STOR Export</t>
  </si>
  <si>
    <t>Waunarlydd STOR Export</t>
  </si>
  <si>
    <t>Trostrey Court Export</t>
  </si>
  <si>
    <t>Llynfi Biomass Export</t>
  </si>
  <si>
    <t>Tiers Cross PV Export</t>
  </si>
  <si>
    <t>Taff Ely Wind Farm Export</t>
  </si>
  <si>
    <t>Bryn Titli Wind Farm Export</t>
  </si>
  <si>
    <t>Dyffryn Brodin Wind Farm Exp</t>
  </si>
  <si>
    <t>Llyn Brianne Export</t>
  </si>
  <si>
    <t>Tregaron Export</t>
  </si>
  <si>
    <t>Parc Cynog Export</t>
  </si>
  <si>
    <t>Blaen Bowi Export</t>
  </si>
  <si>
    <t>MARGAM BIOMASS Export</t>
  </si>
  <si>
    <t>Trecatti Export</t>
  </si>
  <si>
    <t>Blaen Cregan Wind Farm Export</t>
  </si>
  <si>
    <t>ABB Cornelly Export</t>
  </si>
  <si>
    <t>Crymlin Burrows Export</t>
  </si>
  <si>
    <t>Withyhedges Landfill Export</t>
  </si>
  <si>
    <t>BLAENGWEN WIND FARM EXPORT</t>
  </si>
  <si>
    <t>Pwllfa Watkin  Export</t>
  </si>
  <si>
    <t>Bettws Export</t>
  </si>
  <si>
    <t>Fochriw EHV Export</t>
  </si>
  <si>
    <t>Maerdy Export</t>
  </si>
  <si>
    <t>Newport Biomass Export</t>
  </si>
  <si>
    <t>Milford Energy Export</t>
  </si>
  <si>
    <t>Ferndale Export</t>
  </si>
  <si>
    <t>Maesgwyn Export</t>
  </si>
  <si>
    <t>Pant y Wal WF Export</t>
  </si>
  <si>
    <t>Mynydd Portref Export</t>
  </si>
  <si>
    <t>Newton Down Export</t>
  </si>
  <si>
    <t>Oak Grove Farm PV Export</t>
  </si>
  <si>
    <t>Llancadle Farm PV Export</t>
  </si>
  <si>
    <t>Lower House Farm PV Export</t>
  </si>
  <si>
    <t>Derwyn PV Export</t>
  </si>
  <si>
    <t>Rosedew PV Export</t>
  </si>
  <si>
    <t>Pen Rhiw Caradog PV Export</t>
  </si>
  <si>
    <t>Mynydd Y Gwrhyd WF Export</t>
  </si>
  <si>
    <t>Tonypandy STOR Export</t>
  </si>
  <si>
    <t>Traston Road STOR Export</t>
  </si>
  <si>
    <t>Maesgwyn Extension WF Export</t>
  </si>
  <si>
    <t>Manor Farm PV Export</t>
  </si>
  <si>
    <t>Pant Y Moch PV Site 1 Export</t>
  </si>
  <si>
    <t>Rhewl Farm PV Export</t>
  </si>
  <si>
    <t>Pant Y Moch PV Site 2 Export</t>
  </si>
  <si>
    <t>Bargoed PV Export</t>
  </si>
  <si>
    <t>Mynydd Brombil WF Export</t>
  </si>
  <si>
    <t>Rassau Ind Est STOR Export</t>
  </si>
  <si>
    <t>Llynfi Afan WF Export</t>
  </si>
  <si>
    <t>Mynydd Yr Aber WF Export</t>
  </si>
  <si>
    <t>Waun Y Pound 1 STOR Export</t>
  </si>
  <si>
    <t>Cockett Valley PV Export</t>
  </si>
  <si>
    <t>Nathenfoel PV Export</t>
  </si>
  <si>
    <t>Waun Y Pound 2 STOR Export</t>
  </si>
  <si>
    <t>St Peters Church WF Export</t>
  </si>
  <si>
    <t>Berthllwyd PV Export</t>
  </si>
  <si>
    <t>Alcoa B STOR Export</t>
  </si>
  <si>
    <t>Whitton Mawr PV Export</t>
  </si>
  <si>
    <t>Barry Dock Biomass Export</t>
  </si>
  <si>
    <t>North Tenement PV Export</t>
  </si>
  <si>
    <t>Bryncyrnau Isaf PV Export</t>
  </si>
  <si>
    <t>Hirwaun GE Rhigos Rd LF Export</t>
  </si>
  <si>
    <t>Manmoel PV Export</t>
  </si>
  <si>
    <t>Maesgwyn Extension PV Export</t>
  </si>
  <si>
    <t>Crumlin STOR Export</t>
  </si>
  <si>
    <t>Pen Bryn Oer WF Export</t>
  </si>
  <si>
    <t>Ford Bridgend WT Export</t>
  </si>
  <si>
    <t>Brechfa Forest West WF Export</t>
  </si>
  <si>
    <t>DCWW Rover Way Export</t>
  </si>
  <si>
    <t>Tata Margam Grange Export</t>
  </si>
  <si>
    <t>Afan Way STOR Export</t>
  </si>
  <si>
    <t>Tir John STOR Export</t>
  </si>
  <si>
    <t>West Farm PV Export</t>
  </si>
  <si>
    <t>Jordanston Farm PV  Export</t>
  </si>
  <si>
    <t>Rudbaxton PV Export</t>
  </si>
  <si>
    <t>Brecon Power STOR Export</t>
  </si>
  <si>
    <t>Beaufort Power STOR Export</t>
  </si>
  <si>
    <t>Wear Point WF Export</t>
  </si>
  <si>
    <t>Wogaston Farm PV Export</t>
  </si>
  <si>
    <t>Dowlais STOR Export</t>
  </si>
  <si>
    <t>Hoplass Parm PV Export</t>
  </si>
  <si>
    <t>Trident Park Recovery Export</t>
  </si>
  <si>
    <t>Baglan Bay PV Exports</t>
  </si>
  <si>
    <t>Caermelyn PV Exports</t>
  </si>
  <si>
    <t>Liddlestone Ridge PV Exports</t>
  </si>
  <si>
    <t>Garn Farm PV Export</t>
  </si>
  <si>
    <t>Llandarcy STOR Export</t>
  </si>
  <si>
    <t>Treguff Farm PV Export</t>
  </si>
  <si>
    <t>Loughor Solar Park Export</t>
  </si>
  <si>
    <t>Sutton Farm PV Export</t>
  </si>
  <si>
    <t>Cefn Betingau PV Export</t>
  </si>
  <si>
    <t>Clawdd Ddu PV Export</t>
  </si>
  <si>
    <t>Pentre Solar Farm Export</t>
  </si>
  <si>
    <t>Barry STOR Export</t>
  </si>
  <si>
    <t>Fenton Farm PV Export</t>
  </si>
  <si>
    <t>Yerbeston Gate Farm PV Export</t>
  </si>
  <si>
    <t>Pen Y Cae PV Export</t>
  </si>
  <si>
    <t>Saron PV Export</t>
  </si>
  <si>
    <t>Hendre Fawr PV Export</t>
  </si>
  <si>
    <t>Hendai Farm PV Export</t>
  </si>
  <si>
    <t>Cwm Cae Singrug PV Export</t>
  </si>
  <si>
    <t>Brynteg Farm PV Export</t>
  </si>
  <si>
    <t>Court Coleman PV Export</t>
  </si>
  <si>
    <t>Llwyndu Farm PV Export</t>
  </si>
  <si>
    <t>Stormydown Boundary Export</t>
  </si>
  <si>
    <t>Abergelli Farm PV Export</t>
  </si>
  <si>
    <t>Crug Mawr Farm PV Export</t>
  </si>
  <si>
    <t>YerbestonChapelHill PV Export</t>
  </si>
  <si>
    <t>Aberaman Park Phase 2 Export</t>
  </si>
  <si>
    <t>Rhyd-y-Pandy PV Export</t>
  </si>
  <si>
    <t>Haverfordwest PV Export</t>
  </si>
  <si>
    <t>Blaenlliedi Farm WF Export</t>
  </si>
  <si>
    <t>Penrhiwarwydd Farm PV Export</t>
  </si>
  <si>
    <t>Little Neath PV Export</t>
  </si>
  <si>
    <t>Gelliwern Isaf PV Export</t>
  </si>
  <si>
    <t>Oak Cottage PV Export</t>
  </si>
  <si>
    <t>Red Court Farm PV Export</t>
  </si>
  <si>
    <t>Carn Nicholas PV Export</t>
  </si>
  <si>
    <t>Brynwhilach Farm PV Export</t>
  </si>
  <si>
    <t>Pant Y Moch PV Boundary Export</t>
  </si>
  <si>
    <t>Jesus College PV Export</t>
  </si>
  <si>
    <t>Sully Moors STOR Export</t>
  </si>
  <si>
    <t>Hafod y Dafal PV Export</t>
  </si>
  <si>
    <t>Dowlais 2 Export (do not use)</t>
  </si>
  <si>
    <t>Stormydown AD Plant 1 Export</t>
  </si>
  <si>
    <t>Stormydown AD Plant 2 Export</t>
  </si>
  <si>
    <t>Stormy Down PV Export</t>
  </si>
  <si>
    <t>Bryn Blaen WF Export</t>
  </si>
  <si>
    <t>Dowlais II (Export)</t>
  </si>
  <si>
    <t>Alcoa (Export)</t>
  </si>
  <si>
    <t>00:00 - 06:30
23:30 - 24:00</t>
  </si>
  <si>
    <t>06:30 - 23:30</t>
  </si>
  <si>
    <t>16:00 - 19:00</t>
  </si>
  <si>
    <t>06:30 - 16:00</t>
  </si>
  <si>
    <t>19:00 - 23:30</t>
  </si>
  <si>
    <t>670, 671</t>
  </si>
  <si>
    <t>522, 523, 525</t>
  </si>
  <si>
    <t>95, 96, 510, 521, 524</t>
  </si>
  <si>
    <t>93, 94, 526, 540, 551</t>
  </si>
  <si>
    <t>10, 20, 30, 40, 91, 92, 110, 202, 203, 210, 251, 430, 527, 570, 581, 970, 977, 978, 979, 980</t>
  </si>
  <si>
    <t>Rolls Royce Filton HV Import</t>
  </si>
  <si>
    <t>Ashwater Auxiliary Import (LV)</t>
  </si>
  <si>
    <t>Otterham STOR Import</t>
  </si>
  <si>
    <t>Tregarrick Farm PV</t>
  </si>
  <si>
    <t>Freathy Farm PV</t>
  </si>
  <si>
    <t>Till House PV</t>
  </si>
  <si>
    <t>Outlands Wood PV</t>
  </si>
  <si>
    <t>Culmhead PV</t>
  </si>
  <si>
    <t>Whitchurch Farm PV</t>
  </si>
  <si>
    <t>Kingsland Barton PV</t>
  </si>
  <si>
    <t>Mendip Solar PV</t>
  </si>
  <si>
    <t>St Stephen PV</t>
  </si>
  <si>
    <t>Trewidland PV</t>
  </si>
  <si>
    <t>Watchfield Lawn PV</t>
  </si>
  <si>
    <t>Gover Park PV</t>
  </si>
  <si>
    <t>North Wayton PV</t>
  </si>
  <si>
    <t>Week Farm PV</t>
  </si>
  <si>
    <t>Cullompton PV</t>
  </si>
  <si>
    <t>Dinder Farm PV</t>
  </si>
  <si>
    <t>Kilmersdon Estate PV</t>
  </si>
  <si>
    <t>Pitts Farm PV</t>
  </si>
  <si>
    <t>Kerriers PV</t>
  </si>
  <si>
    <t>Ernesettle STOR</t>
  </si>
  <si>
    <t>Yew Tree Cottage PV</t>
  </si>
  <si>
    <t>Goonhilly PV</t>
  </si>
  <si>
    <t>Nanteague PV</t>
  </si>
  <si>
    <t>Bidwell Dartington PV</t>
  </si>
  <si>
    <t>New Row Farm PV</t>
  </si>
  <si>
    <t>Victoria (WBAR3) WF</t>
  </si>
  <si>
    <t>Four Barrows 2 PV</t>
  </si>
  <si>
    <t>Redlands Farm PV</t>
  </si>
  <si>
    <t>Tengore Lane PV</t>
  </si>
  <si>
    <t>Liverton Farm PV</t>
  </si>
  <si>
    <t>Yonder Parks PV</t>
  </si>
  <si>
    <t>Somerton Door PV</t>
  </si>
  <si>
    <t>Carditch Drove PV</t>
  </si>
  <si>
    <t>Capelands Farm PV</t>
  </si>
  <si>
    <t>East Youlstone WF</t>
  </si>
  <si>
    <t>Francis Court Farm PV</t>
  </si>
  <si>
    <t>Northwood PV</t>
  </si>
  <si>
    <t>Tricky Warren PV</t>
  </si>
  <si>
    <t>Iwood Lane PV</t>
  </si>
  <si>
    <t>Rydon Farm PV</t>
  </si>
  <si>
    <t>Balls Wood PV</t>
  </si>
  <si>
    <t>Ashlawn Farm PV</t>
  </si>
  <si>
    <t>Pencoose Farm PV</t>
  </si>
  <si>
    <t>Hawkers Farm PV</t>
  </si>
  <si>
    <t>Hurcott PV</t>
  </si>
  <si>
    <t>Garvinack Farm PV</t>
  </si>
  <si>
    <t>Newton Barton PV</t>
  </si>
  <si>
    <t>Coombeshead Farm PV</t>
  </si>
  <si>
    <t>Walland Farm PV</t>
  </si>
  <si>
    <t>Ashcombe PV</t>
  </si>
  <si>
    <t>Newnham Farm PV</t>
  </si>
  <si>
    <t>Roskrow Barton PV</t>
  </si>
  <si>
    <t>Parkview PV</t>
  </si>
  <si>
    <t>Towerhead Farm PV</t>
  </si>
  <si>
    <t>Rookery Farm PV</t>
  </si>
  <si>
    <t>Bystock Farm PV</t>
  </si>
  <si>
    <t>Pylle PVs Boundary Imports</t>
  </si>
  <si>
    <t>Burthy Farm PV</t>
  </si>
  <si>
    <t>Wilton Farm PV</t>
  </si>
  <si>
    <t>Coombe Farm PV</t>
  </si>
  <si>
    <t>Higher Bye Farm PV</t>
  </si>
  <si>
    <t>Wilton Farm WF</t>
  </si>
  <si>
    <t>Denzell Downs WF</t>
  </si>
  <si>
    <t>Puriton Landfill PV_1</t>
  </si>
  <si>
    <t>Portworthy Dams PV Site 1</t>
  </si>
  <si>
    <t>Wick Farm Boundary Imports</t>
  </si>
  <si>
    <t>Batsworthy Cross WF</t>
  </si>
  <si>
    <t>Portworthy Dams PV Site 2</t>
  </si>
  <si>
    <t>Crewkerne PV Site 1</t>
  </si>
  <si>
    <t>Crewkerne PV Site 2</t>
  </si>
  <si>
    <t>Tonedale Farm PV</t>
  </si>
  <si>
    <t>Puriton Landfill PV_2</t>
  </si>
  <si>
    <t>Red Hill Farm PV</t>
  </si>
  <si>
    <t>Chelwood PV</t>
  </si>
  <si>
    <t>West Carclaze Site 1</t>
  </si>
  <si>
    <t>West Carclaze Site 2</t>
  </si>
  <si>
    <t>Northmoor (embd) PV</t>
  </si>
  <si>
    <t>Nmoor Little Tinney WF</t>
  </si>
  <si>
    <t>Nmoor Little Balsdon WF</t>
  </si>
  <si>
    <t>Nmoor Hornacott PV</t>
  </si>
  <si>
    <t>Oakham Farm PV</t>
  </si>
  <si>
    <t>Carnemough Farm PV</t>
  </si>
  <si>
    <t>Ashwater WT Site 1 Import</t>
  </si>
  <si>
    <t>Makro Exeter STOR</t>
  </si>
  <si>
    <t>Great Hounbeare PV</t>
  </si>
  <si>
    <t>Withy Drove PV</t>
  </si>
  <si>
    <t>Water Lane STOR</t>
  </si>
  <si>
    <t>Montys Farm PV</t>
  </si>
  <si>
    <t>Lawrence Weston PV</t>
  </si>
  <si>
    <t>Dunsland Cross WF</t>
  </si>
  <si>
    <t>Trerule Farm PV</t>
  </si>
  <si>
    <t>Nancrossa Farm PV</t>
  </si>
  <si>
    <t>Wick Farm West</t>
  </si>
  <si>
    <t>LWestPNtWk SevernCom PV</t>
  </si>
  <si>
    <t>LWestPNtWk Site 2 PV</t>
  </si>
  <si>
    <t>Tamerton Bridge STOR</t>
  </si>
  <si>
    <t>Ashwater PV Site 2 Import</t>
  </si>
  <si>
    <t>Bodwen PV Import</t>
  </si>
  <si>
    <t>Sharland Farm PV Import</t>
  </si>
  <si>
    <t>Stoneshill PV Import</t>
  </si>
  <si>
    <t>Nmoor Parsonage Wood PV Import</t>
  </si>
  <si>
    <t>Axe View PV Import</t>
  </si>
  <si>
    <t>Place Barton PV Import</t>
  </si>
  <si>
    <t>Old Stone farm PV Import</t>
  </si>
  <si>
    <t>Cattedown STOR Import</t>
  </si>
  <si>
    <t>Barton Hill Way STOR Import</t>
  </si>
  <si>
    <t>Lockleaze Battery Import</t>
  </si>
  <si>
    <t>Imerys Blackpool</t>
  </si>
  <si>
    <t>Otterham WT Feeder1</t>
  </si>
  <si>
    <t>Otterham WT Feeder2</t>
  </si>
  <si>
    <t>Wyld Meadow PV Farm</t>
  </si>
  <si>
    <t>Prince Rock STOR</t>
  </si>
  <si>
    <t>Fulford Solar</t>
  </si>
  <si>
    <t>Bradon Farm</t>
  </si>
  <si>
    <t>Carland Cross</t>
  </si>
  <si>
    <t>Cold Northcott</t>
  </si>
  <si>
    <t>Forest Moor Wind 1</t>
  </si>
  <si>
    <t>Forest Moor Wind 2</t>
  </si>
  <si>
    <t>Four Burrows</t>
  </si>
  <si>
    <t>Canworthy PV</t>
  </si>
  <si>
    <t>St. Breock</t>
  </si>
  <si>
    <t>Babcock Marine Central Intake</t>
  </si>
  <si>
    <t>W4B Generation Seabank</t>
  </si>
  <si>
    <t>Denbrook Wind Farm</t>
  </si>
  <si>
    <t>Wavehub Hayle</t>
  </si>
  <si>
    <t>Marsh Barton</t>
  </si>
  <si>
    <t>Connon Bridge Landfill</t>
  </si>
  <si>
    <t>Chelson Generator</t>
  </si>
  <si>
    <t>Darracott</t>
  </si>
  <si>
    <t>Bears Down</t>
  </si>
  <si>
    <t>Untd Mns Redruth St.Day</t>
  </si>
  <si>
    <t>Shooter's Bottom</t>
  </si>
  <si>
    <t>Heathfield</t>
  </si>
  <si>
    <t>Goonhilly</t>
  </si>
  <si>
    <t>Delabole</t>
  </si>
  <si>
    <t>Fullabrook</t>
  </si>
  <si>
    <t>Hemerdon Mine</t>
  </si>
  <si>
    <t>Trenoweth Farm</t>
  </si>
  <si>
    <t>Rolls Royce Filton TT</t>
  </si>
  <si>
    <t>Woodland Barton Farm</t>
  </si>
  <si>
    <t>Manor Farm</t>
  </si>
  <si>
    <t>Churchtown Farm</t>
  </si>
  <si>
    <t>Trenouth Farm</t>
  </si>
  <si>
    <t>West Kingsmill</t>
  </si>
  <si>
    <t>Howton Farm</t>
  </si>
  <si>
    <t>Chynoweth Farm</t>
  </si>
  <si>
    <t>Newton Downs Farm PV</t>
  </si>
  <si>
    <t>ROF Puriton</t>
  </si>
  <si>
    <t>East Langford</t>
  </si>
  <si>
    <t>Ninnis Farm</t>
  </si>
  <si>
    <t>Willsland</t>
  </si>
  <si>
    <t>Eastcombe Farm</t>
  </si>
  <si>
    <t>Bratton Flemming</t>
  </si>
  <si>
    <t>Beaford Brook</t>
  </si>
  <si>
    <t>Park Wall</t>
  </si>
  <si>
    <t>Bradford</t>
  </si>
  <si>
    <t>Causilgey</t>
  </si>
  <si>
    <t>Beechgrove</t>
  </si>
  <si>
    <t>Isles of Scilly EHV</t>
  </si>
  <si>
    <t>Blackditch</t>
  </si>
  <si>
    <t>Helius Biomass</t>
  </si>
  <si>
    <t>Bristol Port Co Avonmouth Dock</t>
  </si>
  <si>
    <t>Northmoor PV</t>
  </si>
  <si>
    <t>CERC St Dennis</t>
  </si>
  <si>
    <t>Severnside ERC</t>
  </si>
  <si>
    <t>Alveston WF Import</t>
  </si>
  <si>
    <t>Nexfor Ltd (Caberboard)</t>
  </si>
  <si>
    <t>SWW Tamar</t>
  </si>
  <si>
    <t>SWW Roadford</t>
  </si>
  <si>
    <t>St. Regis, Watchet</t>
  </si>
  <si>
    <t>Tarmac Stancombe Quarry</t>
  </si>
  <si>
    <t>MOD Abbeywood</t>
  </si>
  <si>
    <t>Hewlett Packard</t>
  </si>
  <si>
    <t>Bristol Water Blagdon Pump Stn</t>
  </si>
  <si>
    <t>Bristol International Airport</t>
  </si>
  <si>
    <t>British Gas Hallen</t>
  </si>
  <si>
    <t>Bristol Port Co R.Portbury Doc</t>
  </si>
  <si>
    <t>Whatley Quarry</t>
  </si>
  <si>
    <t>Falmouth Docks</t>
  </si>
  <si>
    <t>Astra Zeneca Hallen</t>
  </si>
  <si>
    <t>Dairy Crest Davidstow</t>
  </si>
  <si>
    <t>Broadpath Landfill</t>
  </si>
  <si>
    <t>Imerys Torycombe</t>
  </si>
  <si>
    <t>RUH</t>
  </si>
  <si>
    <t>Hill Barton Business Park</t>
  </si>
  <si>
    <t>Avonmouth BCC Wind Farm</t>
  </si>
  <si>
    <t>Bodiniel PV Park</t>
  </si>
  <si>
    <t>Garlenick Wind Farm</t>
  </si>
  <si>
    <t>Warleigh Barton PV</t>
  </si>
  <si>
    <t>Winnard's Perch PV</t>
  </si>
  <si>
    <t>Galsworthy WF</t>
  </si>
  <si>
    <t>Otterham WF</t>
  </si>
  <si>
    <t>BAe Filton</t>
  </si>
  <si>
    <t>Bristol Energy</t>
  </si>
  <si>
    <t>LANGAGE</t>
  </si>
  <si>
    <t>Imerys Drinnick</t>
  </si>
  <si>
    <t>Imerys Bugle</t>
  </si>
  <si>
    <t>Imerys Trebal</t>
  </si>
  <si>
    <t>Imerys Par Harbour</t>
  </si>
  <si>
    <t>Babcock Marine North Intake</t>
  </si>
  <si>
    <t>Marley Thatch PV</t>
  </si>
  <si>
    <t>Bristol Royal Infirmary</t>
  </si>
  <si>
    <t>Bristol University 33/11kV</t>
  </si>
  <si>
    <t>Burrowton Farm PV</t>
  </si>
  <si>
    <t>Callington Solar</t>
  </si>
  <si>
    <t>Hope Solar</t>
  </si>
  <si>
    <t>Avonmouth Biogas</t>
  </si>
  <si>
    <t>Nether Mill Farm PV</t>
  </si>
  <si>
    <t>Slade Farm PV</t>
  </si>
  <si>
    <t>Rew Farm PV</t>
  </si>
  <si>
    <t>Higher Trenhayle PV</t>
  </si>
  <si>
    <t>Middle Treworder PV</t>
  </si>
  <si>
    <t>Penhale Farm PV</t>
  </si>
  <si>
    <t>Ayshford Court PV</t>
  </si>
  <si>
    <t>West Hill PV</t>
  </si>
  <si>
    <t>Knockworthy Farm PV</t>
  </si>
  <si>
    <t>University of Bath</t>
  </si>
  <si>
    <t>Trekenning Farm PV</t>
  </si>
  <si>
    <t>Four Burrows PV</t>
  </si>
  <si>
    <t>Glebe Farm PV</t>
  </si>
  <si>
    <t>Hurlingpot PV</t>
  </si>
  <si>
    <t>Halse Farm PV</t>
  </si>
  <si>
    <t>Hatchlands Farm PV</t>
  </si>
  <si>
    <t>Higher Trevartha PV</t>
  </si>
  <si>
    <t>High Down WF</t>
  </si>
  <si>
    <t>Ford Farm PV</t>
  </si>
  <si>
    <t>Lower Tinacre PV</t>
  </si>
  <si>
    <t>Trequite Farm PV</t>
  </si>
  <si>
    <t>Yonder Netherton PV</t>
  </si>
  <si>
    <t>Higher Tregarne PV</t>
  </si>
  <si>
    <t>Higher North Beer PV</t>
  </si>
  <si>
    <t>Horsacott Farm PV</t>
  </si>
  <si>
    <t>Langunnett Farm PV</t>
  </si>
  <si>
    <t>Trefinnick Farm PV</t>
  </si>
  <si>
    <t>Little Trevease PV</t>
  </si>
  <si>
    <t>Marksbury PV</t>
  </si>
  <si>
    <t>Cobbs Cross PV</t>
  </si>
  <si>
    <t>Newlands Farm PV</t>
  </si>
  <si>
    <t>Cricket St Thomas PV</t>
  </si>
  <si>
    <t>Parsonage Barn PV</t>
  </si>
  <si>
    <t>Hewas PV Farm</t>
  </si>
  <si>
    <t>Crinacott Farm PV</t>
  </si>
  <si>
    <t>Penare Farm PV</t>
  </si>
  <si>
    <t>Aller Court PV</t>
  </si>
  <si>
    <t>Webbery Barton WF</t>
  </si>
  <si>
    <t>Stonebarrow Farm PV</t>
  </si>
  <si>
    <t>Whitley Farm PV</t>
  </si>
  <si>
    <t>New Rendy Farm PV</t>
  </si>
  <si>
    <t>Tregassow Farm PV</t>
  </si>
  <si>
    <t>Pitworthy PV</t>
  </si>
  <si>
    <t>Foxcombe PV</t>
  </si>
  <si>
    <t>Rexon Cross PV</t>
  </si>
  <si>
    <t>Hazard Farm PV</t>
  </si>
  <si>
    <t>Luscott Barton PV</t>
  </si>
  <si>
    <t>Grange Farm PV</t>
  </si>
  <si>
    <t>Derriton Fields PV</t>
  </si>
  <si>
    <t>Cleave Farm PV</t>
  </si>
  <si>
    <t>Woolavington PV</t>
  </si>
  <si>
    <t>Trehawke Farm PV</t>
  </si>
  <si>
    <t>H Berechapel Biogas</t>
  </si>
  <si>
    <t>Bommertown PV</t>
  </si>
  <si>
    <t>Carloggas Farm PV</t>
  </si>
  <si>
    <t>Hexworthy Barton PV</t>
  </si>
  <si>
    <t>Chalhanger Farm PV</t>
  </si>
  <si>
    <t>Viridor Chittening EFW Import</t>
  </si>
  <si>
    <t>Alders Way STOR Import</t>
  </si>
  <si>
    <t>Rockingham South Imports</t>
  </si>
  <si>
    <t>Simms (AVMO7J imports)</t>
  </si>
  <si>
    <t>Flour Mills (AVMO7J imports)</t>
  </si>
  <si>
    <t>726: Indian Queens Standby Supply</t>
  </si>
  <si>
    <t>763:Seabank Standby Supply</t>
  </si>
  <si>
    <t>Bridgwater District Energy</t>
  </si>
  <si>
    <t>HammerlyDown</t>
  </si>
  <si>
    <t>The Drove Imports</t>
  </si>
  <si>
    <t>Water Lane Imports</t>
  </si>
  <si>
    <t>Plymouth Rock Imports</t>
  </si>
  <si>
    <t>Barton Hill Imports</t>
  </si>
  <si>
    <t>Tregarrick Farm PV Export</t>
  </si>
  <si>
    <t>Freathy Farm PV Export</t>
  </si>
  <si>
    <t>Till House PV Export</t>
  </si>
  <si>
    <t>Outlands Wood PV Export</t>
  </si>
  <si>
    <t>Culmhead PV Export</t>
  </si>
  <si>
    <t>Whitchurch Farm PV Export</t>
  </si>
  <si>
    <t>Kingsland Barton PV Export</t>
  </si>
  <si>
    <t>Mendip Solar PV Export</t>
  </si>
  <si>
    <t>St Stephen PV Export</t>
  </si>
  <si>
    <t>Trewidland PV Export</t>
  </si>
  <si>
    <t>Watchfield Lawn PV Export</t>
  </si>
  <si>
    <t>Gover Park PV Export</t>
  </si>
  <si>
    <t>North Wayton PV Export</t>
  </si>
  <si>
    <t>Week Farm PV Export</t>
  </si>
  <si>
    <t>Cullompton PV Export</t>
  </si>
  <si>
    <t>Dinder Farm PV Export</t>
  </si>
  <si>
    <t>Rolls Royce Filton Export</t>
  </si>
  <si>
    <t>Pitts Farm PV Export</t>
  </si>
  <si>
    <t>Kerriers PV Export</t>
  </si>
  <si>
    <t>Ernesettle STOR Export</t>
  </si>
  <si>
    <t>Yew Tree Cottage PV Export</t>
  </si>
  <si>
    <t>Goonhilly PV Export</t>
  </si>
  <si>
    <t>Nanteague PV Export</t>
  </si>
  <si>
    <t>Bidwell Dartington PV Export</t>
  </si>
  <si>
    <t>New Row Farm PV Export</t>
  </si>
  <si>
    <t>Victoria (WBAR3) WF Export</t>
  </si>
  <si>
    <t>Four Burrows 2 PV Export</t>
  </si>
  <si>
    <t>Redlands Farm PV Export</t>
  </si>
  <si>
    <t>Tengore Lane PV Export</t>
  </si>
  <si>
    <t>Liverton Farm PV Export</t>
  </si>
  <si>
    <t>Yonder Parks PV Export</t>
  </si>
  <si>
    <t>Somerton Door PV Export</t>
  </si>
  <si>
    <t>Carditch Drove PV Export</t>
  </si>
  <si>
    <t>Capelands Farm PV Export</t>
  </si>
  <si>
    <t>East Youlstone WF Export</t>
  </si>
  <si>
    <t>Francis Court Farm PV Export</t>
  </si>
  <si>
    <t>Northwood PV Export</t>
  </si>
  <si>
    <t>Tricky Warren PV Export</t>
  </si>
  <si>
    <t>Iwood Lane PV Export</t>
  </si>
  <si>
    <t>Rydon Farm PV Export</t>
  </si>
  <si>
    <t>Balls Wood PV Export</t>
  </si>
  <si>
    <t>Ashlawn Farm PV Export</t>
  </si>
  <si>
    <t>Pencoose Farm PV Export</t>
  </si>
  <si>
    <t>Hawkers Farm PV Export</t>
  </si>
  <si>
    <t>Hurcott PV Export</t>
  </si>
  <si>
    <t>Garvinack Farm PV Export</t>
  </si>
  <si>
    <t>Newton Barton PV  Export</t>
  </si>
  <si>
    <t>Coombeshead Farm PV Export</t>
  </si>
  <si>
    <t>Walland Farm PV  Export</t>
  </si>
  <si>
    <t>Ashcombe PV Export</t>
  </si>
  <si>
    <t>Newnham Farm PV Export</t>
  </si>
  <si>
    <t>Roskrow Barton PV Export</t>
  </si>
  <si>
    <t>Parkview PV Export</t>
  </si>
  <si>
    <t>Towerhead Farm PV Export</t>
  </si>
  <si>
    <t>Rookery Farm PV Export</t>
  </si>
  <si>
    <t>Bystock Farm PV Export</t>
  </si>
  <si>
    <t>Pylle PV Site 1 Export</t>
  </si>
  <si>
    <t>Burthy Farm PV Export</t>
  </si>
  <si>
    <t>Wilton Farm PV Export</t>
  </si>
  <si>
    <t>Coombe Farm PV Export</t>
  </si>
  <si>
    <t>Higher Bye Farm PV Export</t>
  </si>
  <si>
    <t>Wilton Farm WF Export</t>
  </si>
  <si>
    <t>Denzell Down WF Export</t>
  </si>
  <si>
    <t>Puriton Landfill PV_1 Export</t>
  </si>
  <si>
    <t>PortworthyDams PV Site1 Export</t>
  </si>
  <si>
    <t>Wick Farm Site 1 PV Export</t>
  </si>
  <si>
    <t>Wick Farm Site 2 PV Export</t>
  </si>
  <si>
    <t>Batsworthy Cross WF Export</t>
  </si>
  <si>
    <t>PortworthyDams PV Site2 Export</t>
  </si>
  <si>
    <t>Crewkerne PV Site 1 Export</t>
  </si>
  <si>
    <t>Crewkerne PV Site 2 Export</t>
  </si>
  <si>
    <t>Tonedale Farm PV Export</t>
  </si>
  <si>
    <t>Puriton Landfill PV_2 Export</t>
  </si>
  <si>
    <t>Pylle PV Site 2 Export</t>
  </si>
  <si>
    <t>Chelwood PV Export</t>
  </si>
  <si>
    <t>Red Hill Farm PV Export</t>
  </si>
  <si>
    <t>West Carclaze Site 1 Export</t>
  </si>
  <si>
    <t>West Carclaze Site 2 Export</t>
  </si>
  <si>
    <t>Northmoor (embd) PV Export</t>
  </si>
  <si>
    <t>Nmoor Little Tinney WF Export</t>
  </si>
  <si>
    <t>Nmoor Little Balsdon WF Export</t>
  </si>
  <si>
    <t>Nmoor Hornacott PV Export</t>
  </si>
  <si>
    <t>Oakham Farm PV Export</t>
  </si>
  <si>
    <t>Carnemough Farm PV Export</t>
  </si>
  <si>
    <t>Ashwater WT Site 1 Export</t>
  </si>
  <si>
    <t>Makro Exeter STOR Export</t>
  </si>
  <si>
    <t>Great Hounbeare PV Export</t>
  </si>
  <si>
    <t>Withy Drove PV Export</t>
  </si>
  <si>
    <t>Water Lane STOR Export</t>
  </si>
  <si>
    <t>Montys Farm PV Export</t>
  </si>
  <si>
    <t>Lawrence Weston PV Export</t>
  </si>
  <si>
    <t>Dunsland Cross WF Export</t>
  </si>
  <si>
    <t>Trerule Farm PV Export</t>
  </si>
  <si>
    <t>Nancrossa Farm PV Export</t>
  </si>
  <si>
    <t>Wick Farm West Export</t>
  </si>
  <si>
    <t>LWestPNtWk SevernCom PV Export</t>
  </si>
  <si>
    <t>LWestPNtWk Site 2 PV Export</t>
  </si>
  <si>
    <t>Tamerton Bridge STOR Export</t>
  </si>
  <si>
    <t>Ashwater PV Site 2 Export</t>
  </si>
  <si>
    <t>Bodwen PV Export</t>
  </si>
  <si>
    <t>Sharland Farm PV Export</t>
  </si>
  <si>
    <t>Stoneshill PV Export</t>
  </si>
  <si>
    <t>Nmoor Parsonage Wood PV Export</t>
  </si>
  <si>
    <t>Axe View PV Export</t>
  </si>
  <si>
    <t>Place Barton PV Export</t>
  </si>
  <si>
    <t>Old Stone Farm PV Export</t>
  </si>
  <si>
    <t>Cattedown STOR Export</t>
  </si>
  <si>
    <t>Barton Hill Way STOR Export</t>
  </si>
  <si>
    <t>Lockleaze Battery Export</t>
  </si>
  <si>
    <t>Viridor Chittening EFW Export</t>
  </si>
  <si>
    <t>Alders Way STOR Export</t>
  </si>
  <si>
    <t>Rockingham South Exports</t>
  </si>
  <si>
    <t>Otterham STOR Export</t>
  </si>
  <si>
    <t>Northmoor PV Export</t>
  </si>
  <si>
    <t>CERC St Dennis Export</t>
  </si>
  <si>
    <t>Severnside ERC Export</t>
  </si>
  <si>
    <t>Alveston WF Export</t>
  </si>
  <si>
    <t>Imerys Blackpool Export</t>
  </si>
  <si>
    <t>Blackditch Export</t>
  </si>
  <si>
    <t>Helius Biomass Export</t>
  </si>
  <si>
    <t>SWW Roadford Export</t>
  </si>
  <si>
    <t>RUH Export</t>
  </si>
  <si>
    <t>Babcock Marine Central Export</t>
  </si>
  <si>
    <t>Trenoweth Farm Export</t>
  </si>
  <si>
    <t>Woodland Barton Farm Export</t>
  </si>
  <si>
    <t>Manor Farm Export</t>
  </si>
  <si>
    <t>Churchtown Farm Export</t>
  </si>
  <si>
    <t>Trenouth Farm Export</t>
  </si>
  <si>
    <t>West Kingsmill Export</t>
  </si>
  <si>
    <t>Howton Farm Export</t>
  </si>
  <si>
    <t>Babcock Marine North Export</t>
  </si>
  <si>
    <t>Newton Downs Farm PV Export</t>
  </si>
  <si>
    <t>East Langford Export</t>
  </si>
  <si>
    <t>Ninnis Farm Export</t>
  </si>
  <si>
    <t>Willsland Export</t>
  </si>
  <si>
    <t>Eastcombe Farm Export</t>
  </si>
  <si>
    <t>Bratton Flemming Export</t>
  </si>
  <si>
    <t>Beaford Brook Export</t>
  </si>
  <si>
    <t>Exeter Power Export</t>
  </si>
  <si>
    <t>Park Wall Export</t>
  </si>
  <si>
    <t>Bradford Export</t>
  </si>
  <si>
    <t>Causilgey Export</t>
  </si>
  <si>
    <t>Beechgrove Export</t>
  </si>
  <si>
    <t>Hill Barton Bus Park Export</t>
  </si>
  <si>
    <t>Wavehub Hayle Export</t>
  </si>
  <si>
    <t>Denbrook Wind Farm Export</t>
  </si>
  <si>
    <t>W4B Generation Seabank Export</t>
  </si>
  <si>
    <t>Bristol Energy Export</t>
  </si>
  <si>
    <t>Connon Bridge Landfill export</t>
  </si>
  <si>
    <t>Chelson Generator Export</t>
  </si>
  <si>
    <t>Darracott Export</t>
  </si>
  <si>
    <t>Untd Mns Redruth St.Day Export</t>
  </si>
  <si>
    <t>Shooter's Bottom Export</t>
  </si>
  <si>
    <t>Heathfield Export</t>
  </si>
  <si>
    <t>Goonhilly Export</t>
  </si>
  <si>
    <t>Delabole EHV Export</t>
  </si>
  <si>
    <t>Fullabrook EHV Export</t>
  </si>
  <si>
    <t>Bear's Down  Export</t>
  </si>
  <si>
    <t>Bradon Farm  Export</t>
  </si>
  <si>
    <t>Carland Cross  Export</t>
  </si>
  <si>
    <t>Cold Northcott  Export</t>
  </si>
  <si>
    <t>Forest Moor Wind 1  Export</t>
  </si>
  <si>
    <t>Forest Moor Wind 2  Export</t>
  </si>
  <si>
    <t>Four Burrows  Export</t>
  </si>
  <si>
    <t>Isles of Scilly EHV Export</t>
  </si>
  <si>
    <t>St Breock  Export</t>
  </si>
  <si>
    <t>Avonmouth BCC Wind Farm Export</t>
  </si>
  <si>
    <t>Bodiniel PV Park Export</t>
  </si>
  <si>
    <t>Garlenick Wind Farm Export</t>
  </si>
  <si>
    <t>Warleigh Barton PV Export</t>
  </si>
  <si>
    <t>Winnard's Perch PV Export</t>
  </si>
  <si>
    <t>Galsworthy WF Export</t>
  </si>
  <si>
    <t>Otterham WF Export</t>
  </si>
  <si>
    <t>Canworthy PV Export</t>
  </si>
  <si>
    <t>Otterham WT Feeder1 Export</t>
  </si>
  <si>
    <t>Otterham WT Feeder2 Export</t>
  </si>
  <si>
    <t>Wyld Meadow PV Farm Export</t>
  </si>
  <si>
    <t>Marley Thatch PV Export</t>
  </si>
  <si>
    <t>Prince Rock STOR Export</t>
  </si>
  <si>
    <t>Burrowton Farm PV Export</t>
  </si>
  <si>
    <t>Bristol Royal Infirmary Export</t>
  </si>
  <si>
    <t>Imerys Torycombe export</t>
  </si>
  <si>
    <t>Whatley Quarry Export</t>
  </si>
  <si>
    <t>Imerys Trebal Export</t>
  </si>
  <si>
    <t>Imerys Par Harbour Export</t>
  </si>
  <si>
    <t>Imerys Bugle Export</t>
  </si>
  <si>
    <t>Imerys Drinnick Export</t>
  </si>
  <si>
    <t>Avonmouth Docks Export</t>
  </si>
  <si>
    <t>Portbury Dock Export</t>
  </si>
  <si>
    <t>BGAS Hallen Exports</t>
  </si>
  <si>
    <t>Broadpath Landfill Exports</t>
  </si>
  <si>
    <t>Callington Solar Export</t>
  </si>
  <si>
    <t>Hope Solar Export</t>
  </si>
  <si>
    <t>Fulford Solar Export</t>
  </si>
  <si>
    <t>Avonmouth Biogas Export</t>
  </si>
  <si>
    <t>Nether Mill Farm PV Export</t>
  </si>
  <si>
    <t>Slade Farm PV Export</t>
  </si>
  <si>
    <t>Rew Farm PV Export</t>
  </si>
  <si>
    <t>Higher Trenhayle PV Export</t>
  </si>
  <si>
    <t>Middle Treworder PV Export</t>
  </si>
  <si>
    <t>Penhale Farm PV Export</t>
  </si>
  <si>
    <t>Ayshford Court PV Export</t>
  </si>
  <si>
    <t>West Hill PV Export</t>
  </si>
  <si>
    <t>Knockworthy Farm PV Export</t>
  </si>
  <si>
    <t>Trekenning Farm PV Export</t>
  </si>
  <si>
    <t>Four Burrows PV Export</t>
  </si>
  <si>
    <t>Glebe Farm PV Export</t>
  </si>
  <si>
    <t>Hurlingpot PV Export</t>
  </si>
  <si>
    <t>Halse Farm PV Export</t>
  </si>
  <si>
    <t>Hatchlands Farm PV Export</t>
  </si>
  <si>
    <t>Higher Trevartha PV Export</t>
  </si>
  <si>
    <t>High Down WF Export</t>
  </si>
  <si>
    <t>Ford Farm PV Export</t>
  </si>
  <si>
    <t>Lower Tinacre PV Export</t>
  </si>
  <si>
    <t>Trequite Farm PV Export</t>
  </si>
  <si>
    <t>Yonder Netherton PV Export</t>
  </si>
  <si>
    <t>Higher Tregarne PV Export</t>
  </si>
  <si>
    <t>Higher North Beer PV Export</t>
  </si>
  <si>
    <t>Horsacott Farm PV Export</t>
  </si>
  <si>
    <t>Langunnett Farm PV Export</t>
  </si>
  <si>
    <t>Trefinnick Farm PV Export</t>
  </si>
  <si>
    <t>Little Trevease PV Export</t>
  </si>
  <si>
    <t>Marksbury PV Export</t>
  </si>
  <si>
    <t>Cobbs Cross PV Export</t>
  </si>
  <si>
    <t>Newlands Farm PV Export</t>
  </si>
  <si>
    <t>Cricket St Thomas PV Export</t>
  </si>
  <si>
    <t>Parsonage Barn PV Export</t>
  </si>
  <si>
    <t>Hewas PV Farm Export</t>
  </si>
  <si>
    <t>Crinacott Farm PV Export</t>
  </si>
  <si>
    <t>Penare Farm PV Export</t>
  </si>
  <si>
    <t>Aller Court  PV Export</t>
  </si>
  <si>
    <t>Webbery Barton WF Export</t>
  </si>
  <si>
    <t>Stonebarrow Farm PV Export</t>
  </si>
  <si>
    <t>Whitley Farm PV Export</t>
  </si>
  <si>
    <t>New Rendy Farm PV Export</t>
  </si>
  <si>
    <t>Tregassow Farm PV Export</t>
  </si>
  <si>
    <t>Pitworthy PV Export</t>
  </si>
  <si>
    <t>Foxcombe PV Export</t>
  </si>
  <si>
    <t>Rexon Cross PV Export</t>
  </si>
  <si>
    <t>Hazard Farm PV Export</t>
  </si>
  <si>
    <t>Luscott Barton PV Export</t>
  </si>
  <si>
    <t>Grange Farm PV Export</t>
  </si>
  <si>
    <t>Derriton Fields PV Export</t>
  </si>
  <si>
    <t>Cleave Farm PV Export</t>
  </si>
  <si>
    <t>Woolavington PV Export</t>
  </si>
  <si>
    <t>Trehawke Farm PV Export</t>
  </si>
  <si>
    <t>H Berechapel Biogas Export</t>
  </si>
  <si>
    <t>Bommertown PV Export</t>
  </si>
  <si>
    <t>Carloggas Farm PV Export</t>
  </si>
  <si>
    <t>Hexworthy Barton PV Export</t>
  </si>
  <si>
    <t>Chalhanger Farm PV Export</t>
  </si>
  <si>
    <t>Rolls Royce Filton HV Export</t>
  </si>
  <si>
    <t>The Drove Exports</t>
  </si>
  <si>
    <t>Water Lane Exports</t>
  </si>
  <si>
    <t>Plymouth Rock Exports</t>
  </si>
  <si>
    <t>Barton Hill Exports</t>
  </si>
  <si>
    <t>Flexibility Required</t>
  </si>
  <si>
    <t>MWh</t>
  </si>
  <si>
    <t>Flexibility Provided</t>
  </si>
  <si>
    <t>LV Network</t>
  </si>
  <si>
    <t>LV Substation</t>
  </si>
  <si>
    <t>HV Network</t>
  </si>
  <si>
    <t>HV Substation</t>
  </si>
  <si>
    <t>EHV Network</t>
  </si>
  <si>
    <t>SWEB</t>
  </si>
  <si>
    <t>SWAE</t>
  </si>
  <si>
    <t>MIDE</t>
  </si>
  <si>
    <t>EMEB</t>
  </si>
  <si>
    <t>LLFs</t>
  </si>
  <si>
    <t>Licence Area</t>
  </si>
  <si>
    <t>132kV</t>
  </si>
  <si>
    <t>Data Table</t>
  </si>
  <si>
    <t>NORW</t>
  </si>
  <si>
    <t>These line loss factors are illustrative based on the latest calculated values and are published in good faith.  However, the line loss factors that are approved by the BSC Panel for the applicable year and consequently published on the Elexon website will take precedence and be used in Settlement if they differ from these values.</t>
  </si>
  <si>
    <t>Winter Peak</t>
  </si>
  <si>
    <t>Winter Daytime</t>
  </si>
  <si>
    <t>Monday to Friday 
March to October</t>
  </si>
  <si>
    <t>00:00 - 07:00</t>
  </si>
  <si>
    <t>07:00 - 00:00</t>
  </si>
  <si>
    <t>Monday to Friday 
November to February</t>
  </si>
  <si>
    <t>07:00 – 16:00
19:00 – 00:00</t>
  </si>
  <si>
    <t>Low-voltage network</t>
  </si>
  <si>
    <t>11, 31, 41, 51, 61, 81, 91, 131, 161, 171, 191, 241, 431, 441, 451, 481, 511, 531, 581, 591, 631, 661, 751, 761, 771, 781, 791, 801, 811, 821, 831, 961, 971, 981, 851, 861, 841, 901</t>
  </si>
  <si>
    <t>Low-voltage substation</t>
  </si>
  <si>
    <t>242, 432, 482, 752, 802, 962, 972, 982, 842</t>
  </si>
  <si>
    <t>High-voltage network</t>
  </si>
  <si>
    <t>483, 753, 803, 973, 983, 843</t>
  </si>
  <si>
    <t>High-voltage substation</t>
  </si>
  <si>
    <t>109, 119, 129, 139, 149, 159, 169, 179, 189, 199, 209, 219, 229, 239, 249, 259, 269, 289, 299, 309, 319, 329, 339, 349, 359, 369, 379, 389, 419, 439, 459, 469, 529, 539, 549, 579, 599, 619, 639, 659, 679, 699, 719, 739, 759, 779, 799, 479, 489, 499, 509, 519, 589, 609, 629, 649, 669, 689, 709, 729, 749, 769, 789, 809</t>
  </si>
  <si>
    <t>EHV 33 kV</t>
  </si>
  <si>
    <t>EHV 132 kV to 33 kV</t>
  </si>
  <si>
    <t>EHV 132 kV</t>
  </si>
  <si>
    <t>Site 1</t>
  </si>
  <si>
    <t>Site 2</t>
  </si>
  <si>
    <t>Site 3</t>
  </si>
  <si>
    <t>Site 4</t>
  </si>
  <si>
    <t>Site 5</t>
  </si>
  <si>
    <t>Site 6</t>
  </si>
  <si>
    <t>Site 7</t>
  </si>
  <si>
    <t>Site 8</t>
  </si>
  <si>
    <t>Site 9</t>
  </si>
  <si>
    <t>Site 10</t>
  </si>
  <si>
    <t>Site 11</t>
  </si>
  <si>
    <t>Site 12</t>
  </si>
  <si>
    <t>Site 13</t>
  </si>
  <si>
    <t>Site 14</t>
  </si>
  <si>
    <t>Site 15</t>
  </si>
  <si>
    <t>Site 16</t>
  </si>
  <si>
    <t>Site 17</t>
  </si>
  <si>
    <t>Site 18</t>
  </si>
  <si>
    <t>Site 19</t>
  </si>
  <si>
    <t>Site 20</t>
  </si>
  <si>
    <t>Site 21</t>
  </si>
  <si>
    <t>Site 22</t>
  </si>
  <si>
    <t>Site 23</t>
  </si>
  <si>
    <t>Site 24</t>
  </si>
  <si>
    <t>Site 25</t>
  </si>
  <si>
    <t>Site 26</t>
  </si>
  <si>
    <t>Site 27</t>
  </si>
  <si>
    <t>Site 28</t>
  </si>
  <si>
    <t>Site 29</t>
  </si>
  <si>
    <t>Site 30</t>
  </si>
  <si>
    <t>Site 31</t>
  </si>
  <si>
    <t>Site 32</t>
  </si>
  <si>
    <t>Site 33</t>
  </si>
  <si>
    <t>Site 34</t>
  </si>
  <si>
    <t>Site 35</t>
  </si>
  <si>
    <t>Site 36</t>
  </si>
  <si>
    <t>Site 37</t>
  </si>
  <si>
    <t>Site 68</t>
  </si>
  <si>
    <t>Site 69</t>
  </si>
  <si>
    <t>Site 70</t>
  </si>
  <si>
    <t>Site 71</t>
  </si>
  <si>
    <t>Site 72</t>
  </si>
  <si>
    <t>Site 73</t>
  </si>
  <si>
    <t>Site 74</t>
  </si>
  <si>
    <t>Site 75</t>
  </si>
  <si>
    <t>Site 76</t>
  </si>
  <si>
    <t>Site 77</t>
  </si>
  <si>
    <t>Site 78</t>
  </si>
  <si>
    <t>Site 79</t>
  </si>
  <si>
    <t>Site 80</t>
  </si>
  <si>
    <t>Site 81</t>
  </si>
  <si>
    <t>Site 82</t>
  </si>
  <si>
    <t>Site 84</t>
  </si>
  <si>
    <t>MSID 7039 &amp; 7040</t>
  </si>
  <si>
    <t>Site 85</t>
  </si>
  <si>
    <t>MSID 7107</t>
  </si>
  <si>
    <t>Site 90</t>
  </si>
  <si>
    <t>MSID 2037 &amp; 2038</t>
  </si>
  <si>
    <t>Site 91</t>
  </si>
  <si>
    <t>MSID 7156</t>
  </si>
  <si>
    <t>Site 92</t>
  </si>
  <si>
    <t>MSID 0437</t>
  </si>
  <si>
    <t>Site 95</t>
  </si>
  <si>
    <t>Site 96</t>
  </si>
  <si>
    <t>Site 97</t>
  </si>
  <si>
    <t>Site 98</t>
  </si>
  <si>
    <t>Site 99</t>
  </si>
  <si>
    <t>Site 100</t>
  </si>
  <si>
    <t>Site 101</t>
  </si>
  <si>
    <t>Site 102</t>
  </si>
  <si>
    <t>Site 103</t>
  </si>
  <si>
    <t>Site 104</t>
  </si>
  <si>
    <t>Site 107</t>
  </si>
  <si>
    <t>Site 110</t>
  </si>
  <si>
    <t>Site 111</t>
  </si>
  <si>
    <t>tbc</t>
  </si>
  <si>
    <t>MSID 7350</t>
  </si>
  <si>
    <t>Total Losses (Green if negative/reduced)</t>
  </si>
  <si>
    <t>Procurement:</t>
  </si>
  <si>
    <t>Loss Increase on Upstream
 due to ESS charging</t>
  </si>
  <si>
    <t>Loss Increase on Upstream
 due to DSR Shifting</t>
  </si>
  <si>
    <t>Hrs</t>
  </si>
  <si>
    <t>MWhs</t>
  </si>
  <si>
    <t>Electricity storage system providing generation output</t>
  </si>
  <si>
    <t>Will demand reduction need to increase production post service provision</t>
  </si>
  <si>
    <t>N/A</t>
  </si>
  <si>
    <t>Period</t>
  </si>
  <si>
    <t>kW</t>
  </si>
  <si>
    <t>Note:the output of this calculator does not link to the rest of the sheets functionality</t>
  </si>
  <si>
    <t>LV network requirements error check</t>
  </si>
  <si>
    <t>LV Substation requirements error check</t>
  </si>
  <si>
    <t>HV network requirements error check</t>
  </si>
  <si>
    <t>HV Substation requirements error check</t>
  </si>
  <si>
    <t>Error Checking</t>
  </si>
  <si>
    <t>Requirement Voltage</t>
  </si>
  <si>
    <t xml:space="preserve">Requirement Capacity (MWh) </t>
  </si>
  <si>
    <t>Please complete this section with details of the type of service you are looking to/have procured. The total flexiblity provided must be equal to the service requirement in MWh</t>
  </si>
  <si>
    <t>Additional Functionality</t>
  </si>
  <si>
    <t>Page Notes:</t>
  </si>
  <si>
    <t>Requirements Information</t>
  </si>
  <si>
    <t>Yellow Boxes can be input with data</t>
  </si>
  <si>
    <t>Grey boxes should not contain any data</t>
  </si>
  <si>
    <t>Green Boxes have been completed but can still be edited</t>
  </si>
  <si>
    <t>Convert from KW &amp;Hrs to MWh</t>
  </si>
  <si>
    <t>Losses Total</t>
  </si>
  <si>
    <t>Demand decrease/Generation Export Reduction</t>
  </si>
  <si>
    <t>Demand increase/Generation Export  Increase</t>
  </si>
  <si>
    <t>LLF Factors for Selected period</t>
  </si>
  <si>
    <t xml:space="preserve"> +Ve for a demand increase (Export decrease)
- Ve for a demand decrease (Export increase)</t>
  </si>
  <si>
    <t xml:space="preserve">This calculator helps to convert kW into MWh </t>
  </si>
  <si>
    <t>Figure 2</t>
  </si>
  <si>
    <t>Figure 1</t>
  </si>
  <si>
    <t>WS1A Losses Tool Help guide</t>
  </si>
  <si>
    <t>WS1A Losses Tool</t>
  </si>
  <si>
    <t>Generation Export  Increase (MWh)</t>
  </si>
  <si>
    <t>Demand Increase (MWh)</t>
  </si>
  <si>
    <t>Demand Reduction (MWh)</t>
  </si>
  <si>
    <t>Generation Export Reduction (MWh)</t>
  </si>
  <si>
    <t>Flexibility provided Voltage category</t>
  </si>
  <si>
    <t>SEPD</t>
  </si>
  <si>
    <t>SHEPD</t>
  </si>
  <si>
    <t>Manweb</t>
  </si>
  <si>
    <t>SPD</t>
  </si>
  <si>
    <t>SEPD - Final LLFs for year beginning 1 April 2019</t>
  </si>
  <si>
    <t>SHEPD - Final LLFs for year beginning 1 April 2019</t>
  </si>
  <si>
    <t>Manweb- Final LLFs for year beginning 1 April 2019</t>
  </si>
  <si>
    <t>SPD- Final LLFs for year beginning 1 April 2019</t>
  </si>
  <si>
    <t>LPN</t>
  </si>
  <si>
    <t>SPN</t>
  </si>
  <si>
    <t>NPG Y</t>
  </si>
  <si>
    <t>EPN- Final LLFs for year beginning 1 April 2019</t>
  </si>
  <si>
    <t>EPN</t>
  </si>
  <si>
    <t>NPG NE</t>
  </si>
  <si>
    <t>NPG Yorkshire- Final LLFs for year beginning 1 April 2019</t>
  </si>
  <si>
    <t>NPG North East- Final LLFs for year beginning 1 April 2019</t>
  </si>
  <si>
    <t>SPN- Final LLFs for year beginning 1 April 2019</t>
  </si>
  <si>
    <t>Period 5</t>
  </si>
  <si>
    <t>Extra</t>
  </si>
  <si>
    <t>Licence info check</t>
  </si>
  <si>
    <t>Western Power Distribution (South West) plc - LLFs for year beginning 1 April 2019</t>
  </si>
  <si>
    <t>Western Power Distribution (South Wales) plc - LLFs for year beginning 1 April 2019</t>
  </si>
  <si>
    <t>Western Power Distribution (East Midlands) plc - LLFs for year beginning 1 April 2019</t>
  </si>
  <si>
    <t>Electricity North West - Final LLFs for year beginning 1 April 2019</t>
  </si>
  <si>
    <r>
      <rPr>
        <b/>
        <u/>
        <sz val="11"/>
        <rFont val="Calibri"/>
        <family val="2"/>
        <scheme val="minor"/>
      </rPr>
      <t>Tool Overview</t>
    </r>
    <r>
      <rPr>
        <u/>
        <sz val="11"/>
        <rFont val="Calibri"/>
        <family val="2"/>
        <scheme val="minor"/>
      </rPr>
      <t xml:space="preserve">
</t>
    </r>
    <r>
      <rPr>
        <sz val="11"/>
        <rFont val="Calibri"/>
        <family val="2"/>
        <scheme val="minor"/>
      </rPr>
      <t>This tool has been developed to provide a calculation method for approximating the losses associated with flexible services to resolve network constraint. This tool utilises annual LLF data relating to average network losses across an entire DNO licence area. The tool is not anticipated to be used for detailed losses modelling; for a detailed losses report, an industry approved network modelling package should be used e.g. ISPA, Digsilent, Power factory, Windebut etc… The tool is only designed to operate using a single set of LLF values which cover both import and export losses.</t>
    </r>
    <r>
      <rPr>
        <u/>
        <sz val="11"/>
        <rFont val="Calibri"/>
        <family val="2"/>
        <scheme val="minor"/>
      </rPr>
      <t xml:space="preserve">
</t>
    </r>
  </si>
  <si>
    <r>
      <t xml:space="preserve">Basic Functionality
</t>
    </r>
    <r>
      <rPr>
        <sz val="11"/>
        <color rgb="FF000000"/>
        <rFont val="Calibri"/>
        <family val="2"/>
      </rPr>
      <t>To start users must input information about the requirements for the service they are looking to procure. Users must select the license area, and the LLF period the service is being procured for. They should also enter the voltage level at which the service is required to alleviate constraints for E.g. a thermal overload at the primary transformer would trigger a requirement for a service to be provided to the "HV substation" voltage level. </t>
    </r>
    <r>
      <rPr>
        <b/>
        <u/>
        <sz val="11"/>
        <color rgb="FF000000"/>
        <rFont val="Calibri"/>
        <family val="2"/>
      </rPr>
      <t xml:space="preserve">
</t>
    </r>
    <r>
      <rPr>
        <sz val="11"/>
        <color rgb="FF000000"/>
        <rFont val="Calibri"/>
        <family val="2"/>
      </rPr>
      <t>The requirement capacity should reflect the size of service required to alleviate the constraint in MWh. The requirement capacity sign Should reflect weather a service is required to increase demand or decrease demand e.g. for a demand overload of 200MWh through a transformer, a service would be procured to reduce demand. This service would be indicated in the calculator tool using a –ve sign (-200MWh) as shown in Figure 1.</t>
    </r>
    <r>
      <rPr>
        <b/>
        <u/>
        <sz val="11"/>
        <color rgb="FF000000"/>
        <rFont val="Calibri"/>
        <family val="2"/>
      </rPr>
      <t xml:space="preserve">
</t>
    </r>
    <r>
      <rPr>
        <sz val="11"/>
        <color rgb="FF000000"/>
        <rFont val="Calibri"/>
        <family val="2"/>
      </rPr>
      <t xml:space="preserve">
Once this information has been completed the tool will display a range of yellow boxes for the user to complete a summary of the flexible services they intend to procure split by type of service they will be providing and voltage that they service is connected via (Users should not fill in any information where a box has turned grey). For example a generator increasing output to provide a service to reduce overall network demand by 200MWh, connected to the LV network would be represented as shown in Figure 2. 
Provided that the user has matched the requirements and flexibility provided the tool well generate a calculated value for the estimated increase in losses. If there is an overall net reduction in losses this will be indicated by a negative value being displayed (highlighted in green text). If the user inputs incorrect information an error will display on screen. </t>
    </r>
    <r>
      <rPr>
        <b/>
        <u/>
        <sz val="11"/>
        <color rgb="FF000000"/>
        <rFont val="Calibri"/>
        <family val="2"/>
      </rPr>
      <t xml:space="preserve">
Additional functionality
</t>
    </r>
    <r>
      <rPr>
        <sz val="11"/>
        <color rgb="FF000000"/>
        <rFont val="Calibri"/>
        <family val="2"/>
      </rPr>
      <t>The tool provides additional functionality which will calculate additional losses associated with suppliers having to increase demand following a service delivery period. For example: a factory reduces production equating to a reduction in demand of 200 MWh; to make up for this loss of production the factory would increase demand by 200MWh during off peak hours. Note: the tool will always assume that the full capacity which has been reduced will be taken up during the period with the lowest LLF value. 
The tool also provides a feature which will calculate the losses associated with a electricity storage system/battery needing to recharge or discharge following a service delivery. If the storage system is going to be recharged utilising on site generation; this parameter should be set to "no”. The model does not take account of any inefficiently related data associated with recharging of the battery.</t>
    </r>
    <r>
      <rPr>
        <b/>
        <u/>
        <sz val="11"/>
        <color rgb="FF000000"/>
        <rFont val="Calibri"/>
        <family val="2"/>
      </rPr>
      <t xml:space="preserve">
Assumptions
</t>
    </r>
    <r>
      <rPr>
        <sz val="11"/>
        <color rgb="FF000000"/>
        <rFont val="Calibri"/>
        <family val="2"/>
      </rPr>
      <t>When a flexible service is procured the net result does not change the direction of energy flow at the voltage level it has being procured to resolve constraint at E.g. flexible service  procured to resolve constraints at an HV substation Well not change the direction of flow of the EHV to HV transformer. 
When using a battery storage system; the recovery of energy will be recovered during the period with the lowest LLF factor.
The tool does not account for any energy which is consumed within the network between the point of supply of flexible services and the constraint they have been procured to alleviate. 
The tool is only designed to operate using a single set of LLF values which cover both import and export losses.</t>
    </r>
    <r>
      <rPr>
        <b/>
        <u/>
        <sz val="11"/>
        <color rgb="FF000000"/>
        <rFont val="Calibri"/>
        <family val="2"/>
      </rPr>
      <t xml:space="preserve">
Additional Guidance note:
</t>
    </r>
    <r>
      <rPr>
        <sz val="11"/>
        <color rgb="FF000000"/>
        <rFont val="Calibri"/>
        <family val="2"/>
      </rPr>
      <t xml:space="preserve">Where it is know that the energy from a flexible service will be absorbed within the network prior to it reaching the point of constraint, the requirement voltage could be altered to make consideration of this. For example: 
If as a designer of the solution, you know that all the energy from a generator would be absorbed within a lower level of the network you could simulate this by lowering the voltage of the requirements within the tool. Likewise if you know that a proportion of the energy will be absorbed at the voltage level it is produced as you could carry out two calculations using the tool for the relevant proportions summing the two losses results together to get the end estimate. E.g. for a 500KWh constraint you may have a generator which half of its output is absorbed at LV and half which is absorbed within the HV network. So you would run the model twice. The first model would be run with 250KWh of requirement at LV being provided at LV. For the second model you would put 250KWh of requirement at HV and being provided from the LV network.
</t>
    </r>
    <r>
      <rPr>
        <b/>
        <u/>
        <sz val="11"/>
        <color rgb="FF000000"/>
        <rFont val="Calibri"/>
        <family val="2"/>
      </rPr>
      <t xml:space="preserve">
</t>
    </r>
  </si>
  <si>
    <t>Western Power Distribution (West Midlands) plc - LLFs for year beginning 1 April 2019</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</si>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</sst>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0.000"/>
    <numFmt numFmtId="165" formatCode="0000"/>
    <numFmt numFmtId="166" formatCode="[Green]\ \O\K"/>
    <numFmt numFmtId="167" formatCode="[Red]0.00&quot;MWh&quot;;[Green]\-0.00&quot;MWh&quot;"/>
  </numFmts>
  <fonts count="3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rgb="FF9C6500"/>
      <name val="Calibri"/>
      <family val="2"/>
      <scheme val="minor"/>
    </font>
    <font>
      <u/>
      <sz val="10"/>
      <color theme="10"/>
      <name val="Arial"/>
      <family val="2"/>
    </font>
    <font>
      <sz val="10"/>
      <name val="Arial"/>
      <family val="2"/>
    </font>
    <font>
      <b/>
      <sz val="11"/>
      <color theme="3"/>
      <name val="Arial"/>
      <family val="2"/>
    </font>
    <font>
      <b/>
      <sz val="14"/>
      <color theme="3"/>
      <name val="Arial"/>
      <family val="2"/>
    </font>
    <font>
      <b/>
      <sz val="10"/>
      <name val="Arial"/>
      <family val="2"/>
    </font>
    <font>
      <sz val="10"/>
      <color theme="1"/>
      <name val="Arial"/>
      <family val="2"/>
    </font>
    <font>
      <sz val="10"/>
      <color theme="0"/>
      <name val="Arial"/>
      <family val="2"/>
    </font>
    <font>
      <b/>
      <sz val="12"/>
      <color theme="3"/>
      <name val="Arial"/>
      <family val="2"/>
    </font>
    <font>
      <b/>
      <sz val="10"/>
      <color rgb="FFFF0000"/>
      <name val="Arial"/>
      <family val="2"/>
    </font>
    <font>
      <sz val="9"/>
      <name val="Arial"/>
      <family val="2"/>
    </font>
    <font>
      <sz val="9"/>
      <color indexed="81"/>
      <name val="Tahoma"/>
      <family val="2"/>
    </font>
    <font>
      <i/>
      <sz val="10"/>
      <name val="Arial"/>
      <family val="2"/>
    </font>
    <font>
      <b/>
      <sz val="9"/>
      <color indexed="81"/>
      <name val="Tahoma"/>
      <family val="2"/>
    </font>
    <font>
      <sz val="11"/>
      <color rgb="FF000000"/>
      <name val="Calibri"/>
      <family val="2"/>
    </font>
    <font>
      <b/>
      <u/>
      <sz val="11"/>
      <color rgb="FF000000"/>
      <name val="Calibri"/>
      <family val="2"/>
    </font>
    <font>
      <u/>
      <sz val="10"/>
      <name val="Arial"/>
      <family val="2"/>
    </font>
    <font>
      <b/>
      <u/>
      <sz val="10"/>
      <name val="Arial"/>
      <family val="2"/>
    </font>
    <font>
      <b/>
      <u/>
      <sz val="16"/>
      <name val="Arial"/>
      <family val="2"/>
    </font>
    <font>
      <sz val="10"/>
      <color rgb="FFFF0000"/>
      <name val="Arial"/>
      <family val="2"/>
    </font>
    <font>
      <sz val="11"/>
      <name val="Calibri"/>
      <family val="2"/>
      <scheme val="minor"/>
    </font>
    <font>
      <u/>
      <sz val="11"/>
      <name val="Calibri"/>
      <family val="2"/>
      <scheme val="minor"/>
    </font>
    <font>
      <b/>
      <u/>
      <sz val="11"/>
      <name val="Calibri"/>
      <family val="2"/>
      <scheme val="minor"/>
    </font>
    <font>
      <sz val="9"/>
      <color rgb="FF3F3F76"/>
      <name val="Arial"/>
      <family val="2"/>
    </font>
    <font>
      <b/>
      <sz val="13"/>
      <color theme="3"/>
      <name val="Arial"/>
      <family val="2"/>
    </font>
    <font>
      <sz val="10"/>
      <color rgb="FF9C6500"/>
      <name val="Arial"/>
      <family val="2"/>
    </font>
  </fonts>
  <fills count="18">
    <fill>
      <patternFill patternType="none"/>
    </fill>
    <fill>
      <patternFill patternType="gray125"/>
    </fill>
    <fill>
      <patternFill patternType="solid">
        <fgColor rgb="FFFFEB9C"/>
      </patternFill>
    </fill>
    <fill>
      <patternFill patternType="solid">
        <fgColor theme="4"/>
      </patternFill>
    </fill>
    <fill>
      <patternFill patternType="solid">
        <fgColor theme="4" tint="0.59999389629810485"/>
        <bgColor indexed="65"/>
      </patternFill>
    </fill>
    <fill>
      <patternFill patternType="solid">
        <fgColor theme="5" tint="0.39997558519241921"/>
        <bgColor indexed="65"/>
      </patternFill>
    </fill>
    <fill>
      <patternFill patternType="solid">
        <fgColor theme="7"/>
      </patternFill>
    </fill>
    <fill>
      <patternFill patternType="solid">
        <fgColor theme="7" tint="0.59999389629810485"/>
        <bgColor indexed="65"/>
      </patternFill>
    </fill>
    <fill>
      <patternFill patternType="solid">
        <fgColor theme="9"/>
      </patternFill>
    </fill>
    <fill>
      <patternFill patternType="solid">
        <fgColor indexed="47"/>
        <bgColor indexed="64"/>
      </patternFill>
    </fill>
    <fill>
      <patternFill patternType="solid">
        <fgColor rgb="FFFFFF00"/>
        <bgColor indexed="64"/>
      </patternFill>
    </fill>
    <fill>
      <patternFill patternType="solid">
        <fgColor theme="1" tint="0.499984740745262"/>
        <bgColor indexed="64"/>
      </patternFill>
    </fill>
    <fill>
      <patternFill patternType="solid">
        <fgColor rgb="FF92D050"/>
        <bgColor indexed="64"/>
      </patternFill>
    </fill>
    <fill>
      <patternFill patternType="solid">
        <fgColor theme="0"/>
        <bgColor indexed="64"/>
      </patternFill>
    </fill>
    <fill>
      <patternFill patternType="solid">
        <fgColor rgb="FFFF0000"/>
        <bgColor indexed="64"/>
      </patternFill>
    </fill>
    <fill>
      <patternFill patternType="solid">
        <fgColor rgb="FF00B050"/>
        <bgColor indexed="64"/>
      </patternFill>
    </fill>
    <fill>
      <patternFill patternType="solid">
        <fgColor theme="0" tint="-0.499984740745262"/>
        <bgColor indexed="64"/>
      </patternFill>
    </fill>
    <fill>
      <patternFill patternType="solid">
        <fgColor rgb="FFFFCC99"/>
      </patternFill>
    </fill>
  </fills>
  <borders count="5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right style="medium">
        <color rgb="FF0070C0"/>
      </right>
      <top style="medium">
        <color rgb="FF0070C0"/>
      </top>
      <bottom/>
      <diagonal/>
    </border>
    <border>
      <left/>
      <right style="medium">
        <color rgb="FF0070C0"/>
      </right>
      <top/>
      <bottom/>
      <diagonal/>
    </border>
    <border>
      <left style="medium">
        <color rgb="FF0070C0"/>
      </left>
      <right style="thin">
        <color indexed="64"/>
      </right>
      <top style="thin">
        <color indexed="64"/>
      </top>
      <bottom style="thin">
        <color indexed="64"/>
      </bottom>
      <diagonal/>
    </border>
    <border>
      <left style="medium">
        <color rgb="FF0070C0"/>
      </left>
      <right style="thin">
        <color indexed="64"/>
      </right>
      <top style="thin">
        <color indexed="64"/>
      </top>
      <bottom/>
      <diagonal/>
    </border>
    <border>
      <left style="medium">
        <color rgb="FF0070C0"/>
      </left>
      <right style="thin">
        <color indexed="64"/>
      </right>
      <top/>
      <bottom style="thin">
        <color indexed="64"/>
      </bottom>
      <diagonal/>
    </border>
    <border>
      <left style="medium">
        <color rgb="FF0070C0"/>
      </left>
      <right/>
      <top/>
      <bottom/>
      <diagonal/>
    </border>
    <border>
      <left style="medium">
        <color rgb="FF0070C0"/>
      </left>
      <right/>
      <top style="thin">
        <color indexed="64"/>
      </top>
      <bottom style="thin">
        <color indexed="64"/>
      </bottom>
      <diagonal/>
    </border>
    <border>
      <left/>
      <right style="medium">
        <color rgb="FF0070C0"/>
      </right>
      <top style="thin">
        <color indexed="64"/>
      </top>
      <bottom style="thin">
        <color indexed="64"/>
      </bottom>
      <diagonal/>
    </border>
    <border>
      <left style="thin">
        <color indexed="64"/>
      </left>
      <right style="medium">
        <color rgb="FF0070C0"/>
      </right>
      <top style="thin">
        <color indexed="64"/>
      </top>
      <bottom style="thin">
        <color indexed="64"/>
      </bottom>
      <diagonal/>
    </border>
    <border>
      <left style="medium">
        <color rgb="FF0070C0"/>
      </left>
      <right style="thin">
        <color indexed="64"/>
      </right>
      <top style="thin">
        <color indexed="64"/>
      </top>
      <bottom style="medium">
        <color rgb="FF0070C0"/>
      </bottom>
      <diagonal/>
    </border>
    <border>
      <left style="thin">
        <color indexed="64"/>
      </left>
      <right style="thin">
        <color indexed="64"/>
      </right>
      <top style="thin">
        <color indexed="64"/>
      </top>
      <bottom style="medium">
        <color rgb="FF0070C0"/>
      </bottom>
      <diagonal/>
    </border>
    <border>
      <left style="thin">
        <color indexed="64"/>
      </left>
      <right style="medium">
        <color rgb="FF0070C0"/>
      </right>
      <top style="thin">
        <color indexed="64"/>
      </top>
      <bottom style="medium">
        <color rgb="FF0070C0"/>
      </bottom>
      <diagonal/>
    </border>
    <border>
      <left style="medium">
        <color rgb="FF0070C0"/>
      </left>
      <right/>
      <top style="medium">
        <color rgb="FF0070C0"/>
      </top>
      <bottom style="thin">
        <color indexed="64"/>
      </bottom>
      <diagonal/>
    </border>
    <border>
      <left/>
      <right/>
      <top style="medium">
        <color rgb="FF0070C0"/>
      </top>
      <bottom style="thin">
        <color indexed="64"/>
      </bottom>
      <diagonal/>
    </border>
    <border>
      <left style="medium">
        <color rgb="FF0070C0"/>
      </left>
      <right/>
      <top/>
      <bottom style="medium">
        <color rgb="FF0070C0"/>
      </bottom>
      <diagonal/>
    </border>
    <border>
      <left/>
      <right/>
      <top/>
      <bottom style="medium">
        <color rgb="FF0070C0"/>
      </bottom>
      <diagonal/>
    </border>
    <border>
      <left/>
      <right style="medium">
        <color rgb="FF0070C0"/>
      </right>
      <top/>
      <bottom style="medium">
        <color rgb="FF0070C0"/>
      </bottom>
      <diagonal/>
    </border>
    <border>
      <left style="thin">
        <color indexed="64"/>
      </left>
      <right/>
      <top style="medium">
        <color indexed="64"/>
      </top>
      <bottom style="thin">
        <color indexed="64"/>
      </bottom>
      <diagonal/>
    </border>
    <border>
      <left style="medium">
        <color rgb="FF0070C0"/>
      </left>
      <right/>
      <top/>
      <bottom style="thin">
        <color indexed="64"/>
      </bottom>
      <diagonal/>
    </border>
    <border>
      <left/>
      <right style="medium">
        <color rgb="FF0070C0"/>
      </right>
      <top/>
      <bottom style="thin">
        <color indexed="64"/>
      </bottom>
      <diagonal/>
    </border>
    <border>
      <left style="medium">
        <color rgb="FF0070C0"/>
      </left>
      <right/>
      <top style="medium">
        <color rgb="FF0070C0"/>
      </top>
      <bottom/>
      <diagonal/>
    </border>
    <border>
      <left/>
      <right/>
      <top style="medium">
        <color rgb="FF0070C0"/>
      </top>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s>
  <cellStyleXfs count="33">
    <xf numFmtId="0" fontId="0" fillId="0" borderId="0"/>
    <xf numFmtId="0" fontId="7" fillId="0" borderId="0" applyNumberFormat="0" applyFill="0" applyBorder="0" applyAlignment="0" applyProtection="0"/>
    <xf numFmtId="0" fontId="5" fillId="0" borderId="0" applyNumberFormat="0" applyFill="0" applyBorder="0" applyAlignment="0" applyProtection="0">
      <alignment vertical="top"/>
      <protection locked="0"/>
    </xf>
    <xf numFmtId="0" fontId="6" fillId="0" borderId="0"/>
    <xf numFmtId="0" fontId="10" fillId="4" borderId="0" applyNumberFormat="0" applyBorder="0" applyAlignment="0" applyProtection="0"/>
    <xf numFmtId="0" fontId="10" fillId="7" borderId="0" applyNumberFormat="0" applyBorder="0" applyAlignment="0" applyProtection="0"/>
    <xf numFmtId="0" fontId="11" fillId="5" borderId="0" applyNumberFormat="0" applyBorder="0" applyAlignment="0" applyProtection="0"/>
    <xf numFmtId="0" fontId="11" fillId="3" borderId="0" applyNumberFormat="0" applyBorder="0" applyAlignment="0" applyProtection="0"/>
    <xf numFmtId="0" fontId="11" fillId="6" borderId="0" applyNumberFormat="0" applyBorder="0" applyAlignment="0" applyProtection="0"/>
    <xf numFmtId="0" fontId="11" fillId="8" borderId="0" applyNumberFormat="0" applyBorder="0" applyAlignment="0" applyProtection="0"/>
    <xf numFmtId="43" fontId="6" fillId="0" borderId="0" applyFont="0" applyFill="0" applyBorder="0" applyAlignment="0" applyProtection="0"/>
    <xf numFmtId="0" fontId="4" fillId="2" borderId="0" applyNumberFormat="0" applyBorder="0" applyAlignment="0" applyProtection="0"/>
    <xf numFmtId="0" fontId="6"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7" fillId="17" borderId="52" applyNumberFormat="0" applyAlignment="0" applyProtection="0"/>
    <xf numFmtId="0" fontId="28" fillId="0" borderId="50" applyNumberFormat="0" applyFill="0" applyAlignment="0" applyProtection="0"/>
    <xf numFmtId="0" fontId="7" fillId="0" borderId="51" applyNumberFormat="0" applyFill="0" applyAlignment="0" applyProtection="0"/>
    <xf numFmtId="43" fontId="6" fillId="0" borderId="0" applyFont="0" applyFill="0" applyBorder="0" applyAlignment="0" applyProtection="0"/>
    <xf numFmtId="0" fontId="1" fillId="0" borderId="0"/>
    <xf numFmtId="0" fontId="29" fillId="2" borderId="0" applyNumberFormat="0" applyBorder="0" applyAlignment="0" applyProtection="0"/>
    <xf numFmtId="0" fontId="1" fillId="0" borderId="0" applyNumberFormat="0" applyFill="0" applyBorder="0" applyAlignment="0" applyProtection="0">
      <alignment horizontal="left"/>
    </xf>
    <xf numFmtId="43" fontId="6" fillId="0" borderId="0" applyFont="0" applyFill="0" applyBorder="0" applyAlignment="0" applyProtection="0"/>
    <xf numFmtId="0" fontId="1" fillId="0" borderId="0"/>
  </cellStyleXfs>
  <cellXfs count="180">
    <xf numFmtId="0" fontId="0" fillId="0" borderId="0" xfId="0"/>
    <xf numFmtId="0" fontId="5" fillId="0" borderId="0" xfId="2" applyFill="1" applyBorder="1" applyAlignment="1" applyProtection="1">
      <alignment vertical="center"/>
    </xf>
    <xf numFmtId="0" fontId="9" fillId="9" borderId="2" xfId="0" applyFont="1" applyFill="1" applyBorder="1" applyAlignment="1" applyProtection="1">
      <alignment horizontal="center" vertical="center" wrapText="1"/>
      <protection locked="0"/>
    </xf>
    <xf numFmtId="0" fontId="9" fillId="0" borderId="2" xfId="0" applyFont="1" applyBorder="1" applyAlignment="1">
      <alignment vertical="top" wrapText="1"/>
    </xf>
    <xf numFmtId="0" fontId="9" fillId="0" borderId="0" xfId="0" applyFont="1" applyAlignment="1">
      <alignment vertical="top" wrapText="1"/>
    </xf>
    <xf numFmtId="0" fontId="6" fillId="0" borderId="0" xfId="0" applyFont="1" applyAlignment="1">
      <alignment wrapText="1"/>
    </xf>
    <xf numFmtId="0" fontId="6" fillId="0" borderId="2" xfId="0" applyFont="1" applyBorder="1" applyAlignment="1">
      <alignment vertical="center" wrapText="1"/>
    </xf>
    <xf numFmtId="164" fontId="0" fillId="0" borderId="2" xfId="0" applyNumberFormat="1" applyBorder="1" applyAlignment="1">
      <alignment horizontal="center" vertical="center"/>
    </xf>
    <xf numFmtId="0" fontId="0" fillId="0" borderId="2" xfId="0" applyBorder="1" applyAlignment="1">
      <alignment horizontal="left" vertical="center" wrapText="1"/>
    </xf>
    <xf numFmtId="0" fontId="0" fillId="0" borderId="6" xfId="0" applyBorder="1"/>
    <xf numFmtId="0" fontId="0" fillId="0" borderId="6" xfId="0" applyBorder="1" applyAlignment="1">
      <alignment horizontal="center" vertical="center"/>
    </xf>
    <xf numFmtId="164" fontId="6" fillId="0" borderId="2" xfId="0" applyNumberFormat="1" applyFont="1" applyBorder="1" applyAlignment="1">
      <alignment horizontal="center" vertical="center" wrapText="1"/>
    </xf>
    <xf numFmtId="0" fontId="0" fillId="0" borderId="2" xfId="0" applyBorder="1" applyAlignment="1">
      <alignment horizontal="center" vertical="center"/>
    </xf>
    <xf numFmtId="164" fontId="0" fillId="0" borderId="2" xfId="0" applyNumberFormat="1" applyBorder="1" applyAlignment="1">
      <alignment vertical="center"/>
    </xf>
    <xf numFmtId="0" fontId="0" fillId="0" borderId="2" xfId="0" applyBorder="1" applyAlignment="1">
      <alignment vertical="center" wrapText="1"/>
    </xf>
    <xf numFmtId="165" fontId="0" fillId="0" borderId="2" xfId="0" quotePrefix="1" applyNumberFormat="1" applyBorder="1" applyAlignment="1">
      <alignment horizontal="center" vertical="center"/>
    </xf>
    <xf numFmtId="0" fontId="6" fillId="0" borderId="2" xfId="0" applyFont="1" applyBorder="1" applyAlignment="1">
      <alignment horizontal="center" vertical="center" wrapText="1"/>
    </xf>
    <xf numFmtId="0" fontId="9" fillId="9" borderId="9" xfId="0" applyFont="1" applyFill="1" applyBorder="1" applyAlignment="1" applyProtection="1">
      <alignment horizontal="center" vertical="center" wrapText="1"/>
      <protection locked="0"/>
    </xf>
    <xf numFmtId="0" fontId="9" fillId="9" borderId="10" xfId="0" applyFont="1" applyFill="1" applyBorder="1" applyAlignment="1" applyProtection="1">
      <alignment horizontal="center" vertical="center" wrapText="1"/>
      <protection locked="0"/>
    </xf>
    <xf numFmtId="0" fontId="9" fillId="9" borderId="12" xfId="0" applyFont="1" applyFill="1" applyBorder="1" applyAlignment="1" applyProtection="1">
      <alignment horizontal="center" vertical="center" wrapText="1"/>
      <protection locked="0"/>
    </xf>
    <xf numFmtId="0" fontId="0" fillId="0" borderId="17" xfId="0" applyBorder="1"/>
    <xf numFmtId="0" fontId="0" fillId="0" borderId="18" xfId="0" applyBorder="1"/>
    <xf numFmtId="0" fontId="0" fillId="0" borderId="19" xfId="0" applyBorder="1"/>
    <xf numFmtId="0" fontId="0" fillId="0" borderId="20" xfId="0" applyBorder="1"/>
    <xf numFmtId="164" fontId="0" fillId="0" borderId="23" xfId="0" applyNumberFormat="1" applyBorder="1"/>
    <xf numFmtId="0" fontId="6" fillId="0" borderId="16" xfId="0" applyFont="1" applyBorder="1"/>
    <xf numFmtId="0" fontId="6" fillId="0" borderId="18" xfId="0" applyFont="1" applyBorder="1"/>
    <xf numFmtId="0" fontId="6" fillId="0" borderId="19" xfId="0" applyFont="1" applyBorder="1"/>
    <xf numFmtId="167" fontId="9" fillId="0" borderId="20" xfId="0" applyNumberFormat="1" applyFont="1" applyBorder="1" applyAlignment="1">
      <alignment horizontal="center"/>
    </xf>
    <xf numFmtId="0" fontId="0" fillId="10" borderId="0" xfId="0" applyFill="1" applyProtection="1">
      <protection locked="0"/>
    </xf>
    <xf numFmtId="166" fontId="13" fillId="0" borderId="0" xfId="0" applyNumberFormat="1" applyFont="1" applyAlignment="1">
      <alignment horizontal="left"/>
    </xf>
    <xf numFmtId="0" fontId="0" fillId="0" borderId="22" xfId="0" applyBorder="1"/>
    <xf numFmtId="0" fontId="6" fillId="0" borderId="21" xfId="0" applyFont="1" applyBorder="1"/>
    <xf numFmtId="0" fontId="0" fillId="0" borderId="23" xfId="0" applyBorder="1"/>
    <xf numFmtId="0" fontId="6" fillId="0" borderId="0" xfId="0" applyFont="1"/>
    <xf numFmtId="0" fontId="6" fillId="0" borderId="24" xfId="0" applyFont="1" applyBorder="1"/>
    <xf numFmtId="167" fontId="9" fillId="0" borderId="25" xfId="0" applyNumberFormat="1" applyFont="1" applyBorder="1" applyAlignment="1">
      <alignment horizontal="center"/>
    </xf>
    <xf numFmtId="0" fontId="13" fillId="0" borderId="22" xfId="0" applyFont="1" applyBorder="1"/>
    <xf numFmtId="0" fontId="0" fillId="10" borderId="21" xfId="0" applyFill="1" applyBorder="1" applyProtection="1">
      <protection locked="0"/>
    </xf>
    <xf numFmtId="0" fontId="0" fillId="10" borderId="22" xfId="0" applyFill="1" applyBorder="1" applyProtection="1">
      <protection locked="0"/>
    </xf>
    <xf numFmtId="0" fontId="0" fillId="16" borderId="0" xfId="0" applyFill="1"/>
    <xf numFmtId="0" fontId="6" fillId="0" borderId="20" xfId="0" applyFont="1" applyBorder="1"/>
    <xf numFmtId="164" fontId="0" fillId="0" borderId="0" xfId="0" applyNumberFormat="1"/>
    <xf numFmtId="0" fontId="12" fillId="12" borderId="11" xfId="1" applyNumberFormat="1" applyFont="1" applyFill="1" applyBorder="1" applyAlignment="1">
      <alignment horizontal="center" vertical="center" wrapText="1"/>
    </xf>
    <xf numFmtId="0" fontId="0" fillId="11" borderId="0" xfId="0" applyFill="1"/>
    <xf numFmtId="0" fontId="0" fillId="13" borderId="0" xfId="0" applyFill="1"/>
    <xf numFmtId="0" fontId="9" fillId="13" borderId="0" xfId="0" applyFont="1" applyFill="1"/>
    <xf numFmtId="0" fontId="20" fillId="13" borderId="0" xfId="0" applyFont="1" applyFill="1"/>
    <xf numFmtId="0" fontId="21" fillId="13" borderId="0" xfId="0" applyFont="1" applyFill="1"/>
    <xf numFmtId="0" fontId="6" fillId="10" borderId="2" xfId="12" applyFill="1" applyBorder="1" applyAlignment="1" applyProtection="1">
      <alignment horizontal="center" vertical="center" wrapText="1"/>
      <protection locked="0"/>
    </xf>
    <xf numFmtId="0" fontId="6" fillId="10" borderId="3" xfId="12" applyFill="1" applyBorder="1" applyAlignment="1" applyProtection="1">
      <alignment horizontal="center" vertical="center" wrapText="1"/>
      <protection locked="0"/>
    </xf>
    <xf numFmtId="0" fontId="6" fillId="10" borderId="2" xfId="12" quotePrefix="1" applyFill="1" applyBorder="1" applyAlignment="1" applyProtection="1">
      <alignment horizontal="center" vertical="center" wrapText="1"/>
      <protection locked="0"/>
    </xf>
    <xf numFmtId="0" fontId="6" fillId="10" borderId="2" xfId="0" applyFont="1" applyFill="1" applyBorder="1" applyAlignment="1" applyProtection="1">
      <alignment horizontal="center" vertical="center" wrapText="1"/>
      <protection locked="0"/>
    </xf>
    <xf numFmtId="0" fontId="0" fillId="11" borderId="0" xfId="0" applyFill="1" applyAlignment="1">
      <alignment vertical="center"/>
    </xf>
    <xf numFmtId="0" fontId="0" fillId="0" borderId="28" xfId="0" applyBorder="1"/>
    <xf numFmtId="0" fontId="0" fillId="0" borderId="29" xfId="0" applyBorder="1"/>
    <xf numFmtId="0" fontId="9" fillId="0" borderId="29" xfId="0" applyFont="1" applyBorder="1" applyAlignment="1">
      <alignment horizontal="center"/>
    </xf>
    <xf numFmtId="1" fontId="9" fillId="0" borderId="29" xfId="0" applyNumberFormat="1" applyFont="1" applyBorder="1" applyAlignment="1">
      <alignment horizontal="center" vertical="center"/>
    </xf>
    <xf numFmtId="0" fontId="9" fillId="0" borderId="30" xfId="0" applyFont="1" applyBorder="1" applyAlignment="1">
      <alignment horizontal="left" vertical="center" wrapText="1"/>
    </xf>
    <xf numFmtId="1" fontId="9" fillId="0" borderId="29" xfId="0" applyNumberFormat="1" applyFont="1" applyBorder="1" applyAlignment="1">
      <alignment horizontal="center"/>
    </xf>
    <xf numFmtId="0" fontId="9" fillId="0" borderId="33" xfId="0" applyFont="1" applyBorder="1" applyAlignment="1">
      <alignment vertical="top" wrapText="1"/>
    </xf>
    <xf numFmtId="0" fontId="0" fillId="0" borderId="33" xfId="0" applyBorder="1"/>
    <xf numFmtId="0" fontId="9" fillId="9" borderId="30" xfId="0" applyFont="1" applyFill="1" applyBorder="1" applyAlignment="1" applyProtection="1">
      <alignment horizontal="center" vertical="center" wrapText="1"/>
      <protection locked="0"/>
    </xf>
    <xf numFmtId="0" fontId="9" fillId="9" borderId="36" xfId="0" applyFont="1" applyFill="1" applyBorder="1" applyAlignment="1" applyProtection="1">
      <alignment horizontal="center" vertical="center" wrapText="1"/>
      <protection locked="0"/>
    </xf>
    <xf numFmtId="0" fontId="6" fillId="0" borderId="30" xfId="0" applyFont="1" applyBorder="1" applyAlignment="1">
      <alignment vertical="center" wrapText="1"/>
    </xf>
    <xf numFmtId="0" fontId="0" fillId="0" borderId="36" xfId="0" applyBorder="1" applyAlignment="1">
      <alignment vertical="center" wrapText="1"/>
    </xf>
    <xf numFmtId="0" fontId="0" fillId="0" borderId="36" xfId="0" applyBorder="1" applyAlignment="1">
      <alignment vertical="center"/>
    </xf>
    <xf numFmtId="0" fontId="0" fillId="0" borderId="36" xfId="0" applyBorder="1" applyAlignment="1">
      <alignment horizontal="right" vertical="center"/>
    </xf>
    <xf numFmtId="0" fontId="6" fillId="0" borderId="37" xfId="0" applyFont="1" applyBorder="1" applyAlignment="1">
      <alignment vertical="center" wrapText="1"/>
    </xf>
    <xf numFmtId="164" fontId="0" fillId="0" borderId="38" xfId="0" applyNumberFormat="1" applyBorder="1" applyAlignment="1">
      <alignment vertical="center"/>
    </xf>
    <xf numFmtId="0" fontId="0" fillId="0" borderId="39" xfId="0" applyBorder="1" applyAlignment="1">
      <alignment horizontal="right" vertical="center"/>
    </xf>
    <xf numFmtId="0" fontId="5" fillId="11" borderId="0" xfId="2" applyFill="1" applyBorder="1" applyAlignment="1" applyProtection="1">
      <alignment vertical="center"/>
    </xf>
    <xf numFmtId="164" fontId="0" fillId="10" borderId="2" xfId="0" applyNumberFormat="1" applyFill="1" applyBorder="1" applyAlignment="1" applyProtection="1">
      <alignment vertical="center"/>
      <protection locked="0"/>
    </xf>
    <xf numFmtId="164" fontId="0" fillId="10" borderId="2" xfId="0" applyNumberFormat="1" applyFill="1" applyBorder="1" applyAlignment="1" applyProtection="1">
      <alignment horizontal="center" vertical="center"/>
      <protection locked="0"/>
    </xf>
    <xf numFmtId="0" fontId="0" fillId="14" borderId="0" xfId="0" applyFill="1" applyProtection="1">
      <protection locked="0"/>
    </xf>
    <xf numFmtId="164" fontId="0" fillId="0" borderId="29" xfId="0" applyNumberFormat="1" applyBorder="1"/>
    <xf numFmtId="0" fontId="0" fillId="0" borderId="42" xfId="0" applyBorder="1"/>
    <xf numFmtId="0" fontId="0" fillId="0" borderId="43" xfId="0" applyBorder="1"/>
    <xf numFmtId="0" fontId="0" fillId="0" borderId="44" xfId="0" applyBorder="1"/>
    <xf numFmtId="0" fontId="6" fillId="0" borderId="2" xfId="0" applyFont="1" applyBorder="1" applyAlignment="1">
      <alignment horizontal="center" wrapText="1"/>
    </xf>
    <xf numFmtId="0" fontId="0" fillId="10" borderId="2" xfId="0" applyFill="1" applyBorder="1" applyProtection="1">
      <protection locked="0"/>
    </xf>
    <xf numFmtId="0" fontId="6" fillId="0" borderId="11" xfId="0" applyFont="1" applyBorder="1"/>
    <xf numFmtId="0" fontId="0" fillId="0" borderId="11" xfId="0" applyBorder="1"/>
    <xf numFmtId="0" fontId="9" fillId="0" borderId="0" xfId="0" applyFont="1"/>
    <xf numFmtId="0" fontId="6" fillId="0" borderId="8" xfId="0" applyFont="1" applyBorder="1" applyAlignment="1">
      <alignment wrapText="1"/>
    </xf>
    <xf numFmtId="0" fontId="6" fillId="16" borderId="10" xfId="0" applyFont="1" applyFill="1" applyBorder="1" applyProtection="1">
      <protection locked="0"/>
    </xf>
    <xf numFmtId="0" fontId="0" fillId="0" borderId="13" xfId="0" applyBorder="1" applyAlignment="1">
      <alignment wrapText="1"/>
    </xf>
    <xf numFmtId="0" fontId="6" fillId="16" borderId="15" xfId="0" applyFont="1" applyFill="1" applyBorder="1" applyProtection="1">
      <protection locked="0"/>
    </xf>
    <xf numFmtId="0" fontId="9" fillId="9" borderId="45" xfId="0" applyFont="1" applyFill="1" applyBorder="1" applyAlignment="1" applyProtection="1">
      <alignment horizontal="center" vertical="center" wrapText="1"/>
      <protection locked="0"/>
    </xf>
    <xf numFmtId="0" fontId="6" fillId="16" borderId="0" xfId="0" applyFont="1" applyFill="1"/>
    <xf numFmtId="1" fontId="0" fillId="16" borderId="0" xfId="0" applyNumberFormat="1" applyFill="1"/>
    <xf numFmtId="164" fontId="0" fillId="16" borderId="0" xfId="0" applyNumberFormat="1" applyFill="1"/>
    <xf numFmtId="0" fontId="0" fillId="16" borderId="0" xfId="0" applyFill="1" applyAlignment="1">
      <alignment horizontal="center" vertical="center"/>
    </xf>
    <xf numFmtId="0" fontId="6" fillId="16" borderId="0" xfId="0" applyFont="1" applyFill="1" applyAlignment="1">
      <alignment wrapText="1"/>
    </xf>
    <xf numFmtId="0" fontId="0" fillId="16" borderId="0" xfId="0" applyFill="1" applyAlignment="1">
      <alignment wrapText="1"/>
    </xf>
    <xf numFmtId="164" fontId="9" fillId="16" borderId="0" xfId="0" applyNumberFormat="1" applyFont="1" applyFill="1"/>
    <xf numFmtId="0" fontId="9" fillId="16" borderId="0" xfId="0" applyFont="1" applyFill="1"/>
    <xf numFmtId="167" fontId="9" fillId="16" borderId="0" xfId="0" applyNumberFormat="1" applyFont="1" applyFill="1" applyAlignment="1">
      <alignment horizontal="center"/>
    </xf>
    <xf numFmtId="0" fontId="0" fillId="16" borderId="0" xfId="0" applyFill="1" applyAlignment="1">
      <alignment horizontal="left"/>
    </xf>
    <xf numFmtId="0" fontId="6" fillId="16" borderId="0" xfId="0" applyFont="1" applyFill="1" applyAlignment="1">
      <alignment horizontal="left"/>
    </xf>
    <xf numFmtId="0" fontId="16" fillId="16" borderId="0" xfId="0" applyFont="1" applyFill="1"/>
    <xf numFmtId="166" fontId="13" fillId="16" borderId="0" xfId="0" applyNumberFormat="1" applyFont="1" applyFill="1" applyAlignment="1">
      <alignment horizontal="left"/>
    </xf>
    <xf numFmtId="0" fontId="22" fillId="0" borderId="0" xfId="0" applyFont="1"/>
    <xf numFmtId="0" fontId="6" fillId="10" borderId="2" xfId="0" applyFont="1" applyFill="1" applyBorder="1" applyProtection="1">
      <protection locked="0"/>
    </xf>
    <xf numFmtId="0" fontId="6" fillId="0" borderId="8" xfId="0" applyFont="1" applyBorder="1"/>
    <xf numFmtId="0" fontId="6" fillId="10" borderId="9" xfId="0" applyFont="1" applyFill="1" applyBorder="1" applyProtection="1">
      <protection locked="0"/>
    </xf>
    <xf numFmtId="0" fontId="6" fillId="0" borderId="13" xfId="0" applyFont="1" applyBorder="1"/>
    <xf numFmtId="164" fontId="9" fillId="0" borderId="0" xfId="0" applyNumberFormat="1" applyFont="1"/>
    <xf numFmtId="0" fontId="9" fillId="9" borderId="5" xfId="0" applyFont="1" applyFill="1" applyBorder="1" applyAlignment="1" applyProtection="1">
      <alignment horizontal="center" vertical="center" wrapText="1"/>
      <protection locked="0"/>
    </xf>
    <xf numFmtId="0" fontId="0" fillId="0" borderId="2" xfId="0" applyBorder="1" applyAlignment="1">
      <alignment horizontal="center" vertical="center" wrapText="1"/>
    </xf>
    <xf numFmtId="164" fontId="0" fillId="0" borderId="2" xfId="0" applyNumberFormat="1" applyBorder="1" applyAlignment="1">
      <alignment horizontal="center" vertical="center" wrapText="1"/>
    </xf>
    <xf numFmtId="0" fontId="6" fillId="10" borderId="3" xfId="0" applyFont="1" applyFill="1" applyBorder="1" applyAlignment="1" applyProtection="1">
      <alignment horizontal="center" vertical="center" wrapText="1"/>
      <protection locked="0"/>
    </xf>
    <xf numFmtId="0" fontId="6" fillId="10" borderId="2" xfId="0" quotePrefix="1" applyFont="1" applyFill="1" applyBorder="1" applyAlignment="1" applyProtection="1">
      <alignment horizontal="center" vertical="center" wrapText="1"/>
      <protection locked="0"/>
    </xf>
    <xf numFmtId="0" fontId="9" fillId="9" borderId="0" xfId="0" applyFont="1" applyFill="1" applyAlignment="1" applyProtection="1">
      <alignment horizontal="center" vertical="center" wrapText="1"/>
      <protection locked="0"/>
    </xf>
    <xf numFmtId="0" fontId="0" fillId="0" borderId="0" xfId="0" applyAlignment="1">
      <alignment horizontal="right" vertical="center"/>
    </xf>
    <xf numFmtId="0" fontId="9" fillId="0" borderId="0" xfId="0" applyFont="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1" fontId="9" fillId="0" borderId="0" xfId="0" applyNumberFormat="1" applyFont="1" applyAlignment="1">
      <alignment horizontal="center"/>
    </xf>
    <xf numFmtId="0" fontId="9" fillId="0" borderId="2" xfId="0" applyFont="1" applyBorder="1" applyAlignment="1">
      <alignment horizontal="left" vertical="center" wrapText="1"/>
    </xf>
    <xf numFmtId="0" fontId="6" fillId="0" borderId="0" xfId="0" applyFont="1" applyAlignment="1">
      <alignment horizontal="center" vertical="center" wrapText="1"/>
    </xf>
    <xf numFmtId="0" fontId="8" fillId="0" borderId="0" xfId="1" applyNumberFormat="1" applyFont="1" applyFill="1" applyBorder="1" applyAlignment="1">
      <alignment horizontal="center" vertical="center" wrapText="1"/>
    </xf>
    <xf numFmtId="0" fontId="12" fillId="12" borderId="2" xfId="1" applyNumberFormat="1" applyFont="1" applyFill="1" applyBorder="1" applyAlignment="1">
      <alignment horizontal="center" vertical="center" wrapText="1"/>
    </xf>
    <xf numFmtId="0" fontId="9" fillId="0" borderId="2" xfId="0" applyFont="1" applyBorder="1" applyAlignment="1" applyProtection="1">
      <alignment horizontal="center" vertical="center" wrapText="1"/>
      <protection locked="0"/>
    </xf>
    <xf numFmtId="166" fontId="23" fillId="0" borderId="0" xfId="0" applyNumberFormat="1" applyFont="1"/>
    <xf numFmtId="0" fontId="23" fillId="0" borderId="0" xfId="0" applyFont="1" applyAlignment="1">
      <alignment horizontal="center" vertical="center"/>
    </xf>
    <xf numFmtId="0" fontId="9" fillId="0" borderId="3" xfId="0" applyFont="1" applyBorder="1" applyAlignment="1" applyProtection="1">
      <alignment vertical="top" wrapText="1"/>
      <protection locked="0"/>
    </xf>
    <xf numFmtId="0" fontId="0" fillId="0" borderId="2" xfId="0" applyBorder="1" applyAlignment="1">
      <alignment vertical="center"/>
    </xf>
    <xf numFmtId="164" fontId="0" fillId="10" borderId="14" xfId="0" applyNumberFormat="1" applyFill="1" applyBorder="1" applyAlignment="1" applyProtection="1">
      <alignment horizontal="left"/>
      <protection locked="0"/>
    </xf>
    <xf numFmtId="164" fontId="0" fillId="10" borderId="2" xfId="0" applyNumberFormat="1" applyFill="1" applyBorder="1" applyProtection="1">
      <protection locked="0"/>
    </xf>
    <xf numFmtId="0" fontId="16" fillId="0" borderId="22" xfId="0" applyFont="1" applyBorder="1" applyAlignment="1">
      <alignment horizontal="center" wrapText="1"/>
    </xf>
    <xf numFmtId="0" fontId="16" fillId="0" borderId="23" xfId="0" applyFont="1" applyBorder="1" applyAlignment="1">
      <alignment horizontal="center"/>
    </xf>
    <xf numFmtId="0" fontId="0" fillId="0" borderId="17" xfId="0" applyBorder="1" applyAlignment="1">
      <alignment horizontal="center" vertical="center" wrapText="1"/>
    </xf>
    <xf numFmtId="0" fontId="0" fillId="0" borderId="0" xfId="0" applyAlignment="1">
      <alignment horizontal="center" vertical="center" wrapText="1"/>
    </xf>
    <xf numFmtId="0" fontId="14" fillId="16" borderId="0" xfId="0" applyFont="1" applyFill="1" applyAlignment="1">
      <alignment horizontal="center" wrapText="1"/>
    </xf>
    <xf numFmtId="164" fontId="0" fillId="0" borderId="0" xfId="0" applyNumberFormat="1" applyAlignment="1">
      <alignment horizontal="center"/>
    </xf>
    <xf numFmtId="0" fontId="6" fillId="0" borderId="2" xfId="0" applyFont="1" applyBorder="1" applyAlignment="1">
      <alignment horizontal="center" vertical="center" wrapText="1"/>
    </xf>
    <xf numFmtId="0" fontId="9" fillId="9" borderId="2" xfId="0" applyFont="1" applyFill="1" applyBorder="1" applyAlignment="1" applyProtection="1">
      <alignment horizontal="center" vertical="center" wrapText="1"/>
      <protection locked="0"/>
    </xf>
    <xf numFmtId="0" fontId="6" fillId="0" borderId="16" xfId="0" applyFont="1" applyBorder="1" applyAlignment="1">
      <alignment horizontal="left" wrapText="1"/>
    </xf>
    <xf numFmtId="0" fontId="6" fillId="0" borderId="17" xfId="0" applyFont="1" applyBorder="1" applyAlignment="1">
      <alignment horizontal="left" wrapText="1"/>
    </xf>
    <xf numFmtId="0" fontId="6" fillId="0" borderId="18" xfId="0" applyFont="1" applyBorder="1" applyAlignment="1">
      <alignment horizontal="left" wrapText="1"/>
    </xf>
    <xf numFmtId="0" fontId="9" fillId="9" borderId="26" xfId="0" applyFont="1" applyFill="1" applyBorder="1" applyAlignment="1" applyProtection="1">
      <alignment horizontal="center" vertical="center" wrapText="1"/>
      <protection locked="0"/>
    </xf>
    <xf numFmtId="0" fontId="9" fillId="9" borderId="27" xfId="0" applyFont="1" applyFill="1" applyBorder="1" applyAlignment="1" applyProtection="1">
      <alignment horizontal="center" vertical="center" wrapText="1"/>
      <protection locked="0"/>
    </xf>
    <xf numFmtId="0" fontId="6" fillId="10" borderId="0" xfId="0" applyFont="1" applyFill="1" applyAlignment="1">
      <alignment horizontal="center"/>
    </xf>
    <xf numFmtId="0" fontId="11" fillId="16" borderId="0" xfId="0" applyFont="1" applyFill="1" applyAlignment="1">
      <alignment horizontal="center"/>
    </xf>
    <xf numFmtId="0" fontId="11" fillId="15" borderId="0" xfId="0" applyFont="1" applyFill="1" applyAlignment="1">
      <alignment horizontal="center"/>
    </xf>
    <xf numFmtId="0" fontId="12" fillId="12" borderId="2" xfId="1" applyNumberFormat="1" applyFont="1" applyFill="1" applyBorder="1" applyAlignment="1">
      <alignment horizontal="center" vertical="center" wrapText="1"/>
    </xf>
    <xf numFmtId="0" fontId="9" fillId="0" borderId="2" xfId="0" applyFont="1" applyBorder="1" applyAlignment="1" applyProtection="1">
      <alignment horizontal="center" vertical="center" wrapText="1"/>
      <protection locked="0"/>
    </xf>
    <xf numFmtId="0" fontId="19" fillId="13" borderId="0" xfId="0" applyFont="1" applyFill="1" applyAlignment="1">
      <alignment horizontal="left" vertical="top" wrapText="1"/>
    </xf>
    <xf numFmtId="0" fontId="18" fillId="13" borderId="0" xfId="0" applyFont="1" applyFill="1" applyAlignment="1">
      <alignment horizontal="left" vertical="top" wrapText="1"/>
    </xf>
    <xf numFmtId="0" fontId="24" fillId="13" borderId="0" xfId="0" applyFont="1" applyFill="1" applyAlignment="1">
      <alignment horizontal="left" vertical="top" wrapText="1"/>
    </xf>
    <xf numFmtId="0" fontId="0" fillId="13" borderId="0" xfId="0" applyFill="1" applyAlignment="1">
      <alignment horizontal="left" vertical="top"/>
    </xf>
    <xf numFmtId="0" fontId="9" fillId="9" borderId="5" xfId="0" applyFont="1" applyFill="1" applyBorder="1" applyAlignment="1" applyProtection="1">
      <alignment horizontal="center" vertical="center" wrapText="1"/>
      <protection locked="0"/>
    </xf>
    <xf numFmtId="0" fontId="9" fillId="9" borderId="6" xfId="0" applyFont="1" applyFill="1" applyBorder="1" applyAlignment="1" applyProtection="1">
      <alignment horizontal="center" vertical="center" wrapText="1"/>
      <protection locked="0"/>
    </xf>
    <xf numFmtId="0" fontId="9" fillId="9" borderId="7" xfId="0" applyFont="1" applyFill="1" applyBorder="1" applyAlignment="1" applyProtection="1">
      <alignment horizontal="center" vertical="center" wrapText="1"/>
      <protection locked="0"/>
    </xf>
    <xf numFmtId="0" fontId="6" fillId="0" borderId="1" xfId="0" applyFont="1" applyBorder="1" applyAlignment="1">
      <alignment horizontal="left" vertical="center" wrapText="1"/>
    </xf>
    <xf numFmtId="0" fontId="0" fillId="0" borderId="1" xfId="0" applyBorder="1" applyAlignment="1">
      <alignment horizontal="left" vertical="center" wrapText="1"/>
    </xf>
    <xf numFmtId="0" fontId="8" fillId="4" borderId="2" xfId="1" applyNumberFormat="1" applyFont="1" applyFill="1" applyBorder="1" applyAlignment="1">
      <alignment horizontal="center" vertical="center" wrapText="1"/>
    </xf>
    <xf numFmtId="0" fontId="9" fillId="9" borderId="3" xfId="0" applyFont="1" applyFill="1" applyBorder="1" applyAlignment="1" applyProtection="1">
      <alignment horizontal="center" vertical="center" wrapText="1"/>
      <protection locked="0"/>
    </xf>
    <xf numFmtId="0" fontId="9" fillId="9" borderId="4" xfId="0" applyFont="1" applyFill="1" applyBorder="1" applyAlignment="1" applyProtection="1">
      <alignment horizontal="center" vertical="center" wrapText="1"/>
      <protection locked="0"/>
    </xf>
    <xf numFmtId="0" fontId="6" fillId="0" borderId="5" xfId="0" applyFont="1" applyBorder="1" applyAlignment="1">
      <alignment vertical="top" wrapText="1"/>
    </xf>
    <xf numFmtId="0" fontId="6" fillId="0" borderId="6" xfId="0" applyFont="1" applyBorder="1" applyAlignment="1">
      <alignment vertical="top" wrapText="1"/>
    </xf>
    <xf numFmtId="0" fontId="6" fillId="0" borderId="7" xfId="0" applyFont="1" applyBorder="1" applyAlignment="1">
      <alignment vertical="top"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9" fillId="9" borderId="34" xfId="0" applyFont="1" applyFill="1" applyBorder="1" applyAlignment="1" applyProtection="1">
      <alignment horizontal="center" vertical="center" wrapText="1"/>
      <protection locked="0"/>
    </xf>
    <xf numFmtId="0" fontId="9" fillId="9" borderId="35" xfId="0" applyFont="1" applyFill="1" applyBorder="1" applyAlignment="1" applyProtection="1">
      <alignment horizontal="center" vertical="center" wrapText="1"/>
      <protection locked="0"/>
    </xf>
    <xf numFmtId="0" fontId="0" fillId="0" borderId="40" xfId="0" applyBorder="1" applyAlignment="1">
      <alignment horizontal="left" vertical="center" wrapText="1"/>
    </xf>
    <xf numFmtId="0" fontId="0" fillId="0" borderId="41" xfId="0" applyBorder="1" applyAlignment="1">
      <alignment horizontal="left" vertical="center" wrapText="1"/>
    </xf>
    <xf numFmtId="0" fontId="8" fillId="4" borderId="30" xfId="1" applyNumberFormat="1" applyFont="1" applyFill="1" applyBorder="1" applyAlignment="1">
      <alignment horizontal="center" vertical="center" wrapText="1"/>
    </xf>
    <xf numFmtId="0" fontId="9" fillId="9" borderId="31" xfId="0" applyFont="1" applyFill="1" applyBorder="1" applyAlignment="1" applyProtection="1">
      <alignment horizontal="center" vertical="center" wrapText="1"/>
      <protection locked="0"/>
    </xf>
    <xf numFmtId="0" fontId="9" fillId="9" borderId="32" xfId="0" applyFont="1" applyFill="1" applyBorder="1" applyAlignment="1" applyProtection="1">
      <alignment horizontal="center" vertical="center" wrapText="1"/>
      <protection locked="0"/>
    </xf>
    <xf numFmtId="0" fontId="6" fillId="0" borderId="5"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0" fillId="0" borderId="48" xfId="0" applyBorder="1" applyAlignment="1">
      <alignment horizontal="left" vertical="center" wrapText="1"/>
    </xf>
    <xf numFmtId="0" fontId="0" fillId="0" borderId="49" xfId="0" applyBorder="1" applyAlignment="1">
      <alignment horizontal="left" vertical="center" wrapText="1"/>
    </xf>
    <xf numFmtId="0" fontId="8" fillId="4" borderId="46" xfId="1" applyNumberFormat="1" applyFont="1" applyFill="1" applyBorder="1" applyAlignment="1">
      <alignment horizontal="center" vertical="center" wrapText="1"/>
    </xf>
    <xf numFmtId="0" fontId="8" fillId="4" borderId="1" xfId="1" applyNumberFormat="1" applyFont="1" applyFill="1" applyBorder="1" applyAlignment="1">
      <alignment horizontal="center" vertical="center" wrapText="1"/>
    </xf>
    <xf numFmtId="0" fontId="8" fillId="4" borderId="47" xfId="1" applyNumberFormat="1" applyFont="1" applyFill="1" applyBorder="1" applyAlignment="1">
      <alignment horizontal="center" vertical="center" wrapText="1"/>
    </xf>
  </cellXfs>
  <cellStyles count="33">
    <cellStyle name="=C:\WINNT\SYSTEM32\COMMAND.COM" xfId="3" xr:uid="{00000000-0005-0000-0000-000000000000}"/>
    <cellStyle name="40% - Accent1 2" xfId="4" xr:uid="{00000000-0005-0000-0000-000001000000}"/>
    <cellStyle name="40% - Accent4 2" xfId="5" xr:uid="{00000000-0005-0000-0000-000002000000}"/>
    <cellStyle name="60% - Accent2 2" xfId="6" xr:uid="{00000000-0005-0000-0000-000003000000}"/>
    <cellStyle name="Accent1 2" xfId="7" xr:uid="{00000000-0005-0000-0000-000004000000}"/>
    <cellStyle name="Accent4 2" xfId="8" xr:uid="{00000000-0005-0000-0000-000005000000}"/>
    <cellStyle name="Accent6 2" xfId="9" xr:uid="{00000000-0005-0000-0000-000006000000}"/>
    <cellStyle name="Comma 2" xfId="10" xr:uid="{00000000-0005-0000-0000-000007000000}"/>
    <cellStyle name="Comma 2 2" xfId="18" xr:uid="{00000000-0005-0000-0000-000007000000}"/>
    <cellStyle name="Comma 2 2 2" xfId="31" xr:uid="{00000000-0005-0000-0000-000008000000}"/>
    <cellStyle name="Comma 2 3" xfId="27" xr:uid="{00000000-0005-0000-0000-000008000000}"/>
    <cellStyle name="Heading 2 2" xfId="25" xr:uid="{00000000-0005-0000-0000-000047000000}"/>
    <cellStyle name="Heading 3 2" xfId="26" xr:uid="{00000000-0005-0000-0000-000048000000}"/>
    <cellStyle name="Heading 4" xfId="1" builtinId="19"/>
    <cellStyle name="Hyperlink" xfId="2" builtinId="8"/>
    <cellStyle name="Input 2" xfId="24" xr:uid="{00000000-0005-0000-0000-000049000000}"/>
    <cellStyle name="Neutral 2" xfId="11" xr:uid="{00000000-0005-0000-0000-00000A000000}"/>
    <cellStyle name="Neutral 3" xfId="29" xr:uid="{00000000-0005-0000-0000-00004A000000}"/>
    <cellStyle name="Normal" xfId="0" builtinId="0"/>
    <cellStyle name="Normal 2" xfId="12" xr:uid="{00000000-0005-0000-0000-00000C000000}"/>
    <cellStyle name="Normal 3" xfId="13" xr:uid="{00000000-0005-0000-0000-00000D000000}"/>
    <cellStyle name="Normal 3 2" xfId="14" xr:uid="{00000000-0005-0000-0000-00000E000000}"/>
    <cellStyle name="Normal 3 2 2" xfId="15" xr:uid="{00000000-0005-0000-0000-00000F000000}"/>
    <cellStyle name="Normal 3 2 2 2" xfId="21" xr:uid="{00000000-0005-0000-0000-00000F000000}"/>
    <cellStyle name="Normal 3 2 3" xfId="20" xr:uid="{00000000-0005-0000-0000-00000E000000}"/>
    <cellStyle name="Normal 3 2 4" xfId="32" xr:uid="{00000000-0005-0000-0000-000011000000}"/>
    <cellStyle name="Normal 3 3" xfId="16" xr:uid="{00000000-0005-0000-0000-000010000000}"/>
    <cellStyle name="Normal 3 3 2" xfId="22" xr:uid="{00000000-0005-0000-0000-000010000000}"/>
    <cellStyle name="Normal 3 4" xfId="17" xr:uid="{00000000-0005-0000-0000-000011000000}"/>
    <cellStyle name="Normal 3 4 2" xfId="23" xr:uid="{00000000-0005-0000-0000-000011000000}"/>
    <cellStyle name="Normal 3 5" xfId="19" xr:uid="{00000000-0005-0000-0000-00000D000000}"/>
    <cellStyle name="Normal 3 6" xfId="28" xr:uid="{00000000-0005-0000-0000-000011000000}"/>
    <cellStyle name="Text_CEPATNEI" xfId="30" xr:uid="{00000000-0005-0000-0000-000013000000}"/>
  </cellStyles>
  <dxfs count="19">
    <dxf>
      <font>
        <color theme="0"/>
      </font>
    </dxf>
    <dxf>
      <fill>
        <patternFill patternType="none">
          <bgColor auto="1"/>
        </patternFill>
      </fill>
    </dxf>
    <dxf>
      <fill>
        <patternFill patternType="none">
          <bgColor auto="1"/>
        </patternFill>
      </fill>
      <border>
        <left style="thin">
          <color auto="1"/>
        </left>
        <right/>
        <top/>
        <bottom/>
      </border>
    </dxf>
    <dxf>
      <font>
        <color theme="0"/>
      </font>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ont>
        <color rgb="FF92D050"/>
      </font>
    </dxf>
    <dxf>
      <font>
        <color auto="1"/>
      </font>
      <fill>
        <patternFill>
          <bgColor rgb="FFFFFF00"/>
        </patternFill>
      </fill>
    </dxf>
    <dxf>
      <fill>
        <patternFill>
          <bgColor rgb="FFFFFF00"/>
        </patternFill>
      </fill>
    </dxf>
    <dxf>
      <fill>
        <patternFill>
          <bgColor theme="0" tint="-0.499984740745262"/>
        </patternFill>
      </fill>
    </dxf>
    <dxf>
      <fill>
        <patternFill>
          <bgColor rgb="FFFF0000"/>
        </patternFill>
      </fill>
    </dxf>
    <dxf>
      <fill>
        <patternFill>
          <bgColor rgb="FFFF0000"/>
        </patternFill>
      </fill>
    </dxf>
    <dxf>
      <fill>
        <patternFill>
          <bgColor rgb="FF00B050"/>
        </patternFill>
      </fill>
    </dxf>
    <dxf>
      <font>
        <color rgb="FFFF0000"/>
      </font>
    </dxf>
    <dxf>
      <font>
        <b/>
        <i val="0"/>
        <color rgb="FFFF0000"/>
      </font>
      <fill>
        <patternFill patternType="none">
          <bgColor auto="1"/>
        </patternFill>
      </fill>
    </dxf>
    <dxf>
      <font>
        <color rgb="FF92D05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19</xdr:col>
      <xdr:colOff>600074</xdr:colOff>
      <xdr:row>19</xdr:row>
      <xdr:rowOff>47625</xdr:rowOff>
    </xdr:from>
    <xdr:to>
      <xdr:col>29</xdr:col>
      <xdr:colOff>113569</xdr:colOff>
      <xdr:row>28</xdr:row>
      <xdr:rowOff>142876</xdr:rowOff>
    </xdr:to>
    <xdr:pic>
      <xdr:nvPicPr>
        <xdr:cNvPr id="2" name="Picture 1">
          <a:extLst>
            <a:ext uri="{FF2B5EF4-FFF2-40B4-BE49-F238E27FC236}">
              <a16:creationId xmlns:a16="http://schemas.microsoft.com/office/drawing/2014/main" id="{7557E6B1-3411-48DE-9F8C-C1C4D8A93B40}"/>
            </a:ext>
          </a:extLst>
        </xdr:cNvPr>
        <xdr:cNvPicPr>
          <a:picLocks noChangeAspect="1"/>
        </xdr:cNvPicPr>
      </xdr:nvPicPr>
      <xdr:blipFill>
        <a:blip xmlns:r="http://schemas.openxmlformats.org/officeDocument/2006/relationships" r:embed="rId1"/>
        <a:stretch>
          <a:fillRect/>
        </a:stretch>
      </xdr:blipFill>
      <xdr:spPr>
        <a:xfrm>
          <a:off x="12182474" y="1857375"/>
          <a:ext cx="5609495" cy="1552575"/>
        </a:xfrm>
        <a:prstGeom prst="rect">
          <a:avLst/>
        </a:prstGeom>
      </xdr:spPr>
    </xdr:pic>
    <xdr:clientData/>
  </xdr:twoCellAnchor>
  <xdr:twoCellAnchor editAs="oneCell">
    <xdr:from>
      <xdr:col>19</xdr:col>
      <xdr:colOff>571500</xdr:colOff>
      <xdr:row>10</xdr:row>
      <xdr:rowOff>95249</xdr:rowOff>
    </xdr:from>
    <xdr:to>
      <xdr:col>30</xdr:col>
      <xdr:colOff>37329</xdr:colOff>
      <xdr:row>17</xdr:row>
      <xdr:rowOff>9389</xdr:rowOff>
    </xdr:to>
    <xdr:pic>
      <xdr:nvPicPr>
        <xdr:cNvPr id="3" name="Picture 2">
          <a:extLst>
            <a:ext uri="{FF2B5EF4-FFF2-40B4-BE49-F238E27FC236}">
              <a16:creationId xmlns:a16="http://schemas.microsoft.com/office/drawing/2014/main" id="{313E662E-A0A0-4CBA-BF4F-533904D57280}"/>
            </a:ext>
          </a:extLst>
        </xdr:cNvPr>
        <xdr:cNvPicPr>
          <a:picLocks noChangeAspect="1"/>
        </xdr:cNvPicPr>
      </xdr:nvPicPr>
      <xdr:blipFill rotWithShape="1">
        <a:blip xmlns:r="http://schemas.openxmlformats.org/officeDocument/2006/relationships" r:embed="rId2"/>
        <a:srcRect t="2656"/>
        <a:stretch/>
      </xdr:blipFill>
      <xdr:spPr>
        <a:xfrm>
          <a:off x="12153900" y="447674"/>
          <a:ext cx="6171429" cy="104761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EFAB65-FD8E-4F40-A125-5641255947CC}">
  <dimension ref="A1:CE86"/>
  <sheetViews>
    <sheetView showGridLines="0" tabSelected="1" topLeftCell="B21" zoomScale="90" zoomScaleNormal="90" workbookViewId="0">
      <selection activeCell="C36" sqref="C36"/>
    </sheetView>
  </sheetViews>
  <sheetFormatPr defaultColWidth="9.1796875" defaultRowHeight="12.5" x14ac:dyDescent="0.25"/>
  <cols>
    <col min="1" max="1" width="10" style="40" hidden="1" customWidth="1"/>
    <col min="2" max="2" width="11.81640625" style="40" customWidth="1"/>
    <col min="3" max="3" width="36.453125" style="40" customWidth="1"/>
    <col min="4" max="4" width="12.1796875" style="40" bestFit="1" customWidth="1"/>
    <col min="5" max="5" width="17.453125" style="40" customWidth="1"/>
    <col min="6" max="6" width="23.54296875" style="40" customWidth="1"/>
    <col min="7" max="7" width="15.54296875" style="40" customWidth="1"/>
    <col min="8" max="8" width="12.54296875" style="40" bestFit="1" customWidth="1"/>
    <col min="9" max="9" width="16.453125" style="40" customWidth="1"/>
    <col min="10" max="10" width="15.81640625" style="40" customWidth="1"/>
    <col min="11" max="11" width="34" style="40" customWidth="1"/>
    <col min="12" max="12" width="19.453125" style="40" customWidth="1"/>
    <col min="13" max="13" width="38.1796875" style="40" customWidth="1"/>
    <col min="14" max="14" width="11.54296875" style="40" customWidth="1"/>
    <col min="15" max="15" width="14.453125" style="40" customWidth="1"/>
    <col min="16" max="16" width="12.54296875" style="40" customWidth="1"/>
    <col min="17" max="17" width="9.1796875" style="40" customWidth="1"/>
    <col min="18" max="18" width="14.1796875" style="40" customWidth="1"/>
    <col min="19" max="19" width="11" style="40" customWidth="1"/>
    <col min="20" max="20" width="22.81640625" style="40" customWidth="1"/>
    <col min="21" max="21" width="14.1796875" style="40" customWidth="1"/>
    <col min="22" max="22" width="13.1796875" style="40" customWidth="1"/>
    <col min="23" max="23" width="16" style="40" customWidth="1"/>
    <col min="24" max="25" width="9.1796875" style="40" customWidth="1"/>
    <col min="26" max="26" width="14.81640625" style="40" customWidth="1"/>
    <col min="27" max="36" width="9.1796875" style="40" customWidth="1"/>
    <col min="37" max="37" width="14" style="40" customWidth="1"/>
    <col min="38" max="41" width="9.1796875" style="40" customWidth="1"/>
    <col min="42" max="42" width="10.453125" style="40" customWidth="1"/>
    <col min="43" max="43" width="12.453125" style="40" customWidth="1"/>
    <col min="44" max="44" width="11.81640625" style="40" customWidth="1"/>
    <col min="45" max="45" width="13.1796875" style="40" customWidth="1"/>
    <col min="46" max="134" width="9.1796875" style="40" customWidth="1"/>
    <col min="135" max="16384" width="9.1796875" style="40"/>
  </cols>
  <sheetData>
    <row r="1" spans="1:24" ht="20" x14ac:dyDescent="0.4">
      <c r="A1"/>
      <c r="B1"/>
      <c r="C1"/>
      <c r="D1"/>
      <c r="E1"/>
      <c r="F1"/>
      <c r="G1" s="102" t="s">
        <v>1641</v>
      </c>
      <c r="H1"/>
      <c r="I1"/>
      <c r="J1"/>
      <c r="K1"/>
      <c r="L1"/>
      <c r="M1"/>
      <c r="N1"/>
      <c r="O1"/>
      <c r="P1"/>
    </row>
    <row r="2" spans="1:24" x14ac:dyDescent="0.25">
      <c r="A2"/>
      <c r="B2"/>
      <c r="C2"/>
      <c r="D2"/>
      <c r="E2"/>
      <c r="F2"/>
      <c r="G2"/>
      <c r="H2"/>
      <c r="I2"/>
      <c r="J2"/>
      <c r="K2"/>
      <c r="L2"/>
      <c r="M2"/>
      <c r="N2"/>
      <c r="O2"/>
      <c r="P2"/>
    </row>
    <row r="3" spans="1:24" x14ac:dyDescent="0.25">
      <c r="A3"/>
      <c r="B3"/>
      <c r="C3"/>
      <c r="D3"/>
      <c r="E3"/>
      <c r="F3"/>
      <c r="G3"/>
      <c r="H3"/>
      <c r="I3"/>
      <c r="J3"/>
      <c r="K3"/>
      <c r="L3"/>
      <c r="M3"/>
      <c r="N3"/>
      <c r="O3"/>
      <c r="P3"/>
    </row>
    <row r="4" spans="1:24" ht="13.5" thickBot="1" x14ac:dyDescent="0.35">
      <c r="A4"/>
      <c r="B4" s="61"/>
      <c r="C4" s="83" t="s">
        <v>1627</v>
      </c>
      <c r="D4"/>
      <c r="E4"/>
      <c r="F4" s="34"/>
      <c r="G4"/>
      <c r="H4" s="107" t="s">
        <v>1631</v>
      </c>
      <c r="I4"/>
      <c r="J4" s="42"/>
      <c r="K4"/>
      <c r="L4"/>
      <c r="M4"/>
      <c r="N4"/>
      <c r="O4"/>
      <c r="P4" s="55"/>
    </row>
    <row r="5" spans="1:24" x14ac:dyDescent="0.25">
      <c r="A5"/>
      <c r="B5" s="61"/>
      <c r="C5" s="104" t="s">
        <v>1505</v>
      </c>
      <c r="D5" s="105" t="s">
        <v>1508</v>
      </c>
      <c r="E5" s="20"/>
      <c r="F5" s="26"/>
      <c r="G5"/>
      <c r="H5" s="25" t="s">
        <v>1637</v>
      </c>
      <c r="I5" s="20"/>
      <c r="J5" s="21"/>
      <c r="K5"/>
      <c r="L5"/>
      <c r="M5"/>
      <c r="N5"/>
      <c r="O5"/>
      <c r="P5" s="55"/>
    </row>
    <row r="6" spans="1:24" x14ac:dyDescent="0.25">
      <c r="A6"/>
      <c r="B6" s="61"/>
      <c r="C6" s="81" t="s">
        <v>1614</v>
      </c>
      <c r="D6" s="103" t="s">
        <v>1510</v>
      </c>
      <c r="E6"/>
      <c r="F6" s="41"/>
      <c r="G6"/>
      <c r="H6" s="22" t="s">
        <v>1615</v>
      </c>
      <c r="I6" t="s">
        <v>1609</v>
      </c>
      <c r="J6" s="23" t="s">
        <v>1610</v>
      </c>
      <c r="K6"/>
      <c r="L6"/>
      <c r="M6"/>
      <c r="N6"/>
      <c r="O6"/>
      <c r="P6" s="55"/>
    </row>
    <row r="7" spans="1:24" ht="18.75" customHeight="1" thickBot="1" x14ac:dyDescent="0.3">
      <c r="A7"/>
      <c r="B7" s="61"/>
      <c r="C7" s="81" t="s">
        <v>1622</v>
      </c>
      <c r="D7" s="80" t="s">
        <v>1496</v>
      </c>
      <c r="E7"/>
      <c r="F7" s="23"/>
      <c r="G7"/>
      <c r="H7" s="38">
        <v>100</v>
      </c>
      <c r="I7" s="39">
        <v>604</v>
      </c>
      <c r="J7" s="24">
        <f>H7*I7/1000</f>
        <v>60.4</v>
      </c>
      <c r="K7"/>
      <c r="L7"/>
      <c r="M7"/>
      <c r="N7"/>
      <c r="O7"/>
      <c r="P7" s="55"/>
    </row>
    <row r="8" spans="1:24" ht="24.75" customHeight="1" thickBot="1" x14ac:dyDescent="0.35">
      <c r="A8"/>
      <c r="B8" s="61"/>
      <c r="C8" s="106" t="s">
        <v>1623</v>
      </c>
      <c r="D8" s="127">
        <f>-J7</f>
        <v>-60.4</v>
      </c>
      <c r="E8" s="129" t="s">
        <v>1636</v>
      </c>
      <c r="F8" s="130"/>
      <c r="G8"/>
      <c r="H8" s="131" t="s">
        <v>1616</v>
      </c>
      <c r="I8" s="131"/>
      <c r="J8" s="131"/>
      <c r="K8"/>
      <c r="L8"/>
      <c r="M8"/>
      <c r="N8"/>
      <c r="O8"/>
      <c r="P8" s="55"/>
    </row>
    <row r="9" spans="1:24" x14ac:dyDescent="0.25">
      <c r="A9"/>
      <c r="B9" s="61"/>
      <c r="C9" s="123" t="str">
        <f ca="1">IF(D73="OK","",D73)</f>
        <v/>
      </c>
      <c r="D9"/>
      <c r="E9"/>
      <c r="F9"/>
      <c r="G9"/>
      <c r="H9" s="132"/>
      <c r="I9" s="132"/>
      <c r="J9" s="132"/>
      <c r="K9"/>
      <c r="L9"/>
      <c r="M9"/>
      <c r="N9"/>
      <c r="O9"/>
      <c r="P9" s="55"/>
    </row>
    <row r="10" spans="1:24" hidden="1" x14ac:dyDescent="0.25">
      <c r="A10"/>
      <c r="B10" s="61"/>
      <c r="C10"/>
      <c r="D10" t="s">
        <v>1493</v>
      </c>
      <c r="E10"/>
      <c r="F10"/>
      <c r="G10"/>
      <c r="H10"/>
      <c r="I10"/>
      <c r="J10"/>
      <c r="K10"/>
      <c r="L10"/>
      <c r="M10"/>
      <c r="N10"/>
      <c r="O10"/>
      <c r="P10" s="55"/>
    </row>
    <row r="11" spans="1:24" hidden="1" x14ac:dyDescent="0.25">
      <c r="A11"/>
      <c r="B11" s="61"/>
      <c r="C11"/>
      <c r="D11" s="34" t="s">
        <v>1495</v>
      </c>
      <c r="E11" t="s">
        <v>1496</v>
      </c>
      <c r="F11" s="34" t="s">
        <v>1497</v>
      </c>
      <c r="G11" t="s">
        <v>1498</v>
      </c>
      <c r="H11" s="34" t="s">
        <v>1499</v>
      </c>
      <c r="I11"/>
      <c r="J11"/>
      <c r="K11"/>
      <c r="L11"/>
      <c r="M11"/>
      <c r="N11"/>
      <c r="O11"/>
      <c r="P11" s="55"/>
    </row>
    <row r="12" spans="1:24" hidden="1" x14ac:dyDescent="0.25">
      <c r="A12"/>
      <c r="B12" s="61"/>
      <c r="C12" s="34" t="s">
        <v>1492</v>
      </c>
      <c r="D12" s="29">
        <f>IF($D$7=C21,$D$8,0)</f>
        <v>0</v>
      </c>
      <c r="E12" s="29">
        <f>IF($D$7=C22,$D$8,0)</f>
        <v>-60.4</v>
      </c>
      <c r="F12" s="29">
        <f>IF($D$7=C23,$D$8,0)</f>
        <v>0</v>
      </c>
      <c r="G12" s="29">
        <f>IF($D$7=C24,$D$8,0)</f>
        <v>0</v>
      </c>
      <c r="H12" s="29">
        <f>IF($D$7=C25,$D$8,0)</f>
        <v>0</v>
      </c>
      <c r="I12"/>
      <c r="J12"/>
      <c r="K12"/>
      <c r="L12"/>
      <c r="M12"/>
      <c r="N12"/>
      <c r="O12"/>
      <c r="P12" s="55"/>
      <c r="X12" s="89"/>
    </row>
    <row r="13" spans="1:24" hidden="1" x14ac:dyDescent="0.25">
      <c r="A13"/>
      <c r="B13" s="61"/>
      <c r="C13" s="34" t="s">
        <v>7</v>
      </c>
      <c r="D13" s="74"/>
      <c r="E13" s="74"/>
      <c r="F13" s="74"/>
      <c r="G13" s="74"/>
      <c r="H13" s="74"/>
      <c r="I13"/>
      <c r="J13"/>
      <c r="K13"/>
      <c r="L13"/>
      <c r="M13"/>
      <c r="N13"/>
      <c r="O13"/>
      <c r="P13" s="55"/>
    </row>
    <row r="14" spans="1:24" hidden="1" x14ac:dyDescent="0.25">
      <c r="A14"/>
      <c r="B14" s="61"/>
      <c r="C14" s="34" t="s">
        <v>8</v>
      </c>
      <c r="D14" s="74"/>
      <c r="E14" s="74"/>
      <c r="F14" s="74"/>
      <c r="G14" s="74"/>
      <c r="H14" s="74"/>
      <c r="I14"/>
      <c r="J14"/>
      <c r="K14"/>
      <c r="L14"/>
      <c r="M14"/>
      <c r="N14"/>
      <c r="O14"/>
      <c r="P14" s="55"/>
    </row>
    <row r="15" spans="1:24" ht="12.75" hidden="1" customHeight="1" x14ac:dyDescent="0.25">
      <c r="A15"/>
      <c r="B15" s="61"/>
      <c r="C15" s="34" t="s">
        <v>9</v>
      </c>
      <c r="D15" s="74"/>
      <c r="E15" s="74"/>
      <c r="F15" s="74"/>
      <c r="G15" s="74"/>
      <c r="H15" s="74"/>
      <c r="I15"/>
      <c r="J15"/>
      <c r="K15"/>
      <c r="L15"/>
      <c r="M15"/>
      <c r="N15"/>
      <c r="O15"/>
      <c r="P15" s="55"/>
    </row>
    <row r="16" spans="1:24" ht="13.4" hidden="1" customHeight="1" x14ac:dyDescent="0.25">
      <c r="A16"/>
      <c r="B16" s="61"/>
      <c r="C16"/>
      <c r="D16"/>
      <c r="E16"/>
      <c r="F16"/>
      <c r="G16"/>
      <c r="H16"/>
      <c r="I16"/>
      <c r="J16"/>
      <c r="K16"/>
      <c r="L16"/>
      <c r="M16"/>
      <c r="N16"/>
      <c r="O16"/>
      <c r="P16" s="55"/>
      <c r="W16" s="89"/>
    </row>
    <row r="17" spans="1:26" ht="13.4" customHeight="1" x14ac:dyDescent="0.25">
      <c r="A17"/>
      <c r="B17" s="61"/>
      <c r="C17" s="124" t="str">
        <f>IF(D74="OK","",D74)</f>
        <v/>
      </c>
      <c r="D17"/>
      <c r="E17"/>
      <c r="F17" s="34"/>
      <c r="G17"/>
      <c r="H17"/>
      <c r="I17"/>
      <c r="J17"/>
      <c r="K17" s="136" t="s">
        <v>1</v>
      </c>
      <c r="L17" s="2" t="str">
        <f ca="1">IFERROR(OFFSET(Z50,0,1*(MATCH($D$5,$AA$41:$CD$41,0))),"")</f>
        <v>Period 1</v>
      </c>
      <c r="M17" s="2" t="str">
        <f ca="1">IFERROR(OFFSET(AA50,0,1*(MATCH($D$5,$AA$41:$CD$41,0))),"")</f>
        <v>Period 2</v>
      </c>
      <c r="N17" s="2" t="str">
        <f ca="1">IFERROR(OFFSET(AB50,0,1*(MATCH($D$5,$AA$41:$CD$41,0))),"")</f>
        <v>Period 3</v>
      </c>
      <c r="O17" s="2" t="str">
        <f ca="1">IFERROR(OFFSET(AC50,0,1*(MATCH($D$5,$AA$41:$CD$41,0))),"")</f>
        <v>Period 4</v>
      </c>
      <c r="P17" s="2" t="str">
        <f ca="1">IF($AC$56= "NPG NE",OFFSET(AD50,0,1*(MATCH($D$5,$AA$41:$CD$41,0))),"")</f>
        <v/>
      </c>
      <c r="W17" s="89"/>
    </row>
    <row r="18" spans="1:26" ht="13.5" thickBot="1" x14ac:dyDescent="0.35">
      <c r="A18"/>
      <c r="B18" s="61"/>
      <c r="C18" s="83" t="s">
        <v>1494</v>
      </c>
      <c r="D18"/>
      <c r="E18"/>
      <c r="F18"/>
      <c r="G18"/>
      <c r="H18"/>
      <c r="I18"/>
      <c r="J18"/>
      <c r="K18" s="136"/>
      <c r="L18" s="2" t="str">
        <f ca="1">IFERROR(OFFSET(Z51,0,1*(MATCH($D$5,$AA$41:$CD$41,0))), "")</f>
        <v>Winter Peak</v>
      </c>
      <c r="M18" s="2" t="str">
        <f t="shared" ref="M18:O21" ca="1" si="0">IFERROR(OFFSET(AA51,0,1*(MATCH($D$5,$AA$41:$CD$41,0))),"")</f>
        <v>Winter Daytime</v>
      </c>
      <c r="N18" s="2" t="str">
        <f t="shared" ca="1" si="0"/>
        <v>Night</v>
      </c>
      <c r="O18" s="2" t="str">
        <f t="shared" ca="1" si="0"/>
        <v>Other</v>
      </c>
      <c r="P18" s="2" t="str">
        <f ca="1">IF($AC$56= "NPG NE",OFFSET(AD51,0,1*(MATCH($D$5,$AA$41:$CD$41,0))),"")</f>
        <v/>
      </c>
      <c r="X18" s="90"/>
    </row>
    <row r="19" spans="1:26" ht="43.5" customHeight="1" x14ac:dyDescent="0.25">
      <c r="A19"/>
      <c r="B19" s="61"/>
      <c r="C19" s="137" t="s">
        <v>1624</v>
      </c>
      <c r="D19" s="138"/>
      <c r="E19" s="138"/>
      <c r="F19" s="138"/>
      <c r="G19" s="138"/>
      <c r="H19" s="138"/>
      <c r="I19" s="139"/>
      <c r="J19"/>
      <c r="K19" s="121" t="str">
        <f>Z52</f>
        <v>Monday to Friday 
March to October</v>
      </c>
      <c r="L19" s="16">
        <f ca="1">IFERROR(OFFSET(Z52,0,1*(MATCH($D$5,$AA$41:$CE$41,0))),"")</f>
        <v>0</v>
      </c>
      <c r="M19" s="16">
        <f t="shared" ca="1" si="0"/>
        <v>0</v>
      </c>
      <c r="N19" s="16" t="str">
        <f t="shared" ca="1" si="0"/>
        <v>00:00 - 07:00</v>
      </c>
      <c r="O19" s="16" t="str">
        <f t="shared" ca="1" si="0"/>
        <v>07:00 - 00:00</v>
      </c>
      <c r="P19" s="122" t="str">
        <f ca="1">IF($AC$56= "NPG NE",OFFSET(AD52,0,1*(MATCH($D$5,$AA$41:$CD$41,0))),"")</f>
        <v/>
      </c>
      <c r="W19" s="89"/>
    </row>
    <row r="20" spans="1:26" ht="50.5" x14ac:dyDescent="0.3">
      <c r="A20"/>
      <c r="B20" s="61"/>
      <c r="C20" s="81" t="s">
        <v>1646</v>
      </c>
      <c r="D20" s="79" t="s">
        <v>1642</v>
      </c>
      <c r="E20" s="79" t="s">
        <v>1643</v>
      </c>
      <c r="F20" s="79" t="s">
        <v>1644</v>
      </c>
      <c r="G20" s="79" t="s">
        <v>1645</v>
      </c>
      <c r="H20"/>
      <c r="I20" s="28"/>
      <c r="J20"/>
      <c r="K20" s="121" t="str">
        <f>Z53</f>
        <v>Monday to Friday 
November to February</v>
      </c>
      <c r="L20" s="16" t="str">
        <f ca="1">IFERROR(OFFSET(Z53,0,1*(MATCH($D$5,$AA$41:$CD$41,0))), "")</f>
        <v>16:00 – 19:00</v>
      </c>
      <c r="M20" s="16" t="str">
        <f t="shared" ca="1" si="0"/>
        <v>07:00 – 16:00
19:00 – 00:00</v>
      </c>
      <c r="N20" s="16" t="str">
        <f t="shared" ca="1" si="0"/>
        <v>00:00 - 07:00</v>
      </c>
      <c r="O20" s="16">
        <f t="shared" ca="1" si="0"/>
        <v>0</v>
      </c>
      <c r="P20" s="122" t="str">
        <f ca="1">IF($AC$56= "NPG NE",OFFSET(AD53,0,1*(MATCH($D$5,$AA$41:$CD$41,0))),"")</f>
        <v/>
      </c>
    </row>
    <row r="21" spans="1:26" ht="32.25" customHeight="1" x14ac:dyDescent="0.25">
      <c r="A21"/>
      <c r="B21" s="61"/>
      <c r="C21" s="81" t="s">
        <v>1495</v>
      </c>
      <c r="D21" s="103"/>
      <c r="E21" s="80"/>
      <c r="F21" s="128"/>
      <c r="G21" s="80"/>
      <c r="H21"/>
      <c r="I21" s="23"/>
      <c r="J21"/>
      <c r="K21" s="145" t="str">
        <f>Z54</f>
        <v>Saturday and Sunday
All Year</v>
      </c>
      <c r="L21" s="135">
        <f ca="1">IFERROR(OFFSET(Z54,0,1*(MATCH($D$5,$AA$41:$CD$41,0))),"")</f>
        <v>0</v>
      </c>
      <c r="M21" s="135">
        <f t="shared" ca="1" si="0"/>
        <v>0</v>
      </c>
      <c r="N21" s="135" t="str">
        <f t="shared" ca="1" si="0"/>
        <v>00:00 - 07:00</v>
      </c>
      <c r="O21" s="135" t="str">
        <f t="shared" ca="1" si="0"/>
        <v>07:00 - 00:00</v>
      </c>
      <c r="P21" s="146" t="str">
        <f ca="1">IF($AC$56= "NPG NE",OFFSET(AD54,0,1*(MATCH($D$5,$AA$41:$CD$41,0))),"")</f>
        <v/>
      </c>
    </row>
    <row r="22" spans="1:26" x14ac:dyDescent="0.25">
      <c r="A22"/>
      <c r="B22" s="61"/>
      <c r="C22" s="81" t="s">
        <v>1496</v>
      </c>
      <c r="D22" s="80"/>
      <c r="E22" s="80"/>
      <c r="F22" s="128">
        <f>J7</f>
        <v>60.4</v>
      </c>
      <c r="G22" s="80"/>
      <c r="H22"/>
      <c r="I22" s="23"/>
      <c r="J22"/>
      <c r="K22" s="145"/>
      <c r="L22" s="135"/>
      <c r="M22" s="135"/>
      <c r="N22" s="135"/>
      <c r="O22" s="135"/>
      <c r="P22" s="146"/>
    </row>
    <row r="23" spans="1:26" x14ac:dyDescent="0.25">
      <c r="A23"/>
      <c r="B23" s="61"/>
      <c r="C23" s="81" t="s">
        <v>1497</v>
      </c>
      <c r="D23" s="80"/>
      <c r="E23" s="80"/>
      <c r="F23" s="128"/>
      <c r="G23" s="80"/>
      <c r="H23"/>
      <c r="I23" s="23"/>
      <c r="J23"/>
      <c r="K23"/>
      <c r="L23"/>
      <c r="M23"/>
      <c r="N23"/>
      <c r="O23"/>
      <c r="P23" s="55"/>
    </row>
    <row r="24" spans="1:26" x14ac:dyDescent="0.25">
      <c r="A24"/>
      <c r="B24" s="61"/>
      <c r="C24" s="82" t="s">
        <v>1498</v>
      </c>
      <c r="D24" s="80"/>
      <c r="E24" s="80"/>
      <c r="F24" s="128"/>
      <c r="G24" s="80"/>
      <c r="H24"/>
      <c r="I24" s="23"/>
      <c r="J24"/>
      <c r="K24"/>
      <c r="L24"/>
      <c r="M24"/>
      <c r="N24"/>
      <c r="O24"/>
      <c r="P24" s="55"/>
      <c r="X24" s="89"/>
    </row>
    <row r="25" spans="1:26" x14ac:dyDescent="0.25">
      <c r="A25"/>
      <c r="B25" s="61"/>
      <c r="C25" s="81" t="s">
        <v>1499</v>
      </c>
      <c r="D25" s="80"/>
      <c r="E25" s="80"/>
      <c r="F25" s="80"/>
      <c r="G25" s="80"/>
      <c r="H25"/>
      <c r="I25" s="23"/>
      <c r="J25"/>
      <c r="K25"/>
      <c r="L25"/>
      <c r="M25"/>
      <c r="N25"/>
      <c r="O25"/>
      <c r="P25" s="55"/>
    </row>
    <row r="26" spans="1:26" ht="13" x14ac:dyDescent="0.3">
      <c r="A26"/>
      <c r="B26" s="61"/>
      <c r="C26" s="27"/>
      <c r="D26" s="30" t="str">
        <f>IF(D8=((SUM(E21:E25,G21:G25)-SUM(D21:D25,F21:F25))),"",CONCATENATE("The volume of flexibility provided does not match the required needs total additional flexibility required = ",D8-(SUM(E21:E25,G21:G25)-SUM(D21:D25,F21:F25)), "MWh"))</f>
        <v/>
      </c>
      <c r="E26"/>
      <c r="F26"/>
      <c r="G26"/>
      <c r="H26"/>
      <c r="I26" s="23"/>
      <c r="J26"/>
      <c r="K26"/>
      <c r="L26"/>
      <c r="M26"/>
      <c r="N26"/>
      <c r="O26"/>
      <c r="P26" s="55"/>
    </row>
    <row r="27" spans="1:26" ht="13.5" thickBot="1" x14ac:dyDescent="0.35">
      <c r="A27"/>
      <c r="B27" s="61"/>
      <c r="C27" s="32"/>
      <c r="D27" s="37" t="str">
        <f>IF(NOT(AND(D68="ok", D69="ok", D70="ok", D71="ok")),"Error  - The voltage of services provided is higher than the requirement voltage","" )</f>
        <v/>
      </c>
      <c r="E27" s="31"/>
      <c r="F27" s="31"/>
      <c r="G27" s="31"/>
      <c r="H27" s="31"/>
      <c r="I27" s="33"/>
      <c r="J27" s="42"/>
      <c r="K27"/>
      <c r="L27"/>
      <c r="M27"/>
      <c r="N27"/>
      <c r="O27"/>
      <c r="P27" s="55"/>
    </row>
    <row r="28" spans="1:26" x14ac:dyDescent="0.25">
      <c r="A28"/>
      <c r="B28" s="61"/>
      <c r="C28"/>
      <c r="D28"/>
      <c r="E28"/>
      <c r="F28"/>
      <c r="G28"/>
      <c r="H28"/>
      <c r="I28"/>
      <c r="J28"/>
      <c r="K28"/>
      <c r="L28"/>
      <c r="M28"/>
      <c r="N28"/>
      <c r="O28"/>
      <c r="P28" s="55"/>
      <c r="R28" s="89"/>
    </row>
    <row r="29" spans="1:26" ht="13.5" thickBot="1" x14ac:dyDescent="0.35">
      <c r="A29"/>
      <c r="B29" s="61"/>
      <c r="C29" s="83" t="s">
        <v>1625</v>
      </c>
      <c r="D29"/>
      <c r="E29"/>
      <c r="F29"/>
      <c r="G29"/>
      <c r="H29"/>
      <c r="I29"/>
      <c r="J29"/>
      <c r="K29"/>
      <c r="L29"/>
      <c r="M29"/>
      <c r="N29"/>
      <c r="O29"/>
      <c r="P29" s="55"/>
      <c r="Q29" s="91"/>
      <c r="S29" s="91"/>
      <c r="T29" s="91"/>
    </row>
    <row r="30" spans="1:26" ht="25" x14ac:dyDescent="0.25">
      <c r="A30"/>
      <c r="B30" s="61"/>
      <c r="C30" s="84" t="s">
        <v>1612</v>
      </c>
      <c r="D30" s="85" t="s">
        <v>1674</v>
      </c>
      <c r="E30"/>
      <c r="F30"/>
      <c r="G30"/>
      <c r="H30"/>
      <c r="I30"/>
      <c r="J30" s="134"/>
      <c r="K30" s="134"/>
      <c r="L30" s="134"/>
      <c r="M30" s="134"/>
      <c r="N30" s="134"/>
      <c r="O30"/>
      <c r="P30" s="55"/>
      <c r="R30" s="91"/>
      <c r="U30" s="91"/>
    </row>
    <row r="31" spans="1:26" ht="25.5" thickBot="1" x14ac:dyDescent="0.3">
      <c r="A31"/>
      <c r="B31" s="61"/>
      <c r="C31" s="86" t="s">
        <v>1611</v>
      </c>
      <c r="D31" s="87" t="s">
        <v>1674</v>
      </c>
      <c r="E31"/>
      <c r="F31"/>
      <c r="G31" s="124"/>
      <c r="H31"/>
      <c r="I31"/>
      <c r="J31"/>
      <c r="K31"/>
      <c r="L31"/>
      <c r="M31"/>
      <c r="N31"/>
      <c r="O31" s="42"/>
      <c r="P31" s="75"/>
      <c r="R31" s="91"/>
      <c r="S31" s="91"/>
      <c r="W31" s="91"/>
      <c r="X31" s="91"/>
      <c r="Y31" s="91"/>
      <c r="Z31" s="91"/>
    </row>
    <row r="32" spans="1:26" x14ac:dyDescent="0.25">
      <c r="A32"/>
      <c r="B32" s="61"/>
      <c r="C32"/>
      <c r="D32"/>
      <c r="E32"/>
      <c r="F32"/>
      <c r="G32"/>
      <c r="H32"/>
      <c r="I32"/>
      <c r="J32"/>
      <c r="K32"/>
      <c r="L32"/>
      <c r="M32"/>
      <c r="N32" s="42"/>
      <c r="O32" s="42"/>
      <c r="P32" s="75"/>
      <c r="Q32" s="91"/>
      <c r="R32" s="91"/>
      <c r="S32" s="91"/>
    </row>
    <row r="33" spans="1:83" x14ac:dyDescent="0.25">
      <c r="A33"/>
      <c r="B33" s="61"/>
      <c r="C33"/>
      <c r="D33"/>
      <c r="E33"/>
      <c r="F33"/>
      <c r="G33" t="str">
        <f ca="1">IFERROR(C9,"Error")</f>
        <v/>
      </c>
      <c r="H33"/>
      <c r="I33"/>
      <c r="J33"/>
      <c r="K33"/>
      <c r="L33"/>
      <c r="M33"/>
      <c r="N33" s="42"/>
      <c r="O33" s="42"/>
      <c r="P33" s="75"/>
      <c r="Q33" s="91"/>
      <c r="R33" s="91"/>
      <c r="S33" s="91"/>
    </row>
    <row r="34" spans="1:83" ht="13.5" thickBot="1" x14ac:dyDescent="0.35">
      <c r="A34"/>
      <c r="B34" s="61"/>
      <c r="C34" s="83" t="s">
        <v>1632</v>
      </c>
      <c r="D34"/>
      <c r="E34"/>
      <c r="F34"/>
      <c r="G34"/>
      <c r="H34"/>
      <c r="I34" s="34"/>
      <c r="J34"/>
      <c r="K34"/>
      <c r="L34"/>
      <c r="M34"/>
      <c r="N34" s="42"/>
      <c r="O34" s="42"/>
      <c r="P34" s="75"/>
      <c r="Q34" s="91"/>
      <c r="R34" s="91"/>
      <c r="S34" s="91"/>
    </row>
    <row r="35" spans="1:83" x14ac:dyDescent="0.25">
      <c r="A35"/>
      <c r="B35" s="61"/>
      <c r="C35" s="35" t="s">
        <v>1605</v>
      </c>
      <c r="D35"/>
      <c r="E35"/>
      <c r="F35"/>
      <c r="G35"/>
      <c r="H35"/>
      <c r="I35"/>
      <c r="J35"/>
      <c r="K35"/>
      <c r="L35"/>
      <c r="M35"/>
      <c r="N35" s="42"/>
      <c r="O35" s="42"/>
      <c r="P35" s="75"/>
      <c r="Q35" s="91"/>
      <c r="R35" s="91"/>
      <c r="S35" s="91"/>
    </row>
    <row r="36" spans="1:83" ht="13.5" thickBot="1" x14ac:dyDescent="0.35">
      <c r="A36"/>
      <c r="B36" s="61"/>
      <c r="C36" s="36">
        <f ca="1">IF(AND(D26="",D27="", C9="", C17=""), IFERROR((SUM(K54:O58)-SUM(D54:H58)+SUM(H70:H74)+SUM(K70:K74)),"N/A"),"Errors on page")</f>
        <v>-0.18120000000000713</v>
      </c>
      <c r="D36"/>
      <c r="E36"/>
      <c r="F36"/>
      <c r="G36"/>
      <c r="H36"/>
      <c r="I36"/>
      <c r="J36"/>
      <c r="K36"/>
      <c r="L36"/>
      <c r="M36"/>
      <c r="N36"/>
      <c r="O36"/>
      <c r="P36" s="55"/>
      <c r="Q36" s="91"/>
    </row>
    <row r="37" spans="1:83" x14ac:dyDescent="0.25">
      <c r="A37"/>
      <c r="B37" s="61"/>
      <c r="C37"/>
      <c r="D37"/>
      <c r="E37"/>
      <c r="F37"/>
      <c r="G37"/>
      <c r="H37"/>
      <c r="I37"/>
      <c r="J37"/>
      <c r="K37"/>
      <c r="L37"/>
      <c r="M37"/>
      <c r="N37"/>
      <c r="O37"/>
      <c r="P37" s="55"/>
    </row>
    <row r="38" spans="1:83" ht="13" x14ac:dyDescent="0.3">
      <c r="A38"/>
      <c r="B38" s="61"/>
      <c r="C38" s="83" t="s">
        <v>1626</v>
      </c>
      <c r="D38"/>
      <c r="E38"/>
      <c r="F38"/>
      <c r="G38"/>
      <c r="H38"/>
      <c r="I38"/>
      <c r="J38"/>
      <c r="K38"/>
      <c r="L38"/>
      <c r="M38"/>
      <c r="N38"/>
      <c r="O38"/>
      <c r="P38" s="55"/>
    </row>
    <row r="39" spans="1:83" x14ac:dyDescent="0.25">
      <c r="A39"/>
      <c r="B39" s="61"/>
      <c r="C39" s="142" t="s">
        <v>1628</v>
      </c>
      <c r="D39" s="142"/>
      <c r="E39" s="142"/>
      <c r="F39"/>
      <c r="G39"/>
      <c r="H39"/>
      <c r="I39"/>
      <c r="J39"/>
      <c r="K39"/>
      <c r="L39"/>
      <c r="M39"/>
      <c r="N39"/>
      <c r="O39"/>
      <c r="P39" s="55"/>
    </row>
    <row r="40" spans="1:83" x14ac:dyDescent="0.25">
      <c r="A40"/>
      <c r="B40" s="61"/>
      <c r="C40" s="143" t="s">
        <v>1629</v>
      </c>
      <c r="D40" s="143"/>
      <c r="E40" s="143"/>
      <c r="F40"/>
      <c r="G40"/>
      <c r="H40"/>
      <c r="I40"/>
      <c r="J40"/>
      <c r="K40"/>
      <c r="L40"/>
      <c r="M40"/>
      <c r="N40"/>
      <c r="O40"/>
      <c r="P40" s="55"/>
      <c r="Z40" s="40" t="s">
        <v>1507</v>
      </c>
      <c r="AG40" s="91"/>
      <c r="AH40" s="92"/>
      <c r="AI40" s="91"/>
      <c r="AM40" s="89"/>
    </row>
    <row r="41" spans="1:83" x14ac:dyDescent="0.25">
      <c r="A41"/>
      <c r="B41" s="61"/>
      <c r="C41" s="144" t="s">
        <v>1630</v>
      </c>
      <c r="D41" s="144"/>
      <c r="E41" s="144"/>
      <c r="F41"/>
      <c r="G41"/>
      <c r="H41"/>
      <c r="I41"/>
      <c r="J41"/>
      <c r="K41"/>
      <c r="L41"/>
      <c r="M41"/>
      <c r="N41"/>
      <c r="O41"/>
      <c r="P41" s="55"/>
      <c r="AA41" s="89" t="s">
        <v>1500</v>
      </c>
      <c r="AE41" s="89" t="s">
        <v>1501</v>
      </c>
      <c r="AG41" s="91"/>
      <c r="AH41" s="91"/>
      <c r="AI41" s="91" t="s">
        <v>1502</v>
      </c>
      <c r="AM41" s="40" t="s">
        <v>1503</v>
      </c>
      <c r="AQ41" s="40" t="s">
        <v>1508</v>
      </c>
      <c r="AU41" s="40" t="s">
        <v>1647</v>
      </c>
      <c r="AY41" s="40" t="s">
        <v>1648</v>
      </c>
      <c r="BC41" s="40" t="s">
        <v>1649</v>
      </c>
      <c r="BG41" s="40" t="s">
        <v>1650</v>
      </c>
      <c r="BK41" s="40" t="s">
        <v>1655</v>
      </c>
      <c r="BO41" s="40" t="s">
        <v>1656</v>
      </c>
      <c r="BS41" s="40" t="s">
        <v>1659</v>
      </c>
      <c r="BW41" s="89" t="s">
        <v>1657</v>
      </c>
      <c r="CA41" s="40" t="s">
        <v>1660</v>
      </c>
    </row>
    <row r="42" spans="1:83" x14ac:dyDescent="0.25">
      <c r="A42"/>
      <c r="B42" s="61"/>
      <c r="C42"/>
      <c r="D42"/>
      <c r="E42"/>
      <c r="F42"/>
      <c r="G42"/>
      <c r="H42"/>
      <c r="I42"/>
      <c r="J42"/>
      <c r="K42"/>
      <c r="L42"/>
      <c r="M42"/>
      <c r="N42"/>
      <c r="O42"/>
      <c r="P42" s="55"/>
      <c r="Z42" s="89" t="s">
        <v>1504</v>
      </c>
      <c r="AA42" s="40">
        <v>1</v>
      </c>
      <c r="AB42" s="40">
        <v>2</v>
      </c>
      <c r="AC42" s="40">
        <v>3</v>
      </c>
      <c r="AD42" s="40">
        <v>4</v>
      </c>
      <c r="AE42" s="40">
        <v>1</v>
      </c>
      <c r="AF42" s="40">
        <v>2</v>
      </c>
      <c r="AG42" s="40">
        <v>3</v>
      </c>
      <c r="AH42" s="40">
        <v>4</v>
      </c>
      <c r="AI42" s="40">
        <v>1</v>
      </c>
      <c r="AJ42" s="40">
        <v>2</v>
      </c>
      <c r="AK42" s="40">
        <v>3</v>
      </c>
      <c r="AL42" s="40">
        <v>4</v>
      </c>
      <c r="AM42" s="40">
        <v>1</v>
      </c>
      <c r="AN42" s="40">
        <v>2</v>
      </c>
      <c r="AO42" s="40">
        <v>3</v>
      </c>
      <c r="AP42" s="40">
        <v>4</v>
      </c>
      <c r="AQ42" s="40">
        <v>1</v>
      </c>
      <c r="AR42" s="40">
        <v>2</v>
      </c>
      <c r="AS42" s="40">
        <v>3</v>
      </c>
      <c r="AT42" s="40">
        <v>4</v>
      </c>
      <c r="AU42" s="40">
        <v>1</v>
      </c>
      <c r="AV42" s="40">
        <v>2</v>
      </c>
      <c r="AW42" s="40">
        <v>3</v>
      </c>
      <c r="AX42" s="40">
        <v>4</v>
      </c>
      <c r="AY42" s="40">
        <v>1</v>
      </c>
      <c r="AZ42" s="40">
        <v>2</v>
      </c>
      <c r="BA42" s="40">
        <v>3</v>
      </c>
      <c r="BB42" s="40">
        <v>4</v>
      </c>
      <c r="BC42" s="40">
        <v>1</v>
      </c>
      <c r="BD42" s="40">
        <v>2</v>
      </c>
      <c r="BE42" s="40">
        <v>3</v>
      </c>
      <c r="BF42" s="40">
        <v>4</v>
      </c>
      <c r="BG42" s="40">
        <v>1</v>
      </c>
      <c r="BH42" s="40">
        <v>2</v>
      </c>
      <c r="BI42" s="40">
        <v>3</v>
      </c>
      <c r="BJ42" s="40">
        <v>4</v>
      </c>
      <c r="BK42" s="40">
        <v>1</v>
      </c>
      <c r="BL42" s="40">
        <v>2</v>
      </c>
      <c r="BM42" s="40">
        <v>3</v>
      </c>
      <c r="BN42" s="40">
        <v>4</v>
      </c>
      <c r="BO42" s="40">
        <v>1</v>
      </c>
      <c r="BP42" s="40">
        <v>2</v>
      </c>
      <c r="BQ42" s="40">
        <v>3</v>
      </c>
      <c r="BR42" s="40">
        <v>4</v>
      </c>
      <c r="BS42" s="40">
        <v>1</v>
      </c>
      <c r="BT42" s="40">
        <v>2</v>
      </c>
      <c r="BU42" s="40">
        <v>3</v>
      </c>
      <c r="BV42" s="40">
        <v>4</v>
      </c>
      <c r="BW42" s="40">
        <v>1</v>
      </c>
      <c r="BX42" s="40">
        <v>2</v>
      </c>
      <c r="BY42" s="40">
        <v>3</v>
      </c>
      <c r="BZ42" s="40">
        <v>4</v>
      </c>
      <c r="CA42" s="40">
        <v>1</v>
      </c>
      <c r="CB42" s="40">
        <v>2</v>
      </c>
      <c r="CC42" s="40">
        <v>3</v>
      </c>
      <c r="CD42" s="40">
        <v>4</v>
      </c>
      <c r="CE42" s="40">
        <v>5</v>
      </c>
    </row>
    <row r="43" spans="1:83" ht="13" thickBot="1" x14ac:dyDescent="0.3">
      <c r="A43"/>
      <c r="B43" s="76"/>
      <c r="C43" s="77"/>
      <c r="D43" s="77"/>
      <c r="E43" s="77"/>
      <c r="F43" s="77"/>
      <c r="G43" s="77"/>
      <c r="H43" s="77"/>
      <c r="I43" s="77"/>
      <c r="J43" s="77"/>
      <c r="K43" s="77"/>
      <c r="L43" s="77"/>
      <c r="M43" s="77"/>
      <c r="N43" s="77"/>
      <c r="O43" s="77"/>
      <c r="P43" s="78"/>
      <c r="Z43" s="89" t="s">
        <v>1506</v>
      </c>
      <c r="AA43" s="91">
        <f>'SWEB - Annex 5 LLFs'!B15</f>
        <v>1.002</v>
      </c>
      <c r="AB43" s="91">
        <f>'SWEB - Annex 5 LLFs'!C15</f>
        <v>1.0009999999999999</v>
      </c>
      <c r="AC43" s="91">
        <f>'SWEB - Annex 5 LLFs'!D15</f>
        <v>1.0009999999999999</v>
      </c>
      <c r="AD43" s="91">
        <f>'SWEB - Annex 5 LLFs'!E15</f>
        <v>1.0009999999999999</v>
      </c>
      <c r="AE43" s="91">
        <f>'SWAE - Annex 5 LLFs'!B15</f>
        <v>1.0089999999999999</v>
      </c>
      <c r="AF43" s="91">
        <f>'SWAE - Annex 5 LLFs'!C15</f>
        <v>1.008</v>
      </c>
      <c r="AG43" s="91">
        <f>'SWAE - Annex 5 LLFs'!D15</f>
        <v>1.006</v>
      </c>
      <c r="AH43" s="91">
        <f>'SWAE - Annex 5 LLFs'!E15</f>
        <v>1.0069999999999999</v>
      </c>
      <c r="AI43" s="91">
        <f>'MIDE - Annex 5 LLFs'!B15</f>
        <v>1.002</v>
      </c>
      <c r="AJ43" s="91">
        <f>'MIDE - Annex 5 LLFs'!C15</f>
        <v>1.002</v>
      </c>
      <c r="AK43" s="91">
        <f>'MIDE - Annex 5 LLFs'!D15</f>
        <v>1.002</v>
      </c>
      <c r="AL43" s="91">
        <f>'MIDE - Annex 5 LLFs'!E15</f>
        <v>1.002</v>
      </c>
      <c r="AM43" s="91">
        <f>'EMEB - Annex 5 LLFs'!B15</f>
        <v>1.0029999999999999</v>
      </c>
      <c r="AN43" s="91">
        <f>'EMEB - Annex 5 LLFs'!C15</f>
        <v>1.0029999999999999</v>
      </c>
      <c r="AO43" s="91">
        <f>'EMEB - Annex 5 LLFs'!D15</f>
        <v>1.002</v>
      </c>
      <c r="AP43" s="91">
        <f>'EMEB - Annex 5 LLFs'!E15</f>
        <v>1.002</v>
      </c>
      <c r="AQ43" s="40">
        <f>'NORW - Annex 5 LLFs'!$B$21</f>
        <v>1.0089999999999999</v>
      </c>
      <c r="AR43" s="40">
        <f>'NORW - Annex 5 LLFs'!$C$21</f>
        <v>1.008</v>
      </c>
      <c r="AS43" s="40">
        <f>'NORW - Annex 5 LLFs'!$D$21</f>
        <v>1.006</v>
      </c>
      <c r="AT43" s="40">
        <f>'NORW - Annex 5 LLFs'!$E$21</f>
        <v>1.0069999999999999</v>
      </c>
      <c r="AU43" s="40">
        <f>'SEPD - Annex 5 LLFs'!$B$21</f>
        <v>0</v>
      </c>
      <c r="AV43" s="40">
        <f>'SEPD - Annex 5 LLFs'!$C$21</f>
        <v>0</v>
      </c>
      <c r="AW43" s="40">
        <f>'SEPD - Annex 5 LLFs'!$D$21</f>
        <v>0</v>
      </c>
      <c r="AX43" s="40">
        <f>'SEPD - Annex 5 LLFs'!$E$21</f>
        <v>0</v>
      </c>
      <c r="AY43" s="40">
        <f>'SHEPD - Annex 5 LLFs'!$B$21</f>
        <v>0</v>
      </c>
      <c r="AZ43" s="40">
        <f>'SHEPD - Annex 5 LLFs'!$C$21</f>
        <v>0</v>
      </c>
      <c r="BA43" s="40">
        <f>'SHEPD - Annex 5 LLFs'!$D$21</f>
        <v>0</v>
      </c>
      <c r="BB43" s="40">
        <f>'SHEPD - Annex 5 LLFs'!$E$21</f>
        <v>0</v>
      </c>
      <c r="BC43" s="40">
        <f>'MANWEB - Annex 5 LLFs'!$B$21</f>
        <v>0</v>
      </c>
      <c r="BD43" s="40">
        <f>'MANWEB - Annex 5 LLFs'!$C$21</f>
        <v>0</v>
      </c>
      <c r="BE43" s="40">
        <f>'MANWEB - Annex 5 LLFs'!$D$21</f>
        <v>0</v>
      </c>
      <c r="BF43" s="40">
        <f>'MANWEB - Annex 5 LLFs'!$E$21</f>
        <v>0</v>
      </c>
      <c r="BG43" s="40">
        <f>'SPD - Annex 5 LLFs'!$B$21</f>
        <v>0</v>
      </c>
      <c r="BH43" s="40">
        <f>'SPD - Annex 5 LLFs'!$C$21</f>
        <v>0</v>
      </c>
      <c r="BI43" s="40">
        <f>'SPD - Annex 5 LLFs'!$D$21</f>
        <v>0</v>
      </c>
      <c r="BJ43" s="40">
        <f>'SPD - Annex 5 LLFs'!$E$21</f>
        <v>0</v>
      </c>
      <c r="BK43" s="40">
        <f>'LPN - Annex 5 LLFs'!$B$21</f>
        <v>0</v>
      </c>
      <c r="BL43" s="40">
        <f>'LPN - Annex 5 LLFs'!$C$21</f>
        <v>0</v>
      </c>
      <c r="BM43" s="40">
        <f>'LPN - Annex 5 LLFs'!$D$21</f>
        <v>0</v>
      </c>
      <c r="BN43" s="40">
        <f>'LPN - Annex 5 LLFs'!$E$21</f>
        <v>0</v>
      </c>
      <c r="BO43" s="40">
        <f>'SPN - Annex 5 LLFs'!$B$21</f>
        <v>0</v>
      </c>
      <c r="BP43" s="40">
        <f>'SPN - Annex 5 LLFs'!$C$21</f>
        <v>0</v>
      </c>
      <c r="BQ43" s="40">
        <f>'SPN - Annex 5 LLFs'!$D$21</f>
        <v>0</v>
      </c>
      <c r="BR43" s="40">
        <f>'SPN - Annex 5 LLFs'!$E$21</f>
        <v>0</v>
      </c>
      <c r="BS43" s="40">
        <f>'EPN - Annex 5 LLFs'!$B$21</f>
        <v>0</v>
      </c>
      <c r="BT43" s="40">
        <f>'EPN - Annex 5 LLFs'!$C$21</f>
        <v>0</v>
      </c>
      <c r="BU43" s="40">
        <f>'EPN - Annex 5 LLFs'!$D$21</f>
        <v>0</v>
      </c>
      <c r="BV43" s="40">
        <f>'EPN - Annex 5 LLFs'!$E$21</f>
        <v>0</v>
      </c>
      <c r="BW43" s="40">
        <f>'NPG Y - Annex 5 LLFs'!$B$21</f>
        <v>0</v>
      </c>
      <c r="BX43" s="40">
        <f>'NPG Y - Annex 5 LLFs'!$C$21</f>
        <v>0</v>
      </c>
      <c r="BY43" s="40">
        <f>'NPG Y - Annex 5 LLFs'!$D$21</f>
        <v>0</v>
      </c>
      <c r="BZ43" s="40">
        <f>'NPG Y - Annex 5 LLFs'!$E$21</f>
        <v>0</v>
      </c>
      <c r="CA43" s="40">
        <f>'NPG NE - Annex 5 LLFs'!$B$21</f>
        <v>0</v>
      </c>
      <c r="CB43" s="40">
        <f>'NPG NE - Annex 5 LLFs'!$C$21</f>
        <v>0</v>
      </c>
      <c r="CC43" s="40">
        <f>'NPG NE - Annex 5 LLFs'!$D$21</f>
        <v>0</v>
      </c>
      <c r="CD43" s="40">
        <f>'NPG NE - Annex 5 LLFs'!$E$21</f>
        <v>0</v>
      </c>
      <c r="CE43" s="40">
        <f>'NPG NE - Annex 5 LLFs'!$F$21</f>
        <v>0</v>
      </c>
    </row>
    <row r="44" spans="1:83" x14ac:dyDescent="0.25">
      <c r="Z44" s="89" t="s">
        <v>1499</v>
      </c>
      <c r="AA44" s="91">
        <f>'SWEB - Annex 5 LLFs'!B18-SUM(AA$43:AA43)</f>
        <v>1.2000000000000011E-2</v>
      </c>
      <c r="AB44" s="91">
        <f>'SWEB - Annex 5 LLFs'!C18-SUM(AB$43:AB43)</f>
        <v>1.3000000000000123E-2</v>
      </c>
      <c r="AC44" s="91">
        <f>'SWEB - Annex 5 LLFs'!D18-SUM(AC$43:AC43)</f>
        <v>1.1000000000000121E-2</v>
      </c>
      <c r="AD44" s="91">
        <f>'SWEB - Annex 5 LLFs'!E18-SUM(AD$43:AD43)</f>
        <v>1.3000000000000123E-2</v>
      </c>
      <c r="AE44" s="91">
        <f>'SWAE - Annex 5 LLFs'!B18-SUM(AE$43:AE43)</f>
        <v>1.5000000000000124E-2</v>
      </c>
      <c r="AF44" s="91">
        <f>'SWAE - Annex 5 LLFs'!C18-SUM(AF$43:AF43)</f>
        <v>1.6000000000000014E-2</v>
      </c>
      <c r="AG44" s="91">
        <f>'SWAE - Annex 5 LLFs'!D18-SUM(AG$43:AG43)</f>
        <v>1.6000000000000014E-2</v>
      </c>
      <c r="AH44" s="91">
        <f>'SWAE - Annex 5 LLFs'!E18-SUM(AH$43:AH43)</f>
        <v>1.6000000000000014E-2</v>
      </c>
      <c r="AI44" s="91">
        <f>'MIDE - Annex 5 LLFs'!B18-SUM(AI43)</f>
        <v>1.2999999999999901E-2</v>
      </c>
      <c r="AJ44" s="91">
        <f>'MIDE - Annex 5 LLFs'!C18-SUM(AJ43)</f>
        <v>1.2000000000000011E-2</v>
      </c>
      <c r="AK44" s="91">
        <f>'MIDE - Annex 5 LLFs'!D18-SUM(AK43)</f>
        <v>8.999999999999897E-3</v>
      </c>
      <c r="AL44" s="91">
        <f>'MIDE - Annex 5 LLFs'!E18-SUM(AL43)</f>
        <v>1.0000000000000009E-2</v>
      </c>
      <c r="AM44" s="91">
        <f>'EMEB - Annex 5 LLFs'!B18-SUM(AM$43:AM43)</f>
        <v>1.1000000000000121E-2</v>
      </c>
      <c r="AN44" s="91">
        <f>'EMEB - Annex 5 LLFs'!C18-SUM(AN$43:AN43)</f>
        <v>1.1000000000000121E-2</v>
      </c>
      <c r="AO44" s="91">
        <f>'EMEB - Annex 5 LLFs'!D18-SUM(AO$43:AO43)</f>
        <v>1.0000000000000009E-2</v>
      </c>
      <c r="AP44" s="91">
        <f>'EMEB - Annex 5 LLFs'!E18-SUM(AP$43:AP43)</f>
        <v>1.0999999999999899E-2</v>
      </c>
      <c r="AQ44" s="91">
        <f>'NORW - Annex 5 LLFs'!$B$19-SUM($AQ$43:$AQ$43)</f>
        <v>1.0000000000000009E-2</v>
      </c>
      <c r="AR44" s="91">
        <f>'NORW - Annex 5 LLFs'!$C$19-SUM($AR$43:$AR$43)</f>
        <v>1.0000000000000009E-2</v>
      </c>
      <c r="AS44" s="91">
        <f>'NORW - Annex 5 LLFs'!$D$19-SUM($AS$43:$AS$43)</f>
        <v>8.999999999999897E-3</v>
      </c>
      <c r="AT44" s="91">
        <f>'NORW - Annex 5 LLFs'!$E$19-SUM($AT$43:$AT$43)</f>
        <v>1.0000000000000009E-2</v>
      </c>
      <c r="AU44" s="91">
        <f>'SEPD - Annex 5 LLFs'!B19-SUM(AU43:AU43)</f>
        <v>0</v>
      </c>
      <c r="AV44" s="91">
        <f>'SEPD - Annex 5 LLFs'!C19-SUM(AV43:AV43)</f>
        <v>0</v>
      </c>
      <c r="AW44" s="91">
        <f>'SEPD - Annex 5 LLFs'!D19-SUM(AW43:AW43)</f>
        <v>0</v>
      </c>
      <c r="AX44" s="91">
        <f>'SEPD - Annex 5 LLFs'!E19-SUM(AX43:AX43)</f>
        <v>0</v>
      </c>
      <c r="AY44" s="91">
        <f>'SHEPD - Annex 5 LLFs'!$B$19-SUM(AY43:AY43)</f>
        <v>0</v>
      </c>
      <c r="AZ44" s="91">
        <f>'SHEPD - Annex 5 LLFs'!$C$19-SUM(AZ43:AZ43)</f>
        <v>0</v>
      </c>
      <c r="BA44" s="91">
        <f>'SHEPD - Annex 5 LLFs'!$D$19-SUM($BA$43:$BA$43)</f>
        <v>0</v>
      </c>
      <c r="BB44" s="91">
        <f>'SHEPD - Annex 5 LLFs'!$E$19-SUM($BB$43:$BB$43)</f>
        <v>0</v>
      </c>
      <c r="BC44" s="91">
        <f>'MANWEB - Annex 5 LLFs'!$B$19-SUM(BC43)</f>
        <v>0</v>
      </c>
      <c r="BD44" s="91">
        <f>'MANWEB - Annex 5 LLFs'!$C$19-SUM(BD43:BD43)</f>
        <v>0</v>
      </c>
      <c r="BE44" s="91">
        <f>'MANWEB - Annex 5 LLFs'!$D$19-SUM(BA43:BA43)</f>
        <v>0</v>
      </c>
      <c r="BF44" s="91">
        <f>'MANWEB - Annex 5 LLFs'!$E$19-SUM(BF433)</f>
        <v>0</v>
      </c>
      <c r="BG44" s="91">
        <f>'SPD - Annex 5 LLFs'!$B$19-SUM(BG43)</f>
        <v>0</v>
      </c>
      <c r="BH44" s="91">
        <f>'SPD - Annex 5 LLFs'!$C$19-SUM(BH43:BH43)</f>
        <v>0</v>
      </c>
      <c r="BI44" s="91">
        <f>'SPD - Annex 5 LLFs'!$D$19-SUM(BI43)</f>
        <v>0</v>
      </c>
      <c r="BJ44" s="91">
        <f>'SPD - Annex 5 LLFs'!$E$19-SUM(BJ43)</f>
        <v>0</v>
      </c>
      <c r="BK44" s="91">
        <f>'LPN - Annex 5 LLFs'!$B$19-SUM(BK43)</f>
        <v>0</v>
      </c>
      <c r="BL44" s="91">
        <f>'LPN - Annex 5 LLFs'!$C$19-SUM(BL43:BL43)</f>
        <v>0</v>
      </c>
      <c r="BM44" s="91">
        <f>'LPN - Annex 5 LLFs'!$D$19-SUM(BM43)</f>
        <v>0</v>
      </c>
      <c r="BN44" s="91">
        <f>'LPN - Annex 5 LLFs'!$E$19-SUM(BN43)</f>
        <v>0</v>
      </c>
      <c r="BO44" s="91">
        <f>'SPN - Annex 5 LLFs'!$B$19-SUM(BO43)</f>
        <v>0</v>
      </c>
      <c r="BP44" s="91">
        <f>'SPN - Annex 5 LLFs'!$C$19-SUM(BP43:BP43)</f>
        <v>0</v>
      </c>
      <c r="BQ44" s="91">
        <f>'SPN - Annex 5 LLFs'!$D$19-SUM(BQ43)</f>
        <v>0</v>
      </c>
      <c r="BR44" s="91">
        <f>'SPN - Annex 5 LLFs'!$E$19-SUM(BR43)</f>
        <v>0</v>
      </c>
      <c r="BS44" s="91">
        <f>'EPN - Annex 5 LLFs'!$B$19-SUM(BS43)</f>
        <v>0</v>
      </c>
      <c r="BT44" s="91">
        <f>'EPN - Annex 5 LLFs'!$C$19-SUM(BT43:BT43)</f>
        <v>0</v>
      </c>
      <c r="BU44" s="91">
        <f>'EPN - Annex 5 LLFs'!$D$19-SUM(BU43)</f>
        <v>0</v>
      </c>
      <c r="BV44" s="91">
        <f>'EPN - Annex 5 LLFs'!$E$19-SUM(BV43)</f>
        <v>0</v>
      </c>
      <c r="BW44" s="91">
        <f>'NPG Y - Annex 5 LLFs'!$B$19-SUM(BW43)</f>
        <v>0</v>
      </c>
      <c r="BX44" s="91">
        <f>'NPG Y - Annex 5 LLFs'!$C$19-SUM(BX43:BX43)</f>
        <v>0</v>
      </c>
      <c r="BY44" s="91">
        <f>'NPG Y - Annex 5 LLFs'!$D$19-SUM(BY43)</f>
        <v>0</v>
      </c>
      <c r="BZ44" s="91">
        <f>'NPG Y - Annex 5 LLFs'!$E$19-SUM(BZ43)</f>
        <v>0</v>
      </c>
      <c r="CA44" s="91">
        <f>'NPG NE - Annex 5 LLFs'!$B$19-SUM(CA43)</f>
        <v>0</v>
      </c>
      <c r="CB44" s="91">
        <f>'NPG NE - Annex 5 LLFs'!$C$19-SUM(CB43:CB43)</f>
        <v>0</v>
      </c>
      <c r="CC44" s="91">
        <f>'NPG NE - Annex 5 LLFs'!$D$19-SUM(CC43)</f>
        <v>0</v>
      </c>
      <c r="CD44" s="91">
        <f>'NPG NE - Annex 5 LLFs'!$E$19-SUM(CD43)</f>
        <v>0</v>
      </c>
      <c r="CE44" s="91">
        <f>'NPG NE - Annex 5 LLFs'!$F$19-SUM(CE43)</f>
        <v>0</v>
      </c>
    </row>
    <row r="45" spans="1:83" x14ac:dyDescent="0.25">
      <c r="Z45" s="89" t="s">
        <v>1498</v>
      </c>
      <c r="AA45" s="91">
        <f>'SWEB - Annex 5 LLFs'!B19-SUM(AA$43:AA44)</f>
        <v>6.0000000000000053E-3</v>
      </c>
      <c r="AB45" s="91">
        <f>'SWEB - Annex 5 LLFs'!C19-SUM(AB$43:AB44)</f>
        <v>4.9999999999998934E-3</v>
      </c>
      <c r="AC45" s="91">
        <f>'SWEB - Annex 5 LLFs'!D19-SUM(AC$43:AC44)</f>
        <v>6.0000000000000053E-3</v>
      </c>
      <c r="AD45" s="91">
        <f>'SWEB - Annex 5 LLFs'!E19-SUM(AD$43:AD44)</f>
        <v>6.0000000000000053E-3</v>
      </c>
      <c r="AE45" s="91">
        <f>'SWAE - Annex 5 LLFs'!B19-SUM(AE$43:AE44)</f>
        <v>8.0000000000000071E-3</v>
      </c>
      <c r="AF45" s="91">
        <f>'SWAE - Annex 5 LLFs'!C19-SUM(AF$43:AF44)</f>
        <v>6.9999999999998952E-3</v>
      </c>
      <c r="AG45" s="91">
        <f>'SWAE - Annex 5 LLFs'!D19-SUM(AG$43:AG44)</f>
        <v>8.0000000000000071E-3</v>
      </c>
      <c r="AH45" s="91">
        <f>'SWAE - Annex 5 LLFs'!E19-SUM(AH$43:AH44)</f>
        <v>7.0000000000001172E-3</v>
      </c>
      <c r="AI45" s="91">
        <f>'MIDE - Annex 5 LLFs'!B19-SUM(AI43:AI44)</f>
        <v>7.0000000000001172E-3</v>
      </c>
      <c r="AJ45" s="91">
        <f>'MIDE - Annex 5 LLFs'!C19-SUM(AJ43:AJ44)</f>
        <v>6.9999999999998952E-3</v>
      </c>
      <c r="AK45" s="91">
        <f>'MIDE - Annex 5 LLFs'!D19-SUM(AK43:AK44)</f>
        <v>6.0000000000000053E-3</v>
      </c>
      <c r="AL45" s="91">
        <f>'MIDE - Annex 5 LLFs'!E19-SUM(AL43:AL44)</f>
        <v>6.9999999999998952E-3</v>
      </c>
      <c r="AM45" s="91">
        <f>'EMEB - Annex 5 LLFs'!B19-SUM(AM$43:AM44)</f>
        <v>6.0000000000000053E-3</v>
      </c>
      <c r="AN45" s="91">
        <f>'EMEB - Annex 5 LLFs'!C19-SUM(AN$43:AN44)</f>
        <v>6.0000000000000053E-3</v>
      </c>
      <c r="AO45" s="91">
        <f>'EMEB - Annex 5 LLFs'!D19-SUM(AO$43:AO44)</f>
        <v>6.9999999999998952E-3</v>
      </c>
      <c r="AP45" s="91">
        <f>'EMEB - Annex 5 LLFs'!E19-SUM(AP$43:AP44)</f>
        <v>6.0000000000000053E-3</v>
      </c>
      <c r="AQ45" s="91">
        <f>'NORW - Annex 5 LLFs'!$B$18-SUM($AQ$43:$AQ$44)</f>
        <v>5.0000000000001155E-3</v>
      </c>
      <c r="AR45" s="91">
        <f>'NORW - Annex 5 LLFs'!$C$18-SUM($AR$43:$AR$44)</f>
        <v>4.9999999999998934E-3</v>
      </c>
      <c r="AS45" s="91">
        <f>'NORW - Annex 5 LLFs'!$D$18-SUM($AS$43:$AS$44)</f>
        <v>6.0000000000000053E-3</v>
      </c>
      <c r="AT45" s="91">
        <f>'NORW - Annex 5 LLFs'!$E$18-SUM($AT$43:$AT$44)</f>
        <v>5.0000000000001155E-3</v>
      </c>
      <c r="AU45" s="91">
        <f>'SEPD - Annex 5 LLFs'!$B$18-SUM(AU43:AU44)</f>
        <v>0</v>
      </c>
      <c r="AV45" s="91">
        <f>'SEPD - Annex 5 LLFs'!$C$18-SUM(AV43:AV44)</f>
        <v>0</v>
      </c>
      <c r="AW45" s="91">
        <f>'SEPD - Annex 5 LLFs'!$D$18-SUM(AW43:AW44)</f>
        <v>0</v>
      </c>
      <c r="AX45" s="91">
        <f>'SEPD - Annex 5 LLFs'!$E$18-SUM(AX43:AX44)</f>
        <v>0</v>
      </c>
      <c r="AY45" s="91">
        <f>'SHEPD - Annex 5 LLFs'!$B$18-SUM(AY43:AY44)</f>
        <v>0</v>
      </c>
      <c r="AZ45" s="91">
        <f>'SHEPD - Annex 5 LLFs'!$C$18-SUM(AZ43:AZ44)</f>
        <v>0</v>
      </c>
      <c r="BA45" s="91">
        <f>'SHEPD - Annex 5 LLFs'!$D$18-SUM(BA43:BA44)</f>
        <v>0</v>
      </c>
      <c r="BB45" s="91">
        <f>'SHEPD - Annex 5 LLFs'!$E$18-SUM(BB43:BB44)</f>
        <v>0</v>
      </c>
      <c r="BC45" s="91">
        <f>'MANWEB - Annex 5 LLFs'!$B$18-SUM(BC43:BC44)</f>
        <v>0</v>
      </c>
      <c r="BD45" s="91">
        <f>'MANWEB - Annex 5 LLFs'!$C$18-SUM(BD43:BD44)</f>
        <v>0</v>
      </c>
      <c r="BE45" s="91">
        <f>'MANWEB - Annex 5 LLFs'!$D$18-SUM(BE43:BE44)</f>
        <v>0</v>
      </c>
      <c r="BF45" s="91">
        <f>'MANWEB - Annex 5 LLFs'!$E$18-SUM(BF43:BF44)</f>
        <v>0</v>
      </c>
      <c r="BG45" s="91">
        <f>'SPD - Annex 5 LLFs'!$B$18-SUM(BG43:BG44)</f>
        <v>0</v>
      </c>
      <c r="BH45" s="91">
        <f>'SPD - Annex 5 LLFs'!$C$18-SUM(BH43:BH44)</f>
        <v>0</v>
      </c>
      <c r="BI45" s="91">
        <f>'SPD - Annex 5 LLFs'!$D$18-SUM(BI43:BI44)</f>
        <v>0</v>
      </c>
      <c r="BJ45" s="91">
        <f>'SPD - Annex 5 LLFs'!$E$18-SUM(BJ43:BJ44)</f>
        <v>0</v>
      </c>
      <c r="BK45" s="91">
        <f>'LPN - Annex 5 LLFs'!$B$18-SUM(BK43:BK44)</f>
        <v>0</v>
      </c>
      <c r="BL45" s="91">
        <f>'LPN - Annex 5 LLFs'!$C$18-SUM(BL43:BL44)</f>
        <v>0</v>
      </c>
      <c r="BM45" s="91">
        <f>'LPN - Annex 5 LLFs'!$D$18-SUM(BM43:BM44)</f>
        <v>0</v>
      </c>
      <c r="BN45" s="91">
        <f>'LPN - Annex 5 LLFs'!$E$18-SUM(BN43:BN44)</f>
        <v>0</v>
      </c>
      <c r="BO45" s="91">
        <f>'SPN - Annex 5 LLFs'!$B$18-SUM(BO43:BO44)</f>
        <v>0</v>
      </c>
      <c r="BP45" s="91">
        <f>'SPN - Annex 5 LLFs'!$C$18-SUM(BP43:BP44)</f>
        <v>0</v>
      </c>
      <c r="BQ45" s="91">
        <f>'SPN - Annex 5 LLFs'!$D$18-SUM(BQ43:BQ44)</f>
        <v>0</v>
      </c>
      <c r="BR45" s="91">
        <f>'SPN - Annex 5 LLFs'!$E$18-SUM(BR43:BR44)</f>
        <v>0</v>
      </c>
      <c r="BS45" s="91">
        <f>'EPN - Annex 5 LLFs'!$B$18-SUM(BS43:BS44)</f>
        <v>0</v>
      </c>
      <c r="BT45" s="91">
        <f>'EPN - Annex 5 LLFs'!$C$18-SUM(BT43:BT44)</f>
        <v>0</v>
      </c>
      <c r="BU45" s="91">
        <f>'EPN - Annex 5 LLFs'!$D$18-SUM(BU43:BU44)</f>
        <v>0</v>
      </c>
      <c r="BV45" s="91">
        <f>'EPN - Annex 5 LLFs'!$E$18-SUM(BV43:BV44)</f>
        <v>0</v>
      </c>
      <c r="BW45" s="91">
        <f>'NPG Y - Annex 5 LLFs'!$B$18-SUM(BW43:BW44)</f>
        <v>0</v>
      </c>
      <c r="BX45" s="91">
        <f>'NPG Y - Annex 5 LLFs'!$C$18-SUM(BX43:BX44)</f>
        <v>0</v>
      </c>
      <c r="BY45" s="91">
        <f>'NPG Y - Annex 5 LLFs'!$D$18-SUM(BY43:BY44)</f>
        <v>0</v>
      </c>
      <c r="BZ45" s="91">
        <f>'NPG Y - Annex 5 LLFs'!$E$18-SUM(BZ43:BZ44)</f>
        <v>0</v>
      </c>
      <c r="CA45" s="91">
        <f>'NPG NE - Annex 5 LLFs'!$B$18-SUM(CA43:CA44)</f>
        <v>0</v>
      </c>
      <c r="CB45" s="91">
        <f>'NPG NE - Annex 5 LLFs'!$C$18-SUM(CB43:CB44)</f>
        <v>0</v>
      </c>
      <c r="CC45" s="91">
        <f>'NPG NE - Annex 5 LLFs'!$D$18-SUM(CC43:CC44)</f>
        <v>0</v>
      </c>
      <c r="CD45" s="91">
        <f>'NPG NE - Annex 5 LLFs'!$E$18-SUM(CD43:CD44)</f>
        <v>0</v>
      </c>
      <c r="CE45" s="91">
        <f>'NPG NE - Annex 5 LLFs'!$F$18-SUM(CE43:CE44)</f>
        <v>0</v>
      </c>
    </row>
    <row r="46" spans="1:83" x14ac:dyDescent="0.25">
      <c r="Z46" s="89" t="s">
        <v>1497</v>
      </c>
      <c r="AA46" s="91">
        <f>'SWEB - Annex 5 LLFs'!B20-SUM(AA$43:AA45)</f>
        <v>1.8000000000000016E-2</v>
      </c>
      <c r="AB46" s="91">
        <f>'SWEB - Annex 5 LLFs'!C20-SUM(AB$43:AB45)</f>
        <v>1.6000000000000014E-2</v>
      </c>
      <c r="AC46" s="91">
        <f>'SWEB - Annex 5 LLFs'!D20-SUM(AC$43:AC45)</f>
        <v>1.0999999999999899E-2</v>
      </c>
      <c r="AD46" s="91">
        <f>'SWEB - Annex 5 LLFs'!E20-SUM(AD$43:AD45)</f>
        <v>1.2999999999999901E-2</v>
      </c>
      <c r="AE46" s="91">
        <f>'SWAE - Annex 5 LLFs'!B20-SUM(AE$43:AE45)</f>
        <v>8.999999999999897E-3</v>
      </c>
      <c r="AF46" s="91">
        <f>'SWAE - Annex 5 LLFs'!C20-SUM(AF$43:AF45)</f>
        <v>8.0000000000000071E-3</v>
      </c>
      <c r="AG46" s="91">
        <f>'SWAE - Annex 5 LLFs'!D20-SUM(AG$43:AG45)</f>
        <v>2.0000000000000018E-3</v>
      </c>
      <c r="AH46" s="91">
        <f>'SWAE - Annex 5 LLFs'!E20-SUM(AH$43:AH45)</f>
        <v>6.0000000000000053E-3</v>
      </c>
      <c r="AI46" s="91">
        <f>'MIDE - Annex 5 LLFs'!B20-SUM(AI43:AI45)</f>
        <v>2.6000000000000023E-2</v>
      </c>
      <c r="AJ46" s="91">
        <f>'MIDE - Annex 5 LLFs'!C20-SUM(AJ43:AJ45)</f>
        <v>2.3000000000000131E-2</v>
      </c>
      <c r="AK46" s="91">
        <f>'MIDE - Annex 5 LLFs'!D20-SUM(AK43:AK45)</f>
        <v>1.3000000000000123E-2</v>
      </c>
      <c r="AL46" s="91">
        <f>'MIDE - Annex 5 LLFs'!E20-SUM(AL43:AL45)</f>
        <v>1.8000000000000016E-2</v>
      </c>
      <c r="AM46" s="91">
        <f>'EMEB - Annex 5 LLFs'!B20-SUM(AM$43:AM45)</f>
        <v>1.6000000000000014E-2</v>
      </c>
      <c r="AN46" s="91">
        <f>'EMEB - Annex 5 LLFs'!C20-SUM(AN$43:AN45)</f>
        <v>1.4000000000000012E-2</v>
      </c>
      <c r="AO46" s="91">
        <f>'EMEB - Annex 5 LLFs'!D20-SUM(AO$43:AO45)</f>
        <v>8.0000000000000071E-3</v>
      </c>
      <c r="AP46" s="91">
        <f>'EMEB - Annex 5 LLFs'!E20-SUM(AP$43:AP45)</f>
        <v>1.1000000000000121E-2</v>
      </c>
      <c r="AQ46" s="91">
        <f>'NORW - Annex 5 LLFs'!$B17-SUM($AQ43:$AQ45)</f>
        <v>1.0999999999999899E-2</v>
      </c>
      <c r="AR46" s="91">
        <f>'NORW - Annex 5 LLFs'!$C$17-SUM($AR$43:$AR$45)</f>
        <v>9.000000000000119E-3</v>
      </c>
      <c r="AS46" s="91">
        <f>'NORW - Annex 5 LLFs'!$D$17-SUM($AS$43:$AS$45)</f>
        <v>6.0000000000000053E-3</v>
      </c>
      <c r="AT46" s="91">
        <f>'NORW - Annex 5 LLFs'!$E$17-SUM($AT$43:$AT$45)</f>
        <v>8.0000000000000071E-3</v>
      </c>
      <c r="AU46" s="91">
        <f>'SEPD - Annex 5 LLFs'!$B17-SUM(AU43:AU45)</f>
        <v>0</v>
      </c>
      <c r="AV46" s="91">
        <f>'SEPD - Annex 5 LLFs'!$C$17-SUM(AV43:AV45)</f>
        <v>0</v>
      </c>
      <c r="AW46" s="91">
        <f>'SEPD - Annex 5 LLFs'!$D$17-SUM(AW43:AW45)</f>
        <v>0</v>
      </c>
      <c r="AX46" s="91">
        <f>'SEPD - Annex 5 LLFs'!$E$17-SUM(AX43:AX45)</f>
        <v>0</v>
      </c>
      <c r="AY46" s="91">
        <f>'SHEPD - Annex 5 LLFs'!$B17-SUM(AY43:AY45)</f>
        <v>0</v>
      </c>
      <c r="AZ46" s="91">
        <f>'SHEPD - Annex 5 LLFs'!$C$17-SUM(AZ43:AZ45)</f>
        <v>0</v>
      </c>
      <c r="BA46" s="91">
        <f>'SHEPD - Annex 5 LLFs'!$D$17-SUM(BA43:BA45)</f>
        <v>0</v>
      </c>
      <c r="BB46" s="91">
        <f>'SHEPD - Annex 5 LLFs'!$E$17-SUM(BB43:BB45)</f>
        <v>0</v>
      </c>
      <c r="BC46" s="91">
        <f>'MANWEB - Annex 5 LLFs'!$B17-SUM(BC43:BC45)</f>
        <v>0</v>
      </c>
      <c r="BD46" s="91">
        <f>'MANWEB - Annex 5 LLFs'!$C$17-SUM(BD43:BD45)</f>
        <v>0</v>
      </c>
      <c r="BE46" s="91">
        <f>'MANWEB - Annex 5 LLFs'!$D$17-SUM(BE43:BE45)</f>
        <v>0</v>
      </c>
      <c r="BF46" s="91">
        <f>'MANWEB - Annex 5 LLFs'!$E$17-SUM(BF43:BF45)</f>
        <v>0</v>
      </c>
      <c r="BG46" s="91">
        <f>'SPD - Annex 5 LLFs'!$B17-SUM(BG43:BG45)</f>
        <v>0</v>
      </c>
      <c r="BH46" s="91">
        <f>'SPD - Annex 5 LLFs'!$C$17-SUM(BH43:BH45)</f>
        <v>0</v>
      </c>
      <c r="BI46" s="91">
        <f>'SPD - Annex 5 LLFs'!$D$17-SUM(BI43:BI45)</f>
        <v>0</v>
      </c>
      <c r="BJ46" s="91">
        <f>'SPD - Annex 5 LLFs'!$E$17-SUM(BJ43:BJ45)</f>
        <v>0</v>
      </c>
      <c r="BK46" s="91">
        <f>'LPN - Annex 5 LLFs'!$B17-SUM(BK43:BK45)</f>
        <v>0</v>
      </c>
      <c r="BL46" s="91">
        <f>'LPN - Annex 5 LLFs'!$C$17-SUM(BL43:BL45)</f>
        <v>0</v>
      </c>
      <c r="BM46" s="91">
        <f>'LPN - Annex 5 LLFs'!$D$17-SUM(BM43:BM45)</f>
        <v>0</v>
      </c>
      <c r="BN46" s="91">
        <f>'LPN - Annex 5 LLFs'!$E$17-SUM(BN43:BN45)</f>
        <v>0</v>
      </c>
      <c r="BO46" s="91">
        <f>'SPN - Annex 5 LLFs'!$B17-SUM(BO43:BO45)</f>
        <v>0</v>
      </c>
      <c r="BP46" s="91">
        <f>'SPN - Annex 5 LLFs'!$C$17-SUM(BP43:BP45)</f>
        <v>0</v>
      </c>
      <c r="BQ46" s="91">
        <f>'SPN - Annex 5 LLFs'!$D$17-SUM(BQ43:BQ45)</f>
        <v>0</v>
      </c>
      <c r="BR46" s="91">
        <f>'SPN - Annex 5 LLFs'!$E$17-SUM(BR43:BR45)</f>
        <v>0</v>
      </c>
      <c r="BS46" s="91">
        <f>'EPN - Annex 5 LLFs'!$B17-SUM(BS43:BS45)</f>
        <v>0</v>
      </c>
      <c r="BT46" s="91">
        <f>'EPN - Annex 5 LLFs'!$C$17-SUM(BT43:BT45)</f>
        <v>0</v>
      </c>
      <c r="BU46" s="91">
        <f>'EPN - Annex 5 LLFs'!$D$17-SUM(BU43:BU45)</f>
        <v>0</v>
      </c>
      <c r="BV46" s="91">
        <f>'EPN - Annex 5 LLFs'!$E$17-SUM(BV43:BV45)</f>
        <v>0</v>
      </c>
      <c r="BW46" s="91">
        <f>'NPG Y - Annex 5 LLFs'!$B17-SUM(BW43:BW45)</f>
        <v>0</v>
      </c>
      <c r="BX46" s="91">
        <f>'NPG Y - Annex 5 LLFs'!$C$17-SUM(BX43:BX45)</f>
        <v>0</v>
      </c>
      <c r="BY46" s="91">
        <f>'NPG Y - Annex 5 LLFs'!$D$17-SUM(BY43:BY45)</f>
        <v>0</v>
      </c>
      <c r="BZ46" s="91">
        <f>'NPG Y - Annex 5 LLFs'!$E$17-SUM(BZ43:BZ45)</f>
        <v>0</v>
      </c>
      <c r="CA46" s="91">
        <f>'NPG NE - Annex 5 LLFs'!$B17-SUM(CA43:CA45)</f>
        <v>0</v>
      </c>
      <c r="CB46" s="91">
        <f>'NPG NE - Annex 5 LLFs'!$C$17-SUM(CB43:CB45)</f>
        <v>0</v>
      </c>
      <c r="CC46" s="91">
        <f>'NPG NE - Annex 5 LLFs'!$D$17-SUM(CC43:CC45)</f>
        <v>0</v>
      </c>
      <c r="CD46" s="91">
        <f>'NPG NE - Annex 5 LLFs'!$E$17-SUM(CD43:CD45)</f>
        <v>0</v>
      </c>
      <c r="CE46" s="91">
        <f>'NPG NE - Annex 5 LLFs'!$F$17-SUM(CE43:CE45)</f>
        <v>0</v>
      </c>
    </row>
    <row r="47" spans="1:83" x14ac:dyDescent="0.25">
      <c r="Z47" s="89" t="s">
        <v>1496</v>
      </c>
      <c r="AA47" s="91">
        <f>'SWEB - Annex 5 LLFs'!B21-SUM(AA$43:AA46)</f>
        <v>1.4000000000000012E-2</v>
      </c>
      <c r="AB47" s="91">
        <f>'SWEB - Annex 5 LLFs'!C21-SUM(AB$43:AB46)</f>
        <v>1.6000000000000014E-2</v>
      </c>
      <c r="AC47" s="91">
        <f>'SWEB - Annex 5 LLFs'!D21-SUM(AC$43:AC46)</f>
        <v>2.3000000000000131E-2</v>
      </c>
      <c r="AD47" s="91">
        <f>'SWEB - Annex 5 LLFs'!E21-SUM(AD$43:AD46)</f>
        <v>1.8000000000000016E-2</v>
      </c>
      <c r="AE47" s="91">
        <f>'SWAE - Annex 5 LLFs'!B21-SUM(AE$43:AE46)</f>
        <v>1.8000000000000016E-2</v>
      </c>
      <c r="AF47" s="91">
        <f>'SWAE - Annex 5 LLFs'!C21-SUM(AF$43:AF46)</f>
        <v>1.8000000000000016E-2</v>
      </c>
      <c r="AG47" s="91">
        <f>'SWAE - Annex 5 LLFs'!D21-SUM(AG$43:AG46)</f>
        <v>2.4999999999999911E-2</v>
      </c>
      <c r="AH47" s="91">
        <f>'SWAE - Annex 5 LLFs'!E21-SUM(AH$43:AH46)</f>
        <v>2.0000000000000018E-2</v>
      </c>
      <c r="AI47" s="91">
        <f>'MIDE - Annex 5 LLFs'!B21-SUM(AI43:AI46)</f>
        <v>1.8000000000000016E-2</v>
      </c>
      <c r="AJ47" s="91">
        <f>'MIDE - Annex 5 LLFs'!C21-SUM(AJ43:AJ46)</f>
        <v>1.8999999999999906E-2</v>
      </c>
      <c r="AK47" s="91">
        <f>'MIDE - Annex 5 LLFs'!D21-SUM(AK43:AK46)</f>
        <v>2.4999999999999911E-2</v>
      </c>
      <c r="AL47" s="91">
        <f>'MIDE - Annex 5 LLFs'!E21-SUM(AL43:AL46)</f>
        <v>2.0000000000000018E-2</v>
      </c>
      <c r="AM47" s="91">
        <f>'EMEB - Annex 5 LLFs'!B21-SUM(AM$43:AM46)</f>
        <v>1.0999999999999899E-2</v>
      </c>
      <c r="AN47" s="91">
        <f>'EMEB - Annex 5 LLFs'!C21-SUM(AN$43:AN46)</f>
        <v>1.2999999999999901E-2</v>
      </c>
      <c r="AO47" s="91">
        <f>'EMEB - Annex 5 LLFs'!D21-SUM(AO$43:AO46)</f>
        <v>2.100000000000013E-2</v>
      </c>
      <c r="AP47" s="91">
        <f>'EMEB - Annex 5 LLFs'!E21-SUM(AP$43:AP46)</f>
        <v>1.6000000000000014E-2</v>
      </c>
      <c r="AQ47" s="91">
        <f>'NORW - Annex 5 LLFs'!$B$16-SUM($AQ$43:$AQ$46)</f>
        <v>1.3000000000000123E-2</v>
      </c>
      <c r="AR47" s="91">
        <f>'NORW - Annex 5 LLFs'!$C$16-SUM($AR$43:$AR$46)</f>
        <v>1.4999999999999902E-2</v>
      </c>
      <c r="AS47" s="91">
        <f>'NORW - Annex 5 LLFs'!$D$16-SUM($AS$43:$AS$46)</f>
        <v>2.0000000000000018E-2</v>
      </c>
      <c r="AT47" s="91">
        <f>'NORW - Annex 5 LLFs'!$E$16-SUM($AT$43:$AT$46)</f>
        <v>1.4999999999999902E-2</v>
      </c>
      <c r="AU47" s="91">
        <f>'SEPD - Annex 5 LLFs'!$B$16-SUM(AU43:AU46)</f>
        <v>0</v>
      </c>
      <c r="AV47" s="91">
        <f>'SEPD - Annex 5 LLFs'!$C$16-SUM(AV43:AV46)</f>
        <v>0</v>
      </c>
      <c r="AW47" s="91">
        <f>'SEPD - Annex 5 LLFs'!$D$16-SUM(AW43:AW46)</f>
        <v>0</v>
      </c>
      <c r="AX47" s="91">
        <f>'SEPD - Annex 5 LLFs'!$E$16-SUM(AX43:AX46)</f>
        <v>0</v>
      </c>
      <c r="AY47" s="91">
        <f>'SHEPD - Annex 5 LLFs'!$B$16-SUM(AY43:AY46)</f>
        <v>0</v>
      </c>
      <c r="AZ47" s="91">
        <f>'SHEPD - Annex 5 LLFs'!$C$16-SUM(AZ43:AZ46)</f>
        <v>0</v>
      </c>
      <c r="BA47" s="91">
        <f>'SHEPD - Annex 5 LLFs'!$D$16-SUM(BA43:BA46)</f>
        <v>0</v>
      </c>
      <c r="BB47" s="91">
        <f>'SHEPD - Annex 5 LLFs'!$E$16-SUM(BB43:BB46)</f>
        <v>0</v>
      </c>
      <c r="BC47" s="91">
        <f>'MANWEB - Annex 5 LLFs'!$B$16-SUM(BC43:BC46)</f>
        <v>0</v>
      </c>
      <c r="BD47" s="91">
        <f>'MANWEB - Annex 5 LLFs'!$C$16-SUM(BD43:BD46)</f>
        <v>0</v>
      </c>
      <c r="BE47" s="91">
        <f>'MANWEB - Annex 5 LLFs'!$D$16-SUM(BE43:BE46)</f>
        <v>0</v>
      </c>
      <c r="BF47" s="91">
        <f>'MANWEB - Annex 5 LLFs'!$E$16-SUM(BF43:BF46)</f>
        <v>0</v>
      </c>
      <c r="BG47" s="91">
        <f>'SPD - Annex 5 LLFs'!$B$16-SUM(BG43:BG46)</f>
        <v>0</v>
      </c>
      <c r="BH47" s="91">
        <f>'SPD - Annex 5 LLFs'!$C$16-SUM(BH43:BH46)</f>
        <v>0</v>
      </c>
      <c r="BI47" s="91">
        <f>'SPD - Annex 5 LLFs'!$D$16-SUM(BI43:BI46)</f>
        <v>0</v>
      </c>
      <c r="BJ47" s="91">
        <f>'SPD - Annex 5 LLFs'!$E$16-SUM(BJ43:BJ46)</f>
        <v>0</v>
      </c>
      <c r="BK47" s="91">
        <f>'LPN - Annex 5 LLFs'!$B$16-SUM(BK43:BK46)</f>
        <v>0</v>
      </c>
      <c r="BL47" s="91">
        <f>'LPN - Annex 5 LLFs'!$C$16-SUM(BL43:BL46)</f>
        <v>0</v>
      </c>
      <c r="BM47" s="91">
        <f>'LPN - Annex 5 LLFs'!$D$16-SUM(BM43:BM46)</f>
        <v>0</v>
      </c>
      <c r="BN47" s="91">
        <f>'LPN - Annex 5 LLFs'!$E$16-SUM(BN43:BN46)</f>
        <v>0</v>
      </c>
      <c r="BO47" s="91">
        <f>'SPN - Annex 5 LLFs'!$B$16-SUM(BO43:BO46)</f>
        <v>0</v>
      </c>
      <c r="BP47" s="91">
        <f>'SPN - Annex 5 LLFs'!$C$16-SUM(BP43:BP46)</f>
        <v>0</v>
      </c>
      <c r="BQ47" s="91">
        <f>'SPN - Annex 5 LLFs'!$D$16-SUM(BQ43:BQ46)</f>
        <v>0</v>
      </c>
      <c r="BR47" s="91">
        <f>'SPN - Annex 5 LLFs'!$E$16-SUM(BR43:BR46)</f>
        <v>0</v>
      </c>
      <c r="BS47" s="91">
        <f>'EPN - Annex 5 LLFs'!$B$16-SUM(BS43:BS46)</f>
        <v>0</v>
      </c>
      <c r="BT47" s="91">
        <f>'EPN - Annex 5 LLFs'!$C$16-SUM(BT43:BT46)</f>
        <v>0</v>
      </c>
      <c r="BU47" s="91">
        <f>'EPN - Annex 5 LLFs'!$D$16-SUM(BU43:BU46)</f>
        <v>0</v>
      </c>
      <c r="BV47" s="91">
        <f>'EPN - Annex 5 LLFs'!$E$16-SUM(BV43:BV46)</f>
        <v>0</v>
      </c>
      <c r="BW47" s="91">
        <f>'NPG Y - Annex 5 LLFs'!$B$16-SUM(BW43:BW46)</f>
        <v>0</v>
      </c>
      <c r="BX47" s="91">
        <f>'NPG Y - Annex 5 LLFs'!$C$16-SUM(BX43:BX46)</f>
        <v>0</v>
      </c>
      <c r="BY47" s="91">
        <f>'NPG Y - Annex 5 LLFs'!$D$16-SUM(BY43:BY46)</f>
        <v>0</v>
      </c>
      <c r="BZ47" s="91">
        <f>'NPG Y - Annex 5 LLFs'!$E$16-SUM(BZ43:BZ46)</f>
        <v>0</v>
      </c>
      <c r="CA47" s="91">
        <f>'NPG NE - Annex 5 LLFs'!$B$16-SUM(CA43:CA46)</f>
        <v>0</v>
      </c>
      <c r="CB47" s="91">
        <f>'NPG NE - Annex 5 LLFs'!$C$16-SUM(CB43:CB46)</f>
        <v>0</v>
      </c>
      <c r="CC47" s="91">
        <f>'NPG NE - Annex 5 LLFs'!$D$16-SUM(CC43:CC46)</f>
        <v>0</v>
      </c>
      <c r="CD47" s="91">
        <f>'NPG NE - Annex 5 LLFs'!$E$16-SUM(CD43:CD46)</f>
        <v>0</v>
      </c>
      <c r="CE47" s="91">
        <f>'NPG NE - Annex 5 LLFs'!$F$16-SUM(CE43:CE46)</f>
        <v>0</v>
      </c>
    </row>
    <row r="48" spans="1:83" x14ac:dyDescent="0.25">
      <c r="Z48" s="89" t="s">
        <v>1495</v>
      </c>
      <c r="AA48" s="91">
        <f>'SWEB - Annex 5 LLFs'!B22-SUM(AA$43:AA47)</f>
        <v>1.4999999999999902E-2</v>
      </c>
      <c r="AB48" s="91">
        <f>'SWEB - Annex 5 LLFs'!C22-SUM(AB$43:AB47)</f>
        <v>1.2000000000000011E-2</v>
      </c>
      <c r="AC48" s="91">
        <f>'SWEB - Annex 5 LLFs'!D22-SUM(AC$43:AC47)</f>
        <v>1.0000000000000009E-2</v>
      </c>
      <c r="AD48" s="91">
        <f>'SWEB - Annex 5 LLFs'!E22-SUM(AD$43:AD47)</f>
        <v>1.1000000000000121E-2</v>
      </c>
      <c r="AE48" s="91">
        <f>'SWAE - Annex 5 LLFs'!B22-SUM(AE$43:AE47)</f>
        <v>1.8000000000000016E-2</v>
      </c>
      <c r="AF48" s="91">
        <f>'SWAE - Annex 5 LLFs'!C22-SUM(AF$43:AF47)</f>
        <v>1.5000000000000124E-2</v>
      </c>
      <c r="AG48" s="91">
        <f>'SWAE - Annex 5 LLFs'!D22-SUM(AG$43:AG47)</f>
        <v>1.0000000000000009E-2</v>
      </c>
      <c r="AH48" s="91">
        <f>'SWAE - Annex 5 LLFs'!E22-SUM(AH$43:AH47)</f>
        <v>1.2999999999999901E-2</v>
      </c>
      <c r="AI48" s="91">
        <f>'MIDE - Annex 5 LLFs'!B22-SUM(AI43:AI47)</f>
        <v>1.6999999999999904E-2</v>
      </c>
      <c r="AJ48" s="91">
        <f>'MIDE - Annex 5 LLFs'!C22-SUM(AJ43:AJ47)</f>
        <v>1.4000000000000012E-2</v>
      </c>
      <c r="AK48" s="91">
        <f>'MIDE - Annex 5 LLFs'!D22-SUM(AK43:AK47)</f>
        <v>1.0000000000000009E-2</v>
      </c>
      <c r="AL48" s="91">
        <f>'MIDE - Annex 5 LLFs'!E22-SUM(AL43:AL47)</f>
        <v>1.3000000000000123E-2</v>
      </c>
      <c r="AM48" s="91">
        <f>'EMEB - Annex 5 LLFs'!B22-SUM(AM$43:AM47)</f>
        <v>3.1000000000000139E-2</v>
      </c>
      <c r="AN48" s="91">
        <f>'EMEB - Annex 5 LLFs'!C22-SUM(AN$43:AN47)</f>
        <v>2.6000000000000023E-2</v>
      </c>
      <c r="AO48" s="91">
        <f>'EMEB - Annex 5 LLFs'!D22-SUM(AO$43:AO47)</f>
        <v>1.6999999999999904E-2</v>
      </c>
      <c r="AP48" s="91">
        <f>'EMEB - Annex 5 LLFs'!E22-SUM(AP$43:AP47)</f>
        <v>2.0999999999999908E-2</v>
      </c>
      <c r="AQ48" s="91">
        <f>'NORW - Annex 5 LLFs'!$B$15-SUM($AQ$43:$AQ$47)</f>
        <v>4.4999999999999929E-2</v>
      </c>
      <c r="AR48" s="91">
        <f>'NORW - Annex 5 LLFs'!$C$15-SUM($AR$43:$AR$47)</f>
        <v>3.8000000000000034E-2</v>
      </c>
      <c r="AS48" s="91">
        <f>'NORW - Annex 5 LLFs'!$D$15-SUM($AS$43:$AS$47)</f>
        <v>2.6000000000000023E-2</v>
      </c>
      <c r="AT48" s="91">
        <f>'NORW - Annex 5 LLFs'!$E$15-SUM($AT$43:$AT$47)</f>
        <v>3.400000000000003E-2</v>
      </c>
      <c r="AU48" s="91">
        <f>'SEPD - Annex 5 LLFs'!$B$15-SUM(AU43:AU47)</f>
        <v>0</v>
      </c>
      <c r="AV48" s="91">
        <f>'SEPD - Annex 5 LLFs'!$C$15-SUM(AV43:AV47)</f>
        <v>0</v>
      </c>
      <c r="AW48" s="91">
        <f>'SEPD - Annex 5 LLFs'!$D$15-SUM(AW43:AW47)</f>
        <v>0</v>
      </c>
      <c r="AX48" s="91">
        <f>'SEPD - Annex 5 LLFs'!$E$15-SUM(AX43:AX47)</f>
        <v>0</v>
      </c>
      <c r="AY48" s="91">
        <f>'SHEPD - Annex 5 LLFs'!$B$15-SUM(AY43:AY47)</f>
        <v>0</v>
      </c>
      <c r="AZ48" s="91">
        <f>'SHEPD - Annex 5 LLFs'!$C$15-SUM(AZ43:AZ47)</f>
        <v>0</v>
      </c>
      <c r="BA48" s="91">
        <f>'SHEPD - Annex 5 LLFs'!$D$15-SUM(BA43:BA47)</f>
        <v>0</v>
      </c>
      <c r="BB48" s="91">
        <f>'SHEPD - Annex 5 LLFs'!$E$15-SUM(BB43:BB47)</f>
        <v>0</v>
      </c>
      <c r="BC48" s="91">
        <f>'MANWEB - Annex 5 LLFs'!$B$15-SUM(BC43:BC47)</f>
        <v>0</v>
      </c>
      <c r="BD48" s="91">
        <f>'MANWEB - Annex 5 LLFs'!$C$15-SUM(BD43:BD47)</f>
        <v>0</v>
      </c>
      <c r="BE48" s="91">
        <f>'MANWEB - Annex 5 LLFs'!$D$15-SUM(BE43:BE47)</f>
        <v>0</v>
      </c>
      <c r="BF48" s="91">
        <f>'MANWEB - Annex 5 LLFs'!$E$15-SUM(BF43:BF47)</f>
        <v>0</v>
      </c>
      <c r="BG48" s="91">
        <f>'SPD - Annex 5 LLFs'!$B$15-SUM(BG43:BG47)</f>
        <v>0</v>
      </c>
      <c r="BH48" s="91">
        <f>'SPD - Annex 5 LLFs'!$C$15-SUM(BH43:BH47)</f>
        <v>0</v>
      </c>
      <c r="BI48" s="91">
        <f>'SPD - Annex 5 LLFs'!$D$15-SUM(BI43:BI47)</f>
        <v>0</v>
      </c>
      <c r="BJ48" s="91">
        <f>'SPD - Annex 5 LLFs'!$E$15-SUM(BJ43:BJ47)</f>
        <v>0</v>
      </c>
      <c r="BK48" s="91">
        <f>'LPN - Annex 5 LLFs'!$B$15-SUM(BK43:BK47)</f>
        <v>0</v>
      </c>
      <c r="BL48" s="91">
        <f>'LPN - Annex 5 LLFs'!$C$15-SUM(BL43:BL47)</f>
        <v>0</v>
      </c>
      <c r="BM48" s="91">
        <f>'LPN - Annex 5 LLFs'!$D$15-SUM(BM43:BM47)</f>
        <v>0</v>
      </c>
      <c r="BN48" s="91">
        <f>'LPN - Annex 5 LLFs'!$E$15-SUM(BN43:BN47)</f>
        <v>0</v>
      </c>
      <c r="BO48" s="91">
        <f>'SPN - Annex 5 LLFs'!$B$15-SUM(BO43:BO47)</f>
        <v>0</v>
      </c>
      <c r="BP48" s="91">
        <f>'SPN - Annex 5 LLFs'!$C$15-SUM(BP43:BP47)</f>
        <v>0</v>
      </c>
      <c r="BQ48" s="91">
        <f>'SPN - Annex 5 LLFs'!$D$15-SUM(BQ43:BQ47)</f>
        <v>0</v>
      </c>
      <c r="BR48" s="91">
        <f>'SPN - Annex 5 LLFs'!$E$15-SUM(BR43:BR47)</f>
        <v>0</v>
      </c>
      <c r="BS48" s="91">
        <f>'EPN - Annex 5 LLFs'!$B$15-SUM(BS43:BS47)</f>
        <v>0</v>
      </c>
      <c r="BT48" s="91">
        <f>'EPN - Annex 5 LLFs'!$C$15-SUM(BT43:BT47)</f>
        <v>0</v>
      </c>
      <c r="BU48" s="91">
        <f>'EPN - Annex 5 LLFs'!$D$15-SUM(BU43:BU47)</f>
        <v>0</v>
      </c>
      <c r="BV48" s="91">
        <f>'EPN - Annex 5 LLFs'!$E$15-SUM(BV43:BV47)</f>
        <v>0</v>
      </c>
      <c r="BW48" s="91">
        <f>'NPG Y - Annex 5 LLFs'!$B$15-SUM(BW43:BW47)</f>
        <v>0</v>
      </c>
      <c r="BX48" s="91">
        <f>'NPG Y - Annex 5 LLFs'!$C$15-SUM(BX43:BX47)</f>
        <v>0</v>
      </c>
      <c r="BY48" s="91">
        <f>'NPG Y - Annex 5 LLFs'!$D$15-SUM(BY43:BY47)</f>
        <v>0</v>
      </c>
      <c r="BZ48" s="91">
        <f>'NPG Y - Annex 5 LLFs'!$E$15-SUM(BZ43:BZ47)</f>
        <v>0</v>
      </c>
      <c r="CA48" s="91">
        <f>'NPG NE - Annex 5 LLFs'!$B$15-SUM(CA43:CA47)</f>
        <v>0</v>
      </c>
      <c r="CB48" s="91">
        <f>'NPG NE - Annex 5 LLFs'!$C$15-SUM(CB43:CB47)</f>
        <v>0</v>
      </c>
      <c r="CC48" s="91">
        <f>'NPG NE - Annex 5 LLFs'!$D$15-SUM(CC43:CC47)</f>
        <v>0</v>
      </c>
      <c r="CD48" s="91">
        <f>'NPG NE - Annex 5 LLFs'!$E$15-SUM(CD43:CD47)</f>
        <v>0</v>
      </c>
      <c r="CE48" s="91">
        <f>'NPG NE - Annex 5 LLFs'!$F$15-SUM(CE43:CE47)</f>
        <v>0</v>
      </c>
    </row>
    <row r="49" spans="2:83" ht="13" thickBot="1" x14ac:dyDescent="0.3"/>
    <row r="50" spans="2:83" ht="13.5" customHeight="1" thickBot="1" x14ac:dyDescent="0.3">
      <c r="Z50" s="140" t="s">
        <v>1</v>
      </c>
      <c r="AA50" s="17" t="str">
        <f>'SWEB - Annex 5 LLFs'!B4</f>
        <v>Period 1</v>
      </c>
      <c r="AB50" s="17" t="str">
        <f>'SWEB - Annex 5 LLFs'!C4</f>
        <v>Period 2</v>
      </c>
      <c r="AC50" s="88" t="str">
        <f>'SWEB - Annex 5 LLFs'!D4</f>
        <v>Period 3</v>
      </c>
      <c r="AD50" s="18" t="str">
        <f>'SWEB - Annex 5 LLFs'!E4</f>
        <v>Period 4</v>
      </c>
      <c r="AE50" s="17" t="str">
        <f>'SWAE - Annex 5 LLFs'!B4</f>
        <v>Period 1</v>
      </c>
      <c r="AF50" s="17" t="str">
        <f>'SWAE - Annex 5 LLFs'!C4</f>
        <v>Period 2</v>
      </c>
      <c r="AG50" s="88" t="str">
        <f>'SWAE - Annex 5 LLFs'!D4</f>
        <v>Period 3</v>
      </c>
      <c r="AH50" s="18" t="str">
        <f>'SWAE - Annex 5 LLFs'!E4</f>
        <v>Period 4</v>
      </c>
      <c r="AI50" s="17" t="str">
        <f>'MIDE - Annex 5 LLFs'!B4</f>
        <v>Period 1</v>
      </c>
      <c r="AJ50" s="17" t="str">
        <f>'MIDE - Annex 5 LLFs'!C4</f>
        <v>Period 2</v>
      </c>
      <c r="AK50" s="88" t="str">
        <f>'MIDE - Annex 5 LLFs'!D4</f>
        <v>Period 3</v>
      </c>
      <c r="AL50" s="18" t="str">
        <f>'MIDE - Annex 5 LLFs'!E4</f>
        <v>Period 4</v>
      </c>
      <c r="AM50" s="17" t="str">
        <f>'EMEB - Annex 5 LLFs'!B4</f>
        <v>Period 1</v>
      </c>
      <c r="AN50" s="17" t="str">
        <f>'EMEB - Annex 5 LLFs'!C4</f>
        <v>Period 2</v>
      </c>
      <c r="AO50" s="88" t="str">
        <f>'EMEB - Annex 5 LLFs'!D4</f>
        <v>Period 3</v>
      </c>
      <c r="AP50" s="18" t="str">
        <f>'EMEB - Annex 5 LLFs'!E4</f>
        <v>Period 4</v>
      </c>
      <c r="AQ50" s="17" t="str">
        <f>'NORW - Annex 5 LLFs'!B4</f>
        <v>Period 1</v>
      </c>
      <c r="AR50" s="17" t="str">
        <f>'NORW - Annex 5 LLFs'!C4</f>
        <v>Period 2</v>
      </c>
      <c r="AS50" s="88" t="str">
        <f>'NORW - Annex 5 LLFs'!D4</f>
        <v>Period 3</v>
      </c>
      <c r="AT50" s="18" t="str">
        <f>'NORW - Annex 5 LLFs'!E4</f>
        <v>Period 4</v>
      </c>
      <c r="AU50" s="17" t="str">
        <f>'SEPD - Annex 5 LLFs'!B4</f>
        <v>Period 1</v>
      </c>
      <c r="AV50" s="17" t="str">
        <f>'SEPD - Annex 5 LLFs'!C4</f>
        <v>Period 2</v>
      </c>
      <c r="AW50" s="17" t="str">
        <f>'SEPD - Annex 5 LLFs'!D4</f>
        <v>Period 3</v>
      </c>
      <c r="AX50" s="17" t="str">
        <f>'SEPD - Annex 5 LLFs'!E4</f>
        <v>Period 4</v>
      </c>
      <c r="AY50" s="17" t="str">
        <f>'SHEPD - Annex 5 LLFs'!B4</f>
        <v>Period 1</v>
      </c>
      <c r="AZ50" s="17" t="str">
        <f>'SHEPD - Annex 5 LLFs'!C4</f>
        <v>Period 2</v>
      </c>
      <c r="BA50" s="17" t="str">
        <f>'SHEPD - Annex 5 LLFs'!D4</f>
        <v>Period 3</v>
      </c>
      <c r="BB50" s="17" t="str">
        <f>'SHEPD - Annex 5 LLFs'!E4</f>
        <v>Period 4</v>
      </c>
      <c r="BC50" s="17" t="str">
        <f>'MANWEB - Annex 5 LLFs'!B4</f>
        <v>Period 1</v>
      </c>
      <c r="BD50" s="17" t="str">
        <f>'MANWEB - Annex 5 LLFs'!C4</f>
        <v>Period 2</v>
      </c>
      <c r="BE50" s="17" t="str">
        <f>'MANWEB - Annex 5 LLFs'!D4</f>
        <v>Period 3</v>
      </c>
      <c r="BF50" s="17" t="str">
        <f>'MANWEB - Annex 5 LLFs'!E4</f>
        <v>Period 4</v>
      </c>
      <c r="BG50" s="17" t="str">
        <f>'SPD - Annex 5 LLFs'!B4</f>
        <v>Period 1</v>
      </c>
      <c r="BH50" s="17" t="str">
        <f>'SPD - Annex 5 LLFs'!C4</f>
        <v>Period 2</v>
      </c>
      <c r="BI50" s="17" t="str">
        <f>'SPD - Annex 5 LLFs'!D4</f>
        <v>Period 3</v>
      </c>
      <c r="BJ50" s="17" t="str">
        <f>'SPD - Annex 5 LLFs'!E4</f>
        <v>Period 4</v>
      </c>
      <c r="BK50" s="17" t="str">
        <f>'LPN - Annex 5 LLFs'!B4</f>
        <v>Period 1</v>
      </c>
      <c r="BL50" s="17" t="str">
        <f>'LPN - Annex 5 LLFs'!C4</f>
        <v>Period 2</v>
      </c>
      <c r="BM50" s="17" t="str">
        <f>'LPN - Annex 5 LLFs'!D4</f>
        <v>Period 3</v>
      </c>
      <c r="BN50" s="17" t="str">
        <f>'LPN - Annex 5 LLFs'!E4</f>
        <v>Period 4</v>
      </c>
      <c r="BO50" s="17" t="str">
        <f>'SPN - Annex 5 LLFs'!B4</f>
        <v>Period 1</v>
      </c>
      <c r="BP50" s="17" t="str">
        <f>'SPN - Annex 5 LLFs'!C4</f>
        <v>Period 2</v>
      </c>
      <c r="BQ50" s="17" t="str">
        <f>'SPN - Annex 5 LLFs'!D4</f>
        <v>Period 3</v>
      </c>
      <c r="BR50" s="17" t="str">
        <f>'SPN - Annex 5 LLFs'!E4</f>
        <v>Period 4</v>
      </c>
      <c r="BS50" s="17" t="str">
        <f>'EPN - Annex 5 LLFs'!B4</f>
        <v>Period 1</v>
      </c>
      <c r="BT50" s="17" t="str">
        <f>'EPN - Annex 5 LLFs'!C4</f>
        <v>Period 2</v>
      </c>
      <c r="BU50" s="17" t="str">
        <f>'EPN - Annex 5 LLFs'!D4</f>
        <v>Period 3</v>
      </c>
      <c r="BV50" s="17" t="str">
        <f>'EPN - Annex 5 LLFs'!E4</f>
        <v>Period 4</v>
      </c>
      <c r="BW50" s="17" t="str">
        <f>'NPG Y - Annex 5 LLFs'!B4</f>
        <v>Period 1</v>
      </c>
      <c r="BX50" s="17" t="str">
        <f>'NPG Y - Annex 5 LLFs'!C4</f>
        <v>Period 2</v>
      </c>
      <c r="BY50" s="17" t="str">
        <f>'NPG Y - Annex 5 LLFs'!D4</f>
        <v>Period 3</v>
      </c>
      <c r="BZ50" s="17" t="str">
        <f>'NPG Y - Annex 5 LLFs'!E4</f>
        <v>Period 4</v>
      </c>
      <c r="CA50" s="17" t="str">
        <f>'NPG NE - Annex 5 LLFs'!B4</f>
        <v>Period 1</v>
      </c>
      <c r="CB50" s="17" t="str">
        <f>'NPG NE - Annex 5 LLFs'!C4</f>
        <v>Period 2</v>
      </c>
      <c r="CC50" s="17" t="str">
        <f>'NPG NE - Annex 5 LLFs'!D4</f>
        <v>Period 3</v>
      </c>
      <c r="CD50" s="17" t="str">
        <f>'NPG NE - Annex 5 LLFs'!E4</f>
        <v>Period 4</v>
      </c>
      <c r="CE50" s="17" t="str">
        <f>'NPG NE - Annex 5 LLFs'!F4</f>
        <v>Period 5</v>
      </c>
    </row>
    <row r="51" spans="2:83" ht="26" x14ac:dyDescent="0.25">
      <c r="Z51" s="141"/>
      <c r="AA51" s="2" t="str">
        <f>'SWEB - Annex 5 LLFs'!B5</f>
        <v>Peak</v>
      </c>
      <c r="AB51" s="2" t="str">
        <f>'SWEB - Annex 5 LLFs'!C5</f>
        <v>Winter</v>
      </c>
      <c r="AC51" s="108" t="str">
        <f>'SWEB - Annex 5 LLFs'!D5</f>
        <v>Night</v>
      </c>
      <c r="AD51" s="19" t="str">
        <f>'SWEB - Annex 5 LLFs'!E5</f>
        <v>Other</v>
      </c>
      <c r="AE51" s="2" t="str">
        <f>'SWAE - Annex 5 LLFs'!B5</f>
        <v>Peak</v>
      </c>
      <c r="AF51" s="2" t="str">
        <f>'SWAE - Annex 5 LLFs'!C5</f>
        <v>Winter</v>
      </c>
      <c r="AG51" s="108" t="str">
        <f>'SWAE - Annex 5 LLFs'!D5</f>
        <v>Night</v>
      </c>
      <c r="AH51" s="19" t="str">
        <f>'SWAE - Annex 5 LLFs'!E5</f>
        <v>Other</v>
      </c>
      <c r="AI51" s="2" t="str">
        <f>'MIDE - Annex 5 LLFs'!B5</f>
        <v>Peak</v>
      </c>
      <c r="AJ51" s="2" t="str">
        <f>'MIDE - Annex 5 LLFs'!C5</f>
        <v>Winter</v>
      </c>
      <c r="AK51" s="108" t="str">
        <f>'MIDE - Annex 5 LLFs'!D5</f>
        <v>Night</v>
      </c>
      <c r="AL51" s="19" t="str">
        <f>'MIDE - Annex 5 LLFs'!E5</f>
        <v>Other</v>
      </c>
      <c r="AM51" s="2" t="str">
        <f>'EMEB - Annex 5 LLFs'!B5</f>
        <v>Peak</v>
      </c>
      <c r="AN51" s="2" t="str">
        <f>'EMEB - Annex 5 LLFs'!C5</f>
        <v>Winter</v>
      </c>
      <c r="AO51" s="108" t="str">
        <f>'EMEB - Annex 5 LLFs'!D5</f>
        <v>Night</v>
      </c>
      <c r="AP51" s="19" t="str">
        <f>'EMEB - Annex 5 LLFs'!E5</f>
        <v>Other</v>
      </c>
      <c r="AQ51" s="2" t="str">
        <f>'NORW - Annex 5 LLFs'!B5</f>
        <v>Winter Peak</v>
      </c>
      <c r="AR51" s="2" t="str">
        <f>'NORW - Annex 5 LLFs'!C5</f>
        <v>Winter Daytime</v>
      </c>
      <c r="AS51" s="108" t="str">
        <f>'NORW - Annex 5 LLFs'!D5</f>
        <v>Night</v>
      </c>
      <c r="AT51" s="19" t="str">
        <f>'NORW - Annex 5 LLFs'!E5</f>
        <v>Other</v>
      </c>
      <c r="AU51" s="2" t="str">
        <f>'SEPD - Annex 5 LLFs'!B5</f>
        <v>Winter Peak</v>
      </c>
      <c r="AV51" s="2" t="str">
        <f>'SEPD - Annex 5 LLFs'!C5</f>
        <v>Winter Daytime</v>
      </c>
      <c r="AW51" s="2" t="str">
        <f>'SEPD - Annex 5 LLFs'!D5</f>
        <v>Night</v>
      </c>
      <c r="AX51" s="2" t="str">
        <f>'SEPD - Annex 5 LLFs'!E5</f>
        <v>Other</v>
      </c>
      <c r="AY51" s="17" t="str">
        <f>'SHEPD - Annex 5 LLFs'!B5</f>
        <v>Winter Peak</v>
      </c>
      <c r="AZ51" s="17" t="str">
        <f>'SHEPD - Annex 5 LLFs'!C5</f>
        <v>Winter Daytime</v>
      </c>
      <c r="BA51" s="17" t="str">
        <f>'SHEPD - Annex 5 LLFs'!D5</f>
        <v>Night</v>
      </c>
      <c r="BB51" s="17" t="str">
        <f>'SHEPD - Annex 5 LLFs'!E5</f>
        <v>Other</v>
      </c>
      <c r="BC51" s="17" t="str">
        <f>'MANWEB - Annex 5 LLFs'!B5</f>
        <v>Winter Peak</v>
      </c>
      <c r="BD51" s="17" t="str">
        <f>'MANWEB - Annex 5 LLFs'!C5</f>
        <v>Winter Daytime</v>
      </c>
      <c r="BE51" s="17" t="str">
        <f>'MANWEB - Annex 5 LLFs'!D5</f>
        <v>Night</v>
      </c>
      <c r="BF51" s="17" t="str">
        <f>'MANWEB - Annex 5 LLFs'!E5</f>
        <v>Other</v>
      </c>
      <c r="BG51" s="17" t="str">
        <f>'SPD - Annex 5 LLFs'!B5</f>
        <v>Winter Peak</v>
      </c>
      <c r="BH51" s="17" t="str">
        <f>'SPD - Annex 5 LLFs'!C5</f>
        <v>Winter Daytime</v>
      </c>
      <c r="BI51" s="17" t="str">
        <f>'SPD - Annex 5 LLFs'!D5</f>
        <v>Night</v>
      </c>
      <c r="BJ51" s="17" t="str">
        <f>'SPD - Annex 5 LLFs'!E5</f>
        <v>Other</v>
      </c>
      <c r="BK51" s="17" t="str">
        <f>'LPN - Annex 5 LLFs'!B5</f>
        <v>Winter Peak</v>
      </c>
      <c r="BL51" s="17" t="str">
        <f>'LPN - Annex 5 LLFs'!C5</f>
        <v>Winter Daytime</v>
      </c>
      <c r="BM51" s="17" t="str">
        <f>'LPN - Annex 5 LLFs'!D5</f>
        <v>Night</v>
      </c>
      <c r="BN51" s="17" t="str">
        <f>'LPN - Annex 5 LLFs'!E5</f>
        <v>Other</v>
      </c>
      <c r="BO51" s="17" t="str">
        <f>'SPN - Annex 5 LLFs'!B5</f>
        <v>Winter Peak</v>
      </c>
      <c r="BP51" s="17" t="str">
        <f>'SPN - Annex 5 LLFs'!C5</f>
        <v>Winter Daytime</v>
      </c>
      <c r="BQ51" s="17" t="str">
        <f>'SPN - Annex 5 LLFs'!D5</f>
        <v>Night</v>
      </c>
      <c r="BR51" s="17" t="str">
        <f>'SPN - Annex 5 LLFs'!E5</f>
        <v>Other</v>
      </c>
      <c r="BS51" s="17" t="str">
        <f>'EPN - Annex 5 LLFs'!B5</f>
        <v>Winter Peak</v>
      </c>
      <c r="BT51" s="17" t="str">
        <f>'EPN - Annex 5 LLFs'!C5</f>
        <v>Winter Daytime</v>
      </c>
      <c r="BU51" s="17" t="str">
        <f>'EPN - Annex 5 LLFs'!D5</f>
        <v>Night</v>
      </c>
      <c r="BV51" s="17" t="str">
        <f>'EPN - Annex 5 LLFs'!E5</f>
        <v>Other</v>
      </c>
      <c r="BW51" s="17" t="str">
        <f>'NPG Y - Annex 5 LLFs'!B5</f>
        <v>Winter Peak</v>
      </c>
      <c r="BX51" s="17" t="str">
        <f>'NPG Y - Annex 5 LLFs'!C5</f>
        <v>Winter Daytime</v>
      </c>
      <c r="BY51" s="17" t="str">
        <f>'NPG Y - Annex 5 LLFs'!D5</f>
        <v>Night</v>
      </c>
      <c r="BZ51" s="17" t="str">
        <f>'NPG Y - Annex 5 LLFs'!E5</f>
        <v>Other</v>
      </c>
      <c r="CA51" s="17" t="str">
        <f>'NPG NE - Annex 5 LLFs'!B5</f>
        <v>Winter Peak</v>
      </c>
      <c r="CB51" s="17" t="str">
        <f>'NPG NE - Annex 5 LLFs'!C5</f>
        <v>Winter Daytime</v>
      </c>
      <c r="CC51" s="17" t="str">
        <f>'NPG NE - Annex 5 LLFs'!D5</f>
        <v>Night</v>
      </c>
      <c r="CD51" s="17" t="str">
        <f>'NPG NE - Annex 5 LLFs'!E5</f>
        <v>Other</v>
      </c>
      <c r="CE51" s="17" t="str">
        <f>'NPG NE - Annex 5 LLFs'!F5</f>
        <v>Extra</v>
      </c>
    </row>
    <row r="52" spans="2:83" ht="62" x14ac:dyDescent="0.3">
      <c r="F52" s="96" t="s">
        <v>1634</v>
      </c>
      <c r="L52" s="96" t="s">
        <v>1633</v>
      </c>
      <c r="Z52" s="43" t="s">
        <v>1512</v>
      </c>
      <c r="AA52" s="109">
        <f>'SWEB - Annex 5 LLFs'!B6</f>
        <v>0</v>
      </c>
      <c r="AB52" s="109">
        <f>'SWEB - Annex 5 LLFs'!C6</f>
        <v>0</v>
      </c>
      <c r="AC52" s="109" t="str">
        <f>'SWEB - Annex 5 LLFs'!D6</f>
        <v>00:00 - 06:30
23:30 - 24:00</v>
      </c>
      <c r="AD52" s="109" t="str">
        <f>'SWEB - Annex 5 LLFs'!E6</f>
        <v>06:30 - 23:30</v>
      </c>
      <c r="AE52" s="109">
        <f>'SWAE - Annex 5 LLFs'!B6</f>
        <v>0</v>
      </c>
      <c r="AF52" s="109">
        <f>'SWAE - Annex 5 LLFs'!C6</f>
        <v>0</v>
      </c>
      <c r="AG52" s="109" t="str">
        <f>'SWAE - Annex 5 LLFs'!D6</f>
        <v>00:30 - 07:30</v>
      </c>
      <c r="AH52" s="109" t="str">
        <f>'SWAE - Annex 5 LLFs'!E6</f>
        <v>00:00 - 00:30
07:30 - 24:00</v>
      </c>
      <c r="AI52" s="109">
        <f>'MIDE - Annex 5 LLFs'!B6</f>
        <v>0</v>
      </c>
      <c r="AJ52" s="109">
        <f>'MIDE - Annex 5 LLFs'!C6</f>
        <v>0</v>
      </c>
      <c r="AK52" s="109" t="str">
        <f>'MIDE - Annex 5 LLFs'!D6</f>
        <v>00:30 – 07:30</v>
      </c>
      <c r="AL52" s="109" t="str">
        <f>'MIDE - Annex 5 LLFs'!E6</f>
        <v>07:30 – 00:30</v>
      </c>
      <c r="AM52" s="109">
        <f>'EMEB - Annex 5 LLFs'!B6</f>
        <v>0</v>
      </c>
      <c r="AN52" s="109">
        <f>'EMEB - Annex 5 LLFs'!C6</f>
        <v>0</v>
      </c>
      <c r="AO52" s="109" t="str">
        <f>'EMEB - Annex 5 LLFs'!D6</f>
        <v>00:30 – 07:30</v>
      </c>
      <c r="AP52" s="109" t="str">
        <f>'EMEB - Annex 5 LLFs'!E6</f>
        <v>07:30 – 00:30</v>
      </c>
      <c r="AQ52" s="110">
        <f>'NORW - Annex 5 LLFs'!B6</f>
        <v>0</v>
      </c>
      <c r="AR52" s="110">
        <f>'NORW - Annex 5 LLFs'!C6</f>
        <v>0</v>
      </c>
      <c r="AS52" s="110" t="str">
        <f>'NORW - Annex 5 LLFs'!D6</f>
        <v>00:00 - 07:00</v>
      </c>
      <c r="AT52" s="110" t="str">
        <f>'NORW - Annex 5 LLFs'!E6</f>
        <v>07:00 - 00:00</v>
      </c>
      <c r="AU52" s="110">
        <f>'SEPD - Annex 5 LLFs'!B6</f>
        <v>0</v>
      </c>
      <c r="AV52" s="110">
        <f>'SEPD - Annex 5 LLFs'!C6</f>
        <v>0</v>
      </c>
      <c r="AW52" s="110">
        <f>'SEPD - Annex 5 LLFs'!D6</f>
        <v>0</v>
      </c>
      <c r="AX52" s="110">
        <f>'SEPD - Annex 5 LLFs'!E6</f>
        <v>0</v>
      </c>
      <c r="AY52" s="110">
        <f>'SHEPD - Annex 5 LLFs'!B6</f>
        <v>0</v>
      </c>
      <c r="AZ52" s="110">
        <f>'SHEPD - Annex 5 LLFs'!C6</f>
        <v>0</v>
      </c>
      <c r="BA52" s="110">
        <f>'SHEPD - Annex 5 LLFs'!D6</f>
        <v>0</v>
      </c>
      <c r="BB52" s="110">
        <f>'SHEPD - Annex 5 LLFs'!E6</f>
        <v>0</v>
      </c>
      <c r="BC52" s="110">
        <f>'MANWEB - Annex 5 LLFs'!B6</f>
        <v>0</v>
      </c>
      <c r="BD52" s="110">
        <f>'MANWEB - Annex 5 LLFs'!C6</f>
        <v>0</v>
      </c>
      <c r="BE52" s="110">
        <f>'MANWEB - Annex 5 LLFs'!D6</f>
        <v>0</v>
      </c>
      <c r="BF52" s="110">
        <f>'MANWEB - Annex 5 LLFs'!E6</f>
        <v>0</v>
      </c>
      <c r="BG52" s="110">
        <f>'SPD - Annex 5 LLFs'!B6</f>
        <v>0</v>
      </c>
      <c r="BH52" s="110">
        <f>'SPD - Annex 5 LLFs'!C6</f>
        <v>0</v>
      </c>
      <c r="BI52" s="110">
        <f>'SPD - Annex 5 LLFs'!D6</f>
        <v>0</v>
      </c>
      <c r="BJ52" s="110">
        <f>'SPD - Annex 5 LLFs'!E6</f>
        <v>0</v>
      </c>
      <c r="BK52" s="110">
        <f>'LPN - Annex 5 LLFs'!B6</f>
        <v>0</v>
      </c>
      <c r="BL52" s="110">
        <f>'LPN - Annex 5 LLFs'!C6</f>
        <v>0</v>
      </c>
      <c r="BM52" s="110">
        <f>'LPN - Annex 5 LLFs'!D6</f>
        <v>0</v>
      </c>
      <c r="BN52" s="110">
        <f>'LPN - Annex 5 LLFs'!E6</f>
        <v>0</v>
      </c>
      <c r="BO52" s="110">
        <f>'SPN - Annex 5 LLFs'!B6</f>
        <v>0</v>
      </c>
      <c r="BP52" s="110">
        <f>'SPN - Annex 5 LLFs'!C6</f>
        <v>0</v>
      </c>
      <c r="BQ52" s="110">
        <f>'SPN - Annex 5 LLFs'!D6</f>
        <v>0</v>
      </c>
      <c r="BR52" s="110">
        <f>'SPN - Annex 5 LLFs'!E6</f>
        <v>0</v>
      </c>
      <c r="BS52" s="110">
        <f>'EPN - Annex 5 LLFs'!B6</f>
        <v>0</v>
      </c>
      <c r="BT52" s="110">
        <f>'EPN - Annex 5 LLFs'!C6</f>
        <v>0</v>
      </c>
      <c r="BU52" s="110">
        <f>'EPN - Annex 5 LLFs'!D6</f>
        <v>0</v>
      </c>
      <c r="BV52" s="110">
        <f>'EPN - Annex 5 LLFs'!E6</f>
        <v>0</v>
      </c>
      <c r="BW52" s="110">
        <f>'NPG Y - Annex 5 LLFs'!B6</f>
        <v>0</v>
      </c>
      <c r="BX52" s="110">
        <f>'NPG Y - Annex 5 LLFs'!C6</f>
        <v>0</v>
      </c>
      <c r="BY52" s="110">
        <f>'NPG Y - Annex 5 LLFs'!D6</f>
        <v>0</v>
      </c>
      <c r="BZ52" s="110">
        <f>'NPG Y - Annex 5 LLFs'!E6</f>
        <v>0</v>
      </c>
      <c r="CA52" s="110">
        <f>'NPG NE - Annex 5 LLFs'!B6</f>
        <v>0</v>
      </c>
      <c r="CB52" s="110">
        <f>'NPG NE - Annex 5 LLFs'!C6</f>
        <v>0</v>
      </c>
      <c r="CC52" s="110">
        <f>'NPG NE - Annex 5 LLFs'!D6</f>
        <v>0</v>
      </c>
      <c r="CD52" s="110">
        <f>'NPG NE - Annex 5 LLFs'!E6</f>
        <v>0</v>
      </c>
      <c r="CE52" s="110">
        <f>'NPG NE - Annex 5 LLFs'!F6</f>
        <v>0</v>
      </c>
    </row>
    <row r="53" spans="2:83" ht="62.5" x14ac:dyDescent="0.25">
      <c r="D53" s="89" t="s">
        <v>1495</v>
      </c>
      <c r="E53" s="40" t="s">
        <v>1496</v>
      </c>
      <c r="F53" s="89" t="s">
        <v>1497</v>
      </c>
      <c r="G53" s="40" t="s">
        <v>1498</v>
      </c>
      <c r="H53" s="89" t="s">
        <v>1499</v>
      </c>
      <c r="K53" s="89" t="s">
        <v>1495</v>
      </c>
      <c r="L53" s="40" t="s">
        <v>1496</v>
      </c>
      <c r="M53" s="89" t="s">
        <v>1497</v>
      </c>
      <c r="N53" s="94" t="s">
        <v>1498</v>
      </c>
      <c r="O53" s="89" t="s">
        <v>1499</v>
      </c>
      <c r="Z53" s="43" t="s">
        <v>1515</v>
      </c>
      <c r="AA53" s="109" t="str">
        <f>'SWEB - Annex 5 LLFs'!B7</f>
        <v>16:00 - 19:00</v>
      </c>
      <c r="AB53" s="109" t="str">
        <f>'SWEB - Annex 5 LLFs'!C7</f>
        <v>06:30 - 16:00</v>
      </c>
      <c r="AC53" s="109" t="str">
        <f>'SWEB - Annex 5 LLFs'!D7</f>
        <v>00:00 - 06:30
23:30 - 24:00</v>
      </c>
      <c r="AD53" s="109" t="str">
        <f>'SWEB - Annex 5 LLFs'!E7</f>
        <v>19:00 - 23:30</v>
      </c>
      <c r="AE53" s="109" t="str">
        <f>'SWAE - Annex 5 LLFs'!B7</f>
        <v>16:00 – 19:00</v>
      </c>
      <c r="AF53" s="109" t="str">
        <f>'SWAE - Annex 5 LLFs'!C7</f>
        <v>07:30 – 16:00</v>
      </c>
      <c r="AG53" s="109" t="str">
        <f>'SWAE - Annex 5 LLFs'!D7</f>
        <v>00:30 - 07:30</v>
      </c>
      <c r="AH53" s="109" t="str">
        <f>'SWAE - Annex 5 LLFs'!E7</f>
        <v>00:00 - 00:30
19:00 - 24:00</v>
      </c>
      <c r="AI53" s="109" t="str">
        <f>'MIDE - Annex 5 LLFs'!B7</f>
        <v>16:00 – 19:00</v>
      </c>
      <c r="AJ53" s="109" t="str">
        <f>'MIDE - Annex 5 LLFs'!C7</f>
        <v>07:30 – 16:00
19:00 – 20:00</v>
      </c>
      <c r="AK53" s="109" t="str">
        <f>'MIDE - Annex 5 LLFs'!D7</f>
        <v>00:30 – 07:30</v>
      </c>
      <c r="AL53" s="109" t="str">
        <f>'MIDE - Annex 5 LLFs'!E7</f>
        <v>20:00 – 00:30</v>
      </c>
      <c r="AM53" s="109" t="str">
        <f>'EMEB - Annex 5 LLFs'!B7</f>
        <v>16:00 – 19:00</v>
      </c>
      <c r="AN53" s="109" t="str">
        <f>'EMEB - Annex 5 LLFs'!C7</f>
        <v>07:30 – 16:00
19:00 – 20:00</v>
      </c>
      <c r="AO53" s="109" t="str">
        <f>'EMEB - Annex 5 LLFs'!D7</f>
        <v>00:30 – 07:30</v>
      </c>
      <c r="AP53" s="109" t="str">
        <f>'EMEB - Annex 5 LLFs'!E7</f>
        <v>20:00 – 00:30</v>
      </c>
      <c r="AQ53" s="110" t="str">
        <f>'NORW - Annex 5 LLFs'!B7</f>
        <v>16:00 – 19:00</v>
      </c>
      <c r="AR53" s="110" t="str">
        <f>'NORW - Annex 5 LLFs'!C7</f>
        <v>07:00 – 16:00
19:00 – 00:00</v>
      </c>
      <c r="AS53" s="110" t="str">
        <f>'NORW - Annex 5 LLFs'!D7</f>
        <v>00:00 - 07:00</v>
      </c>
      <c r="AT53" s="110">
        <f>'NORW - Annex 5 LLFs'!E7</f>
        <v>0</v>
      </c>
      <c r="AU53" s="110">
        <f>'SEPD - Annex 5 LLFs'!B7</f>
        <v>0</v>
      </c>
      <c r="AV53" s="110">
        <f>'SEPD - Annex 5 LLFs'!C7</f>
        <v>0</v>
      </c>
      <c r="AW53" s="110">
        <f>'SEPD - Annex 5 LLFs'!D7</f>
        <v>0</v>
      </c>
      <c r="AX53" s="110">
        <f>'SEPD - Annex 5 LLFs'!E7</f>
        <v>0</v>
      </c>
      <c r="AY53" s="110">
        <f>'SHEPD - Annex 5 LLFs'!B7</f>
        <v>0</v>
      </c>
      <c r="AZ53" s="110">
        <f>'SHEPD - Annex 5 LLFs'!C7</f>
        <v>0</v>
      </c>
      <c r="BA53" s="110">
        <f>'SHEPD - Annex 5 LLFs'!D7</f>
        <v>0</v>
      </c>
      <c r="BB53" s="110">
        <f>'SHEPD - Annex 5 LLFs'!E7</f>
        <v>0</v>
      </c>
      <c r="BC53" s="110">
        <f>'MANWEB - Annex 5 LLFs'!B7</f>
        <v>0</v>
      </c>
      <c r="BD53" s="110">
        <f>'MANWEB - Annex 5 LLFs'!C7</f>
        <v>0</v>
      </c>
      <c r="BE53" s="110">
        <f>'MANWEB - Annex 5 LLFs'!D7</f>
        <v>0</v>
      </c>
      <c r="BF53" s="110">
        <f>'MANWEB - Annex 5 LLFs'!E7</f>
        <v>0</v>
      </c>
      <c r="BG53" s="110">
        <f>'SPD - Annex 5 LLFs'!B7</f>
        <v>0</v>
      </c>
      <c r="BH53" s="110">
        <f>'SPD - Annex 5 LLFs'!C7</f>
        <v>0</v>
      </c>
      <c r="BI53" s="110">
        <f>'SPD - Annex 5 LLFs'!D7</f>
        <v>0</v>
      </c>
      <c r="BJ53" s="110">
        <f>'SPD - Annex 5 LLFs'!E7</f>
        <v>0</v>
      </c>
      <c r="BK53" s="110">
        <f>'LPN - Annex 5 LLFs'!B7</f>
        <v>0</v>
      </c>
      <c r="BL53" s="110">
        <f>'LPN - Annex 5 LLFs'!C7</f>
        <v>0</v>
      </c>
      <c r="BM53" s="110">
        <f>'LPN - Annex 5 LLFs'!D7</f>
        <v>0</v>
      </c>
      <c r="BN53" s="110">
        <f>'LPN - Annex 5 LLFs'!E7</f>
        <v>0</v>
      </c>
      <c r="BO53" s="110">
        <f>'SPN - Annex 5 LLFs'!B7</f>
        <v>0</v>
      </c>
      <c r="BP53" s="110">
        <f>'SPN - Annex 5 LLFs'!C7</f>
        <v>0</v>
      </c>
      <c r="BQ53" s="110">
        <f>'SPN - Annex 5 LLFs'!D7</f>
        <v>0</v>
      </c>
      <c r="BR53" s="110">
        <f>'SPN - Annex 5 LLFs'!E7</f>
        <v>0</v>
      </c>
      <c r="BS53" s="110">
        <f>'EPN - Annex 5 LLFs'!B7</f>
        <v>0</v>
      </c>
      <c r="BT53" s="110">
        <f>'EPN - Annex 5 LLFs'!C7</f>
        <v>0</v>
      </c>
      <c r="BU53" s="110">
        <f>'EPN - Annex 5 LLFs'!D7</f>
        <v>0</v>
      </c>
      <c r="BV53" s="110">
        <f>'EPN - Annex 5 LLFs'!E7</f>
        <v>0</v>
      </c>
      <c r="BW53" s="110">
        <f>'NPG Y - Annex 5 LLFs'!B7</f>
        <v>0</v>
      </c>
      <c r="BX53" s="110">
        <f>'NPG Y - Annex 5 LLFs'!C7</f>
        <v>0</v>
      </c>
      <c r="BY53" s="110">
        <f>'NPG Y - Annex 5 LLFs'!D7</f>
        <v>0</v>
      </c>
      <c r="BZ53" s="110">
        <f>'NPG Y - Annex 5 LLFs'!E7</f>
        <v>0</v>
      </c>
      <c r="CA53" s="110">
        <f>'NPG NE - Annex 5 LLFs'!B7</f>
        <v>0</v>
      </c>
      <c r="CB53" s="110">
        <f>'NPG NE - Annex 5 LLFs'!C7</f>
        <v>0</v>
      </c>
      <c r="CC53" s="110">
        <f>'NPG NE - Annex 5 LLFs'!D7</f>
        <v>0</v>
      </c>
      <c r="CD53" s="110">
        <f>'NPG NE - Annex 5 LLFs'!E7</f>
        <v>0</v>
      </c>
      <c r="CE53" s="110">
        <f>'NPG NE - Annex 5 LLFs'!F7</f>
        <v>0</v>
      </c>
    </row>
    <row r="54" spans="2:83" ht="51" customHeight="1" x14ac:dyDescent="0.25">
      <c r="C54" s="89" t="s">
        <v>1495</v>
      </c>
      <c r="D54" s="40">
        <f ca="1">$D$12*SUM(-$D$21,$E$21)/SUM($D$21:$G$25)*(SUM($AC$67:$AC$72)-1)</f>
        <v>0</v>
      </c>
      <c r="E54" s="90">
        <f ca="1">((E12*SUM(-$D$21,$E$21)/SUM($D$21:$G$25))*(((SUM(AC67:AC71)-1))-((SUM(AC72)))))</f>
        <v>0</v>
      </c>
      <c r="F54" s="40">
        <f ca="1">((F12*SUM(-$D$21, $E$21)/SUM($D$21:$G$25))*(((SUM(AC67:AC70)-1))-((SUM(AC71:AC72)))))</f>
        <v>0</v>
      </c>
      <c r="G54" s="40">
        <f ca="1">(($G$12*SUM(-$D$21,$E$21)/SUM($D$21:$G$25))*(((SUM(AC67:AC69)-1))-((SUM(AC70:AC72)))))</f>
        <v>0</v>
      </c>
      <c r="H54" s="40">
        <f ca="1">((H12*SUM(-$D$21, $E$21)/SUM($D$21:$G$25))*(((SUM(AC67:AC68)-1))-((SUM(AC69:AC72)))))</f>
        <v>0</v>
      </c>
      <c r="J54" s="89" t="s">
        <v>1495</v>
      </c>
      <c r="K54" s="98">
        <f ca="1">D12*SUM($F$21,-G21)/SUM($D$21:$G$25)*(SUM(AC67:AC72)-1)</f>
        <v>0</v>
      </c>
      <c r="L54" s="98">
        <f ca="1">E12*SUM($F$21,-G21)/SUM($D$21:$G$25)*(SUM(AC67:AC72)-1)</f>
        <v>0</v>
      </c>
      <c r="M54" s="98">
        <f ca="1">F12*SUM($F$21,-G21)/SUM($D$21:$G$25)*(SUM(AC67:AC72)-1)</f>
        <v>0</v>
      </c>
      <c r="N54" s="98">
        <f ca="1">G12*SUM($F$21,-G21)/SUM($D$21:$G$25)*(SUM(AC67:AC72)-1)</f>
        <v>0</v>
      </c>
      <c r="O54" s="98">
        <f ca="1">H12*SUM($F$21,-G21)/SUM($D$21:$G$25)*(SUM(AC67:AC72)-1)</f>
        <v>0</v>
      </c>
      <c r="Z54" s="43" t="s">
        <v>17</v>
      </c>
      <c r="AA54" s="109">
        <f>'SWEB - Annex 5 LLFs'!B8</f>
        <v>0</v>
      </c>
      <c r="AB54" s="109">
        <f>'SWEB - Annex 5 LLFs'!C8</f>
        <v>0</v>
      </c>
      <c r="AC54" s="109" t="str">
        <f>'SWEB - Annex 5 LLFs'!D8</f>
        <v>00:00 - 06:30
23:30 - 24:00</v>
      </c>
      <c r="AD54" s="109" t="str">
        <f>'SWEB - Annex 5 LLFs'!E8</f>
        <v>06:30 - 23:30</v>
      </c>
      <c r="AE54" s="109">
        <f>'SWAE - Annex 5 LLFs'!B8</f>
        <v>0</v>
      </c>
      <c r="AF54" s="109">
        <f>'SWAE - Annex 5 LLFs'!C8</f>
        <v>0</v>
      </c>
      <c r="AG54" s="109" t="str">
        <f>'SWAE - Annex 5 LLFs'!D8</f>
        <v>00:30 - 07:30</v>
      </c>
      <c r="AH54" s="109" t="str">
        <f>'SWAE - Annex 5 LLFs'!E8</f>
        <v>00:00 - 00:30
07:30 - 24:00</v>
      </c>
      <c r="AI54" s="109">
        <f>'MIDE - Annex 5 LLFs'!B8</f>
        <v>0</v>
      </c>
      <c r="AJ54" s="109">
        <f>'MIDE - Annex 5 LLFs'!C8</f>
        <v>0</v>
      </c>
      <c r="AK54" s="109" t="str">
        <f>'MIDE - Annex 5 LLFs'!D8</f>
        <v>00:30 – 07:30</v>
      </c>
      <c r="AL54" s="109" t="str">
        <f>'MIDE - Annex 5 LLFs'!E8</f>
        <v>07:30 – 00:30</v>
      </c>
      <c r="AM54" s="109">
        <f>'EMEB - Annex 5 LLFs'!B8</f>
        <v>0</v>
      </c>
      <c r="AN54" s="109">
        <f>'EMEB - Annex 5 LLFs'!C8</f>
        <v>0</v>
      </c>
      <c r="AO54" s="109" t="str">
        <f>'EMEB - Annex 5 LLFs'!D8</f>
        <v>00:30 – 07:30</v>
      </c>
      <c r="AP54" s="109" t="str">
        <f>'EMEB - Annex 5 LLFs'!E8</f>
        <v>07:30 – 00:30</v>
      </c>
      <c r="AQ54" s="110">
        <f>'NORW - Annex 5 LLFs'!B8</f>
        <v>0</v>
      </c>
      <c r="AR54" s="110">
        <f>'NORW - Annex 5 LLFs'!C8</f>
        <v>0</v>
      </c>
      <c r="AS54" s="110" t="str">
        <f>'NORW - Annex 5 LLFs'!D8</f>
        <v>00:00 - 07:00</v>
      </c>
      <c r="AT54" s="110" t="str">
        <f>'NORW - Annex 5 LLFs'!E8</f>
        <v>07:00 - 00:00</v>
      </c>
      <c r="AU54" s="110">
        <f>'SEPD - Annex 5 LLFs'!B8</f>
        <v>0</v>
      </c>
      <c r="AV54" s="110">
        <f>'SEPD - Annex 5 LLFs'!C8</f>
        <v>0</v>
      </c>
      <c r="AW54" s="110">
        <f>'SEPD - Annex 5 LLFs'!D8</f>
        <v>0</v>
      </c>
      <c r="AX54" s="110">
        <f>'SEPD - Annex 5 LLFs'!E8</f>
        <v>0</v>
      </c>
      <c r="AY54" s="110">
        <f>'SHEPD - Annex 5 LLFs'!B8</f>
        <v>0</v>
      </c>
      <c r="AZ54" s="110">
        <f>'SHEPD - Annex 5 LLFs'!C8</f>
        <v>0</v>
      </c>
      <c r="BA54" s="110">
        <f>'SHEPD - Annex 5 LLFs'!D8</f>
        <v>0</v>
      </c>
      <c r="BB54" s="110">
        <f>'SHEPD - Annex 5 LLFs'!E8</f>
        <v>0</v>
      </c>
      <c r="BC54" s="110">
        <f>'MANWEB - Annex 5 LLFs'!B8</f>
        <v>0</v>
      </c>
      <c r="BD54" s="110">
        <f>'MANWEB - Annex 5 LLFs'!C8</f>
        <v>0</v>
      </c>
      <c r="BE54" s="110">
        <f>'MANWEB - Annex 5 LLFs'!D8</f>
        <v>0</v>
      </c>
      <c r="BF54" s="110">
        <f>'MANWEB - Annex 5 LLFs'!E8</f>
        <v>0</v>
      </c>
      <c r="BG54" s="110">
        <f>'SPD - Annex 5 LLFs'!B8</f>
        <v>0</v>
      </c>
      <c r="BH54" s="110">
        <f>'SPD - Annex 5 LLFs'!C8</f>
        <v>0</v>
      </c>
      <c r="BI54" s="110">
        <f>'SPD - Annex 5 LLFs'!D8</f>
        <v>0</v>
      </c>
      <c r="BJ54" s="110">
        <f>'SPD - Annex 5 LLFs'!E8</f>
        <v>0</v>
      </c>
      <c r="BK54" s="110">
        <f>'LPN - Annex 5 LLFs'!B8</f>
        <v>0</v>
      </c>
      <c r="BL54" s="110">
        <f>'LPN - Annex 5 LLFs'!C8</f>
        <v>0</v>
      </c>
      <c r="BM54" s="110">
        <f>'LPN - Annex 5 LLFs'!D8</f>
        <v>0</v>
      </c>
      <c r="BN54" s="110">
        <f>'LPN - Annex 5 LLFs'!E8</f>
        <v>0</v>
      </c>
      <c r="BO54" s="110">
        <f>'SPN - Annex 5 LLFs'!B8</f>
        <v>0</v>
      </c>
      <c r="BP54" s="110">
        <f>'SPN - Annex 5 LLFs'!C8</f>
        <v>0</v>
      </c>
      <c r="BQ54" s="110">
        <f>'SPN - Annex 5 LLFs'!D8</f>
        <v>0</v>
      </c>
      <c r="BR54" s="110">
        <f>'SPN - Annex 5 LLFs'!E8</f>
        <v>0</v>
      </c>
      <c r="BS54" s="110">
        <f>'EPN - Annex 5 LLFs'!B8</f>
        <v>0</v>
      </c>
      <c r="BT54" s="110">
        <f>'EPN - Annex 5 LLFs'!C8</f>
        <v>0</v>
      </c>
      <c r="BU54" s="110">
        <f>'EPN - Annex 5 LLFs'!D8</f>
        <v>0</v>
      </c>
      <c r="BV54" s="110">
        <f>'EPN - Annex 5 LLFs'!E8</f>
        <v>0</v>
      </c>
      <c r="BW54" s="110">
        <f>'NPG Y - Annex 5 LLFs'!B8</f>
        <v>0</v>
      </c>
      <c r="BX54" s="110">
        <f>'NPG Y - Annex 5 LLFs'!C8</f>
        <v>0</v>
      </c>
      <c r="BY54" s="110">
        <f>'NPG Y - Annex 5 LLFs'!D8</f>
        <v>0</v>
      </c>
      <c r="BZ54" s="110">
        <f>'NPG Y - Annex 5 LLFs'!E8</f>
        <v>0</v>
      </c>
      <c r="CA54" s="110">
        <f>'NPG NE - Annex 5 LLFs'!B8</f>
        <v>0</v>
      </c>
      <c r="CB54" s="110">
        <f>'NPG NE - Annex 5 LLFs'!C8</f>
        <v>0</v>
      </c>
      <c r="CC54" s="110">
        <f>'NPG NE - Annex 5 LLFs'!D8</f>
        <v>0</v>
      </c>
      <c r="CD54" s="110">
        <f>'NPG NE - Annex 5 LLFs'!E8</f>
        <v>0</v>
      </c>
      <c r="CE54" s="110">
        <f>'NPG NE - Annex 5 LLFs'!F8</f>
        <v>0</v>
      </c>
    </row>
    <row r="55" spans="2:83" x14ac:dyDescent="0.25">
      <c r="C55" s="40" t="s">
        <v>1496</v>
      </c>
      <c r="D55" s="89" t="s">
        <v>1613</v>
      </c>
      <c r="E55" s="40">
        <f ca="1">$E$12*SUM(-$D$22, $E$22)/SUM($D$21:$G$25)*(SUM(AC67:AC71)-1)</f>
        <v>0</v>
      </c>
      <c r="F55" s="40">
        <f ca="1">((F12*SUM(-$D$22, $E$22)/SUM($D$21:$G$25))*(((SUM(AC67:AC70)-1))-((SUM(AC71)))))</f>
        <v>0</v>
      </c>
      <c r="G55" s="40">
        <f ca="1">(($G$12*SUM(-$D$22, $E$22)/SUM($D$21:$G$25))*(((SUM(AC67:AC69)-1))-((SUM(AC70:AC71)))))</f>
        <v>0</v>
      </c>
      <c r="H55" s="40">
        <f ca="1">((H12*SUM(-$D$22, $E$22)/SUM($D$21:$G$25))*(((SUM(AC67:AC68)-1))-((SUM(AC69:AC71)))))</f>
        <v>0</v>
      </c>
      <c r="J55" s="40" t="s">
        <v>1496</v>
      </c>
      <c r="K55" s="99" t="s">
        <v>1613</v>
      </c>
      <c r="L55" s="98">
        <f ca="1">E12*SUM($F$22)/SUM($D$21:$G$25)*(SUM(AC67:AC71)-1)</f>
        <v>-2.8992000000000027</v>
      </c>
      <c r="M55" s="98">
        <f ca="1">F12*SUM($F$22,-G22)/SUM($D$21:$G$25)*(SUM(AC67:AC71)-1)</f>
        <v>0</v>
      </c>
      <c r="N55" s="98">
        <f ca="1">G12*SUM($F$22,-G22)/SUM($D$21:$G$25)*(SUM(AC67:AC71)-1)</f>
        <v>0</v>
      </c>
      <c r="O55" s="98">
        <f ca="1">H12*SUM($F$22,-G22)/SUM($D$21:$G$25)*(SUM(AC67:AC71)-1)</f>
        <v>0</v>
      </c>
    </row>
    <row r="56" spans="2:83" ht="25" x14ac:dyDescent="0.25">
      <c r="B56" s="93" t="s">
        <v>1494</v>
      </c>
      <c r="C56" s="89" t="s">
        <v>1497</v>
      </c>
      <c r="D56" s="89" t="s">
        <v>1613</v>
      </c>
      <c r="E56" s="89" t="s">
        <v>1613</v>
      </c>
      <c r="F56" s="40">
        <f ca="1">F12*SUM(-$D$23, $E$23)/SUM($D$21:$G$25)*(SUM(AC67:AC70)-1)</f>
        <v>0</v>
      </c>
      <c r="G56" s="40">
        <f ca="1">(($G$12*SUM(-$D$23, $E$23)/SUM($D$21:$G$25))*(((SUM(AC67:AC69)-1))-((SUM(AC70)))))</f>
        <v>0</v>
      </c>
      <c r="H56" s="40">
        <f ca="1">((H12*SUM(-$D$23,$E$23)/SUM($D$21:$G$25))*(((SUM(AC67:AC68)-1))-((SUM(AC69:AC70)))))</f>
        <v>0</v>
      </c>
      <c r="J56" s="89" t="s">
        <v>1497</v>
      </c>
      <c r="K56" s="99" t="s">
        <v>1613</v>
      </c>
      <c r="L56" s="99" t="s">
        <v>1613</v>
      </c>
      <c r="M56" s="98">
        <f ca="1">F12*SUM($F$23,-$G$23)/SUM($D$21:$G$25)*(SUM(AC67:AC70)-1)</f>
        <v>0</v>
      </c>
      <c r="N56" s="98">
        <f ca="1">G12*SUM($F$23,-$G$23)/SUM($D$21:$G$25)*(SUM(AC67:AC70)-1)</f>
        <v>0</v>
      </c>
      <c r="O56" s="98">
        <f ca="1">H12*SUM($F$23,-$G$23)/SUM($D$21:$G$25)*(SUM(AC67:AC70)-1)</f>
        <v>0</v>
      </c>
      <c r="AC56" s="89" t="str">
        <f>D5</f>
        <v>NORW</v>
      </c>
    </row>
    <row r="57" spans="2:83" ht="25" x14ac:dyDescent="0.25">
      <c r="C57" s="40" t="s">
        <v>1498</v>
      </c>
      <c r="D57" s="40" t="s">
        <v>1613</v>
      </c>
      <c r="E57" s="40" t="s">
        <v>1613</v>
      </c>
      <c r="F57" s="40" t="s">
        <v>1613</v>
      </c>
      <c r="G57" s="40">
        <f ca="1">G12*SUM(-$D$24, $E$24)/SUM($D$21:$G$25)*(SUM(AC67:AC69)-1)</f>
        <v>0</v>
      </c>
      <c r="H57" s="40">
        <f ca="1">((H12*SUM(-$D$24, $E$24)/SUM($D$21:$G$25))*(((SUM(AC67:AC68)-1))-((SUM(AC69)))))</f>
        <v>0</v>
      </c>
      <c r="J57" s="40" t="s">
        <v>1498</v>
      </c>
      <c r="K57" s="98" t="s">
        <v>1613</v>
      </c>
      <c r="L57" s="98" t="s">
        <v>1613</v>
      </c>
      <c r="M57" s="98" t="s">
        <v>1613</v>
      </c>
      <c r="N57" s="99">
        <f ca="1">G12*SUM($F$24,-$G$24)/SUM($D$21:$G$25)*(SUM(AC67:AC69)-1)</f>
        <v>0</v>
      </c>
      <c r="O57" s="99">
        <f ca="1">H12*SUM($F$24,-$G$24)/SUM($D$21:$G$25)*(SUM(AC67:AC69)-1)</f>
        <v>0</v>
      </c>
      <c r="AB57" s="89" t="s">
        <v>1504</v>
      </c>
      <c r="AC57" s="40" t="str">
        <f ca="1">OFFSET(Z50,1,1*(MATCH($AC$56,$AA$41:$CD$41,0)))</f>
        <v>Winter Peak</v>
      </c>
      <c r="AD57" s="40" t="str">
        <f ca="1">OFFSET(AA50,1,1*(MATCH($AC$56,$AA$41:$CD$41,0)))</f>
        <v>Winter Daytime</v>
      </c>
      <c r="AE57" s="40" t="str">
        <f ca="1">OFFSET(AB50,1,1*(MATCH($AC$56,$AA$41:$CD$41,0)))</f>
        <v>Night</v>
      </c>
      <c r="AF57" s="40" t="str">
        <f ca="1">OFFSET(AC50,1,1*(MATCH($AC$56,$AA$41:$CD$41,0)))</f>
        <v>Other</v>
      </c>
      <c r="AG57" s="40" t="str">
        <f ca="1">IF($AC$56= "NPG NE",OFFSET(AD50,1,1*(MATCH($AC$56,$AA$41:$CD$41,0))),"")</f>
        <v/>
      </c>
      <c r="AN57" s="93" t="s">
        <v>1506</v>
      </c>
      <c r="AO57" s="94" t="s">
        <v>1499</v>
      </c>
      <c r="AP57" s="94" t="s">
        <v>1498</v>
      </c>
      <c r="AQ57" s="94" t="s">
        <v>1497</v>
      </c>
      <c r="AR57" s="94" t="s">
        <v>1496</v>
      </c>
      <c r="AS57" s="94" t="s">
        <v>1495</v>
      </c>
    </row>
    <row r="58" spans="2:83" x14ac:dyDescent="0.25">
      <c r="C58" s="89" t="s">
        <v>1499</v>
      </c>
      <c r="D58" s="40" t="s">
        <v>1613</v>
      </c>
      <c r="E58" s="40" t="s">
        <v>1613</v>
      </c>
      <c r="F58" s="40" t="s">
        <v>1613</v>
      </c>
      <c r="G58" s="40" t="s">
        <v>1613</v>
      </c>
      <c r="H58" s="40">
        <f ca="1">H12*SUM(-$D$25,$E$25)/SUM($D$21:$G$25)*(SUM(AC67:AC68)-1)</f>
        <v>0</v>
      </c>
      <c r="J58" s="89" t="s">
        <v>1499</v>
      </c>
      <c r="K58" s="98" t="s">
        <v>1613</v>
      </c>
      <c r="L58" s="98" t="s">
        <v>1613</v>
      </c>
      <c r="M58" s="98" t="s">
        <v>1613</v>
      </c>
      <c r="N58" s="98" t="s">
        <v>1613</v>
      </c>
      <c r="O58" s="98">
        <f ca="1">H12*SUM($F$25,-$G$25)/SUM($D$21:$G$25)*(SUM(AC67:AC68)-1)</f>
        <v>0</v>
      </c>
      <c r="AB58" s="89" t="s">
        <v>1506</v>
      </c>
      <c r="AC58" s="91">
        <f t="shared" ref="AC58:AF63" ca="1" si="1">OFFSET(Z42,1,1*(MATCH($AC$56,$AA$41:$CD$41,0)))</f>
        <v>1.0089999999999999</v>
      </c>
      <c r="AD58" s="91">
        <f t="shared" ca="1" si="1"/>
        <v>1.008</v>
      </c>
      <c r="AE58" s="91">
        <f t="shared" ca="1" si="1"/>
        <v>1.006</v>
      </c>
      <c r="AF58" s="91">
        <f t="shared" ca="1" si="1"/>
        <v>1.0069999999999999</v>
      </c>
      <c r="AG58" s="91" t="str">
        <f ca="1">IF($AC$56= "NPG NE", OFFSET(AD42,1,1*(MATCH($AC$56,$AA$41:$CE$41,0))), "")</f>
        <v/>
      </c>
      <c r="AM58" s="89" t="str">
        <f ca="1">AC57</f>
        <v>Winter Peak</v>
      </c>
      <c r="AN58" s="91">
        <f ca="1">AC58</f>
        <v>1.0089999999999999</v>
      </c>
      <c r="AO58" s="91">
        <f ca="1">AC59</f>
        <v>1.0000000000000009E-2</v>
      </c>
      <c r="AP58" s="91">
        <f ca="1">AC60</f>
        <v>5.0000000000001155E-3</v>
      </c>
      <c r="AQ58" s="91">
        <f ca="1">AC61</f>
        <v>1.0999999999999899E-2</v>
      </c>
      <c r="AR58" s="91">
        <f ca="1">AC62</f>
        <v>1.3000000000000123E-2</v>
      </c>
      <c r="AS58" s="91">
        <f ca="1">AC63</f>
        <v>4.4999999999999929E-2</v>
      </c>
    </row>
    <row r="59" spans="2:83" x14ac:dyDescent="0.25">
      <c r="AB59" s="89" t="s">
        <v>1499</v>
      </c>
      <c r="AC59" s="91">
        <f t="shared" ca="1" si="1"/>
        <v>1.0000000000000009E-2</v>
      </c>
      <c r="AD59" s="91">
        <f t="shared" ca="1" si="1"/>
        <v>1.0000000000000009E-2</v>
      </c>
      <c r="AE59" s="91">
        <f t="shared" ca="1" si="1"/>
        <v>8.999999999999897E-3</v>
      </c>
      <c r="AF59" s="91">
        <f t="shared" ca="1" si="1"/>
        <v>1.0000000000000009E-2</v>
      </c>
      <c r="AG59" s="91" t="str">
        <f ca="1">IF($AC$56= "NPG NE",OFFSET(AD43,1,1*(MATCH($AC$56,$AA$41:$CD$41,0))), "")</f>
        <v/>
      </c>
      <c r="AM59" s="40" t="str">
        <f ca="1">AD57</f>
        <v>Winter Daytime</v>
      </c>
      <c r="AN59" s="91">
        <f ca="1">AD58</f>
        <v>1.008</v>
      </c>
      <c r="AO59" s="91">
        <f ca="1">AD59</f>
        <v>1.0000000000000009E-2</v>
      </c>
      <c r="AP59" s="91">
        <f ca="1">AD60</f>
        <v>4.9999999999998934E-3</v>
      </c>
      <c r="AQ59" s="91">
        <f ca="1">AD61</f>
        <v>9.000000000000119E-3</v>
      </c>
      <c r="AR59" s="91">
        <f ca="1">AD62</f>
        <v>1.4999999999999902E-2</v>
      </c>
      <c r="AS59" s="91">
        <f ca="1">AD63</f>
        <v>3.8000000000000034E-2</v>
      </c>
    </row>
    <row r="60" spans="2:83" x14ac:dyDescent="0.25">
      <c r="AB60" s="89" t="s">
        <v>1498</v>
      </c>
      <c r="AC60" s="91">
        <f t="shared" ca="1" si="1"/>
        <v>5.0000000000001155E-3</v>
      </c>
      <c r="AD60" s="91">
        <f t="shared" ca="1" si="1"/>
        <v>4.9999999999998934E-3</v>
      </c>
      <c r="AE60" s="91">
        <f t="shared" ca="1" si="1"/>
        <v>6.0000000000000053E-3</v>
      </c>
      <c r="AF60" s="91">
        <f t="shared" ca="1" si="1"/>
        <v>5.0000000000001155E-3</v>
      </c>
      <c r="AG60" s="91" t="str">
        <f ca="1">IF($AC$56= "NPG NE",OFFSET(AD44,1,1*(MATCH($AC$56,$AA$41:$CD$41,0))), "")</f>
        <v/>
      </c>
      <c r="AM60" s="40" t="str">
        <f ca="1">AE57</f>
        <v>Night</v>
      </c>
      <c r="AN60" s="91">
        <f ca="1">AE58</f>
        <v>1.006</v>
      </c>
      <c r="AO60" s="91">
        <f ca="1">AE59</f>
        <v>8.999999999999897E-3</v>
      </c>
      <c r="AP60" s="91">
        <f ca="1">AE60</f>
        <v>6.0000000000000053E-3</v>
      </c>
      <c r="AQ60" s="91">
        <f ca="1">AE61</f>
        <v>6.0000000000000053E-3</v>
      </c>
      <c r="AR60" s="91">
        <f ca="1">AE62</f>
        <v>2.0000000000000018E-2</v>
      </c>
      <c r="AS60" s="91">
        <f ca="1">AE63</f>
        <v>2.6000000000000023E-2</v>
      </c>
    </row>
    <row r="61" spans="2:83" x14ac:dyDescent="0.25">
      <c r="AA61" s="91"/>
      <c r="AB61" s="89" t="s">
        <v>1497</v>
      </c>
      <c r="AC61" s="91">
        <f t="shared" ca="1" si="1"/>
        <v>1.0999999999999899E-2</v>
      </c>
      <c r="AD61" s="91">
        <f t="shared" ca="1" si="1"/>
        <v>9.000000000000119E-3</v>
      </c>
      <c r="AE61" s="91">
        <f t="shared" ca="1" si="1"/>
        <v>6.0000000000000053E-3</v>
      </c>
      <c r="AF61" s="91">
        <f t="shared" ca="1" si="1"/>
        <v>8.0000000000000071E-3</v>
      </c>
      <c r="AG61" s="91" t="str">
        <f ca="1">IF($AC$56= "NPG NE",OFFSET(AD45,1,1*(MATCH($AC$56,$AA$41:$CD$41,0))), "")</f>
        <v/>
      </c>
      <c r="AH61" s="91"/>
      <c r="AI61" s="91"/>
      <c r="AJ61" s="91"/>
      <c r="AK61" s="91"/>
      <c r="AL61" s="91"/>
      <c r="AM61" s="40" t="str">
        <f ca="1">AF57</f>
        <v>Other</v>
      </c>
      <c r="AN61" s="91">
        <f ca="1">AF58</f>
        <v>1.0069999999999999</v>
      </c>
      <c r="AO61" s="91">
        <f ca="1">AF59</f>
        <v>1.0000000000000009E-2</v>
      </c>
      <c r="AP61" s="91">
        <f ca="1">AF60</f>
        <v>5.0000000000001155E-3</v>
      </c>
      <c r="AQ61" s="91">
        <f ca="1">AF61</f>
        <v>8.0000000000000071E-3</v>
      </c>
      <c r="AR61" s="91">
        <f ca="1">AF62</f>
        <v>1.4999999999999902E-2</v>
      </c>
      <c r="AS61" s="91">
        <f ca="1">AF63</f>
        <v>3.400000000000003E-2</v>
      </c>
      <c r="AT61" s="91"/>
      <c r="AU61" s="91"/>
    </row>
    <row r="62" spans="2:83" x14ac:dyDescent="0.25">
      <c r="AA62" s="91"/>
      <c r="AB62" s="89" t="s">
        <v>1496</v>
      </c>
      <c r="AC62" s="91">
        <f t="shared" ca="1" si="1"/>
        <v>1.3000000000000123E-2</v>
      </c>
      <c r="AD62" s="91">
        <f t="shared" ca="1" si="1"/>
        <v>1.4999999999999902E-2</v>
      </c>
      <c r="AE62" s="91">
        <f t="shared" ca="1" si="1"/>
        <v>2.0000000000000018E-2</v>
      </c>
      <c r="AF62" s="91">
        <f t="shared" ca="1" si="1"/>
        <v>1.4999999999999902E-2</v>
      </c>
      <c r="AG62" s="91" t="str">
        <f ca="1">IF($AC$56= "NPG NE",OFFSET(AD46,1,1*(MATCH($AC$56,$AA$41:$CD$41,0))), "")</f>
        <v/>
      </c>
      <c r="AH62" s="91"/>
      <c r="AI62" s="91"/>
      <c r="AJ62" s="91"/>
      <c r="AK62" s="91"/>
      <c r="AL62" s="91"/>
      <c r="AM62" s="40" t="str">
        <f ca="1">AG57</f>
        <v/>
      </c>
      <c r="AN62" s="91" t="str">
        <f ca="1">AG58</f>
        <v/>
      </c>
      <c r="AO62" s="91" t="str">
        <f ca="1">AG59</f>
        <v/>
      </c>
      <c r="AP62" s="91" t="str">
        <f ca="1">AG60</f>
        <v/>
      </c>
      <c r="AQ62" s="91" t="str">
        <f ca="1">AG61</f>
        <v/>
      </c>
      <c r="AR62" s="91" t="str">
        <f ca="1">AG62</f>
        <v/>
      </c>
      <c r="AS62" s="91" t="str">
        <f ca="1">AG63</f>
        <v/>
      </c>
      <c r="AT62" s="91"/>
    </row>
    <row r="63" spans="2:83" x14ac:dyDescent="0.25">
      <c r="AA63" s="91"/>
      <c r="AB63" s="89" t="s">
        <v>1495</v>
      </c>
      <c r="AC63" s="91">
        <f ca="1">OFFSET(Z47,1,1*(MATCH($AC$56,$AA$41:$CD$41,0)))</f>
        <v>4.4999999999999929E-2</v>
      </c>
      <c r="AD63" s="91">
        <f t="shared" ca="1" si="1"/>
        <v>3.8000000000000034E-2</v>
      </c>
      <c r="AE63" s="91">
        <f t="shared" ca="1" si="1"/>
        <v>2.6000000000000023E-2</v>
      </c>
      <c r="AF63" s="91">
        <f t="shared" ca="1" si="1"/>
        <v>3.400000000000003E-2</v>
      </c>
      <c r="AG63" s="91" t="str">
        <f ca="1">IF($AC$56= "NPG NE",OFFSET(AD47,1,1*(MATCH($AC$56,$AA$41:$CD$41,0))), "")</f>
        <v/>
      </c>
      <c r="AH63" s="91"/>
      <c r="AI63" s="91"/>
      <c r="AJ63" s="91"/>
      <c r="AK63" s="91"/>
      <c r="AL63" s="91"/>
      <c r="AM63" s="91"/>
      <c r="AN63" s="91"/>
      <c r="AO63" s="91"/>
      <c r="AP63" s="91"/>
      <c r="AQ63" s="91"/>
      <c r="AR63" s="91"/>
      <c r="AS63" s="91"/>
      <c r="AT63" s="91"/>
    </row>
    <row r="64" spans="2:83" x14ac:dyDescent="0.25">
      <c r="AA64" s="91"/>
      <c r="AB64" s="91"/>
      <c r="AC64" s="91"/>
      <c r="AD64" s="91"/>
      <c r="AE64" s="91"/>
      <c r="AF64" s="91"/>
      <c r="AG64" s="91"/>
      <c r="AH64" s="91"/>
      <c r="AI64" s="91"/>
      <c r="AJ64" s="91"/>
      <c r="AK64" s="91"/>
      <c r="AL64" s="91"/>
      <c r="AM64" s="91"/>
      <c r="AN64" s="91"/>
      <c r="AO64" s="91"/>
      <c r="AP64" s="91"/>
      <c r="AQ64" s="91"/>
      <c r="AR64" s="91"/>
      <c r="AS64" s="91"/>
      <c r="AT64" s="91"/>
    </row>
    <row r="65" spans="2:46" ht="13" x14ac:dyDescent="0.3">
      <c r="B65" s="100"/>
      <c r="AA65" s="91"/>
      <c r="AB65" s="91"/>
      <c r="AC65" s="91"/>
      <c r="AD65" s="91"/>
      <c r="AE65" s="91"/>
      <c r="AF65" s="91"/>
      <c r="AG65" s="91"/>
      <c r="AH65" s="91"/>
      <c r="AI65" s="91"/>
      <c r="AJ65" s="91"/>
      <c r="AK65" s="91"/>
      <c r="AL65" s="91"/>
      <c r="AM65" s="91"/>
      <c r="AN65" s="91"/>
      <c r="AO65" s="91"/>
      <c r="AP65" s="91"/>
      <c r="AQ65" s="91"/>
      <c r="AR65" s="91"/>
      <c r="AS65" s="91"/>
      <c r="AT65" s="91"/>
    </row>
    <row r="66" spans="2:46" ht="13" x14ac:dyDescent="0.3">
      <c r="AA66" s="91"/>
      <c r="AB66" s="95" t="s">
        <v>1635</v>
      </c>
      <c r="AC66" s="91"/>
      <c r="AD66" s="91"/>
      <c r="AE66" s="91"/>
      <c r="AF66" s="91"/>
      <c r="AG66" s="91"/>
      <c r="AH66" s="91"/>
      <c r="AI66" s="91"/>
      <c r="AJ66" s="91"/>
      <c r="AK66" s="91"/>
      <c r="AL66" s="91"/>
      <c r="AM66" s="91"/>
      <c r="AN66" s="91"/>
      <c r="AO66" s="91"/>
      <c r="AP66" s="91"/>
      <c r="AQ66" s="91"/>
      <c r="AR66" s="91"/>
      <c r="AS66" s="91"/>
      <c r="AT66" s="91"/>
    </row>
    <row r="67" spans="2:46" ht="13" x14ac:dyDescent="0.3">
      <c r="C67" s="96" t="s">
        <v>1621</v>
      </c>
      <c r="H67" s="133" t="s">
        <v>1607</v>
      </c>
      <c r="I67" s="133"/>
      <c r="K67" s="133" t="s">
        <v>1608</v>
      </c>
      <c r="L67" s="133"/>
      <c r="AA67" s="91"/>
      <c r="AB67" s="89" t="s">
        <v>1506</v>
      </c>
      <c r="AC67" s="40">
        <f ca="1">OFFSET(AB57,1,1*(MATCH($D$6,$AC$57:$AG$57,0)))</f>
        <v>1.0089999999999999</v>
      </c>
      <c r="AD67" s="91"/>
      <c r="AE67" s="91"/>
      <c r="AF67" s="91"/>
      <c r="AG67" s="91"/>
      <c r="AH67" s="91"/>
      <c r="AI67" s="91"/>
      <c r="AJ67" s="91"/>
      <c r="AK67" s="91"/>
      <c r="AL67" s="91"/>
      <c r="AM67" s="91"/>
      <c r="AN67" s="91"/>
      <c r="AO67" s="91"/>
      <c r="AP67" s="91"/>
      <c r="AQ67" s="91"/>
      <c r="AR67" s="91"/>
      <c r="AS67" s="91"/>
      <c r="AT67" s="91"/>
    </row>
    <row r="68" spans="2:46" ht="13" x14ac:dyDescent="0.3">
      <c r="C68" s="89" t="s">
        <v>1617</v>
      </c>
      <c r="D68" s="101" t="str">
        <f>IF(AND(SUM(D12)&gt;0, SUM(D22:G25)&gt;0), "Error  - The voltage of services provided is higher than the requirement voltage", "OK")</f>
        <v>OK</v>
      </c>
      <c r="H68" s="133"/>
      <c r="I68" s="133"/>
      <c r="K68" s="133"/>
      <c r="L68" s="133"/>
      <c r="AA68" s="91"/>
      <c r="AB68" s="89" t="s">
        <v>1499</v>
      </c>
      <c r="AC68" s="40">
        <f t="shared" ref="AC68:AC72" ca="1" si="2">OFFSET(AB58,1,1*(MATCH($D$6,$AC$57:$AF$57,0)))</f>
        <v>1.0000000000000009E-2</v>
      </c>
      <c r="AD68" s="91"/>
      <c r="AE68" s="91"/>
      <c r="AF68" s="91"/>
      <c r="AG68" s="91"/>
      <c r="AH68" s="91"/>
      <c r="AI68" s="91"/>
      <c r="AJ68" s="91"/>
      <c r="AK68" s="91"/>
      <c r="AL68" s="91"/>
      <c r="AM68" s="91"/>
      <c r="AN68" s="91"/>
      <c r="AO68" s="91"/>
      <c r="AP68" s="91"/>
      <c r="AQ68" s="91"/>
      <c r="AR68" s="91"/>
      <c r="AS68" s="91"/>
      <c r="AT68" s="91"/>
    </row>
    <row r="69" spans="2:46" ht="13" x14ac:dyDescent="0.3">
      <c r="C69" s="89" t="s">
        <v>1618</v>
      </c>
      <c r="D69" s="101" t="str">
        <f>IF(AND(SUM(D12:E15)&gt;0, SUM(D23:G25)&gt;0), "Error  - The voltage of services provided is higher than the requirement voltage", "OK")</f>
        <v>OK</v>
      </c>
      <c r="H69" s="40">
        <v>1</v>
      </c>
      <c r="K69" s="40">
        <v>1</v>
      </c>
      <c r="AB69" s="89" t="s">
        <v>1498</v>
      </c>
      <c r="AC69" s="40">
        <f t="shared" ca="1" si="2"/>
        <v>5.0000000000001155E-3</v>
      </c>
    </row>
    <row r="70" spans="2:46" ht="13" x14ac:dyDescent="0.3">
      <c r="C70" s="89" t="s">
        <v>1619</v>
      </c>
      <c r="D70" s="101" t="str">
        <f>IF(AND(SUM(D12:F12)&gt;0, SUM(D24:G25)&gt;0), "Error  - The voltage of services provided is higher than the requirement voltage", "OK")</f>
        <v>OK</v>
      </c>
      <c r="G70" s="40" t="s">
        <v>1499</v>
      </c>
      <c r="H70" s="40">
        <f ca="1">IF(D31="yes",IFERROR(SUM($D$12:$H$15)*SUM(-D25,E25)/SUM($D$21:$G$25)*(MIN(SUM(AC58:AC59),SUM(AD58:AD59),SUM(AE58:AE59),SUM(AF58:AF59),IF($AC$56="NPG NE", SUM($AG$58:AG59),10000))-1),0),0)</f>
        <v>0</v>
      </c>
      <c r="J70" s="40" t="s">
        <v>1499</v>
      </c>
      <c r="K70" s="40">
        <f ca="1">IF(D30="yes",SUM($D$12:$H$15)*SUM(-$F$25)/SUM($D$21:$G$25)*(MIN(SUM(AC58:AC59),SUM(AD58:AD59),SUM(AE58:AE59),SUM(AF58:AF59), IF($AC$56="NPG NE", SUM($AG$58:AG59),100000))-1),0)</f>
        <v>0</v>
      </c>
      <c r="M70" s="89"/>
      <c r="N70" s="94"/>
      <c r="O70" s="89"/>
      <c r="AB70" s="89" t="s">
        <v>1497</v>
      </c>
      <c r="AC70" s="40">
        <f t="shared" ca="1" si="2"/>
        <v>1.0999999999999899E-2</v>
      </c>
    </row>
    <row r="71" spans="2:46" ht="13" x14ac:dyDescent="0.3">
      <c r="C71" s="89" t="s">
        <v>1620</v>
      </c>
      <c r="D71" s="101" t="str">
        <f>IF(AND(SUM(D12:G15)&gt;0, SUM(D25:G25)&gt;0), "Error  - The voltage of services provided is higher than the requirement voltage", "OK")</f>
        <v>OK</v>
      </c>
      <c r="G71" s="40" t="s">
        <v>1498</v>
      </c>
      <c r="H71" s="40">
        <f ca="1">IF(D31="yes",IFERROR(SUM($D$12:$H$15)*SUM(-D24,E24)/SUM($D$21:$G$25)*(MIN(SUM(AC58:AC60),SUM(AD58:AD60),SUM(AE58:AE60),SUM(AF58:AF60), IF($AC$56="NPG NE", SUM($AG$58:AG60),10000))-1),0),0)</f>
        <v>0</v>
      </c>
      <c r="J71" s="40" t="s">
        <v>1498</v>
      </c>
      <c r="K71" s="40">
        <f ca="1">IF(D30="yes",SUM($D$12:$H$15)*SUM(-$F$24)/SUM($D$21:$G$25)*(MIN(SUM(AC58:AC60),SUM(AD58:AD60),SUM(AE58:AE60),SUM(AF58:AF60), IF($AC$56="NPG NE", SUM($AG$58:AG60),10000))-1),0)</f>
        <v>0</v>
      </c>
      <c r="M71" s="98"/>
      <c r="N71" s="98"/>
      <c r="O71" s="98"/>
      <c r="AB71" s="89" t="s">
        <v>1496</v>
      </c>
      <c r="AC71" s="40">
        <f t="shared" ca="1" si="2"/>
        <v>1.3000000000000123E-2</v>
      </c>
    </row>
    <row r="72" spans="2:46" ht="13" x14ac:dyDescent="0.3">
      <c r="C72" s="89" t="s">
        <v>1606</v>
      </c>
      <c r="D72" s="101" t="str">
        <f>IF(D8=((SUM(E21:E25,G21:G25)-SUM(D21:D25,F21:F25))),"OK","UNBALANCED")</f>
        <v>OK</v>
      </c>
      <c r="G72" s="40" t="s">
        <v>1497</v>
      </c>
      <c r="H72" s="40">
        <f ca="1">IF(D31="yes",IFERROR(SUM($D$12:$H$15)*SUM(-$D$23,$E$23)/SUM($D$21:$G$25)*(MIN(SUM(AC58:AC61),SUM(AD58:AD61),SUM(AE58:AE61),SUM(AF58:AF61), IF($AC$56="NPG NE", SUM($AG$58:AG61),10000))-1),0),)</f>
        <v>0</v>
      </c>
      <c r="J72" s="40" t="s">
        <v>1497</v>
      </c>
      <c r="K72" s="40">
        <f ca="1">IF(D30="yes",SUM($D$12:$H$15)*SUM(-$F$23)/SUM($D$21:$G$25)*(MIN(SUM(AC58:AC61),SUM(AD58:AD61),SUM(AE58:AE61),SUM(AF58:AF61), IF($AC$56="NPG NE", SUM($AG$58:AG60),10000))-1),0)</f>
        <v>0</v>
      </c>
      <c r="M72" s="98"/>
      <c r="N72" s="98"/>
      <c r="O72" s="98"/>
      <c r="AB72" s="89" t="s">
        <v>1495</v>
      </c>
      <c r="AC72" s="40">
        <f t="shared" ca="1" si="2"/>
        <v>4.4999999999999929E-2</v>
      </c>
    </row>
    <row r="73" spans="2:46" ht="13" x14ac:dyDescent="0.3">
      <c r="C73" s="89" t="s">
        <v>1614</v>
      </c>
      <c r="D73" s="101" t="str">
        <f ca="1">IF(OR($D$6=L18,$D$6=M18,$D$6=N18,$D$6=O18, D6=""),"OK","Period name does not match Annex 5, Please recheck")</f>
        <v>OK</v>
      </c>
      <c r="G73" s="40" t="s">
        <v>1496</v>
      </c>
      <c r="H73" s="40">
        <f ca="1">IF(D31="yes",IFERROR(SUM($D$12:$H$15)*SUM(-D22,E22)/SUM($D$21:$G$25)*(MIN(SUM(AC58:AC62),SUM(AD58:AD62),SUM(AE58:AE62),SUM(AF58:AF62), IF($AC$56="NPG NE", SUM($AG$58:AG62),10000))-1),0),0)</f>
        <v>0</v>
      </c>
      <c r="J73" s="40" t="s">
        <v>1496</v>
      </c>
      <c r="K73" s="40">
        <f ca="1">IF(D30="yes",SUM($D$12:$H$15)*SUM(-F$22)/SUM($D$21:$G$25)*(MIN(SUM(AC58:AC62),SUM(AD58:AD62),SUM(AE58:AE62),SUM(AF58:AF62), IF($AC$56="NPG NE", SUM($AG$58:AG60),100000))-1),0)</f>
        <v>2.7179999999999955</v>
      </c>
      <c r="M73" s="98"/>
      <c r="N73" s="98"/>
      <c r="O73" s="98"/>
    </row>
    <row r="74" spans="2:46" ht="13" x14ac:dyDescent="0.3">
      <c r="C74" s="89" t="s">
        <v>1666</v>
      </c>
      <c r="D74" s="101" t="str">
        <f>IFERROR(IF(AND(D6&lt;&gt;"",D5=""),"No licence area", ok),"OK")</f>
        <v>OK</v>
      </c>
      <c r="G74" s="40" t="s">
        <v>1495</v>
      </c>
      <c r="H74" s="40">
        <f ca="1">IF(D31="yes",IFERROR(SUM($D$12:$H$15)*SUM(-$D$21,$E$21)/SUM($D$21:$G$25)*(MIN(SUM(AC58:AC63),SUM(AD58:AD63),SUM(AE58:AE63),SUM(AF58:AF63), IF($AC$56="NPG NE", SUM($AG$58:AG63),100000))-1),0),0)</f>
        <v>0</v>
      </c>
      <c r="J74" s="40" t="s">
        <v>1495</v>
      </c>
      <c r="K74" s="40">
        <f ca="1">IF(D30="yes", SUM($D$12:$H$15)*SUM(-$F$21)/SUM($D$21:$G$25)*(MIN(SUM(AC58:AC63),SUM(AD58:AD63),SUM(AE58:AE63),SUM(AF58:AF63), IF($AC$56="NPG NE", SUM($AG$58:AG60),100000))-1), 0)</f>
        <v>0</v>
      </c>
      <c r="M74" s="98"/>
      <c r="N74" s="99"/>
      <c r="O74" s="99"/>
    </row>
    <row r="75" spans="2:46" x14ac:dyDescent="0.25">
      <c r="C75" s="89"/>
      <c r="M75" s="98"/>
      <c r="N75" s="98"/>
      <c r="O75" s="98"/>
    </row>
    <row r="76" spans="2:46" x14ac:dyDescent="0.25">
      <c r="AB76" s="40" t="str">
        <f ca="1">OFFSET(Z50,1,1*(MATCH($AC$56,$AA$41:$CD$41,0)))</f>
        <v>Winter Peak</v>
      </c>
    </row>
    <row r="78" spans="2:46" ht="13" x14ac:dyDescent="0.3">
      <c r="C78" s="97"/>
      <c r="F78" s="89"/>
    </row>
    <row r="79" spans="2:46" x14ac:dyDescent="0.25">
      <c r="D79" s="89"/>
      <c r="F79" s="89"/>
      <c r="H79" s="89"/>
    </row>
    <row r="80" spans="2:46" x14ac:dyDescent="0.25">
      <c r="C80" s="89"/>
      <c r="E80" s="90"/>
    </row>
    <row r="81" spans="3:9" x14ac:dyDescent="0.25">
      <c r="D81" s="89"/>
    </row>
    <row r="82" spans="3:9" x14ac:dyDescent="0.25">
      <c r="C82" s="89"/>
      <c r="D82" s="89"/>
      <c r="E82" s="89"/>
    </row>
    <row r="84" spans="3:9" x14ac:dyDescent="0.25">
      <c r="C84" s="89"/>
    </row>
    <row r="86" spans="3:9" x14ac:dyDescent="0.25">
      <c r="C86" s="89"/>
      <c r="I86" s="91"/>
    </row>
  </sheetData>
  <mergeCells count="17">
    <mergeCell ref="O21:O22"/>
    <mergeCell ref="Z50:Z51"/>
    <mergeCell ref="C39:E39"/>
    <mergeCell ref="C40:E40"/>
    <mergeCell ref="C41:E41"/>
    <mergeCell ref="K21:K22"/>
    <mergeCell ref="L21:L22"/>
    <mergeCell ref="M21:M22"/>
    <mergeCell ref="P21:P22"/>
    <mergeCell ref="E8:F8"/>
    <mergeCell ref="H8:J9"/>
    <mergeCell ref="H67:I68"/>
    <mergeCell ref="K67:L68"/>
    <mergeCell ref="J30:N30"/>
    <mergeCell ref="N21:N22"/>
    <mergeCell ref="K17:K18"/>
    <mergeCell ref="C19:I19"/>
  </mergeCells>
  <conditionalFormatting sqref="C36 D26">
    <cfRule type="cellIs" dxfId="18" priority="42" operator="equal">
      <formula>"OK"</formula>
    </cfRule>
  </conditionalFormatting>
  <conditionalFormatting sqref="C36">
    <cfRule type="expression" dxfId="17" priority="14">
      <formula>$C$36="Errors on page"</formula>
    </cfRule>
    <cfRule type="cellIs" dxfId="16" priority="41" operator="equal">
      <formula>"UNBALANCED"</formula>
    </cfRule>
  </conditionalFormatting>
  <conditionalFormatting sqref="D5:D8">
    <cfRule type="notContainsBlanks" dxfId="15" priority="15">
      <formula>LEN(TRIM(D5))&gt;0</formula>
    </cfRule>
  </conditionalFormatting>
  <conditionalFormatting sqref="D6">
    <cfRule type="expression" dxfId="14" priority="2">
      <formula>$C$9="No Licence area entered"</formula>
    </cfRule>
    <cfRule type="expression" dxfId="13" priority="3">
      <formula>$C$9="Period name does not match Annex 5, Please recheck"</formula>
    </cfRule>
  </conditionalFormatting>
  <conditionalFormatting sqref="D21:D25 F21:F25">
    <cfRule type="expression" dxfId="12" priority="46">
      <formula>$D$8&gt;0</formula>
    </cfRule>
  </conditionalFormatting>
  <conditionalFormatting sqref="D30">
    <cfRule type="expression" dxfId="11" priority="49">
      <formula>SUM($F$21:$F$25)&lt;&gt;0</formula>
    </cfRule>
  </conditionalFormatting>
  <conditionalFormatting sqref="D31">
    <cfRule type="expression" dxfId="10" priority="50">
      <formula>SUM($D$21:$E$25)&lt;&gt;0</formula>
    </cfRule>
  </conditionalFormatting>
  <conditionalFormatting sqref="D68:D74">
    <cfRule type="cellIs" dxfId="9" priority="1" operator="equal">
      <formula>"OK"</formula>
    </cfRule>
  </conditionalFormatting>
  <conditionalFormatting sqref="D22:G25">
    <cfRule type="expression" dxfId="8" priority="34">
      <formula>$D$12&lt;&gt;0</formula>
    </cfRule>
  </conditionalFormatting>
  <conditionalFormatting sqref="D23:G25">
    <cfRule type="expression" dxfId="7" priority="35">
      <formula>$E$12&lt;&gt;0</formula>
    </cfRule>
  </conditionalFormatting>
  <conditionalFormatting sqref="D24:G25">
    <cfRule type="expression" dxfId="6" priority="36">
      <formula>$F$12&lt;&gt;0</formula>
    </cfRule>
  </conditionalFormatting>
  <conditionalFormatting sqref="D25:G25">
    <cfRule type="expression" dxfId="5" priority="32">
      <formula>$G$12&lt;&gt;0</formula>
    </cfRule>
  </conditionalFormatting>
  <conditionalFormatting sqref="E21:E25 G21:G25">
    <cfRule type="expression" dxfId="4" priority="48">
      <formula>$D$8&lt;0</formula>
    </cfRule>
  </conditionalFormatting>
  <conditionalFormatting sqref="L19:P20 L21:O22">
    <cfRule type="cellIs" dxfId="3" priority="13" operator="equal">
      <formula>0</formula>
    </cfRule>
  </conditionalFormatting>
  <conditionalFormatting sqref="P17:P22">
    <cfRule type="containsBlanks" dxfId="2" priority="52">
      <formula>LEN(TRIM(P17))=0</formula>
    </cfRule>
  </conditionalFormatting>
  <conditionalFormatting sqref="P18">
    <cfRule type="containsBlanks" dxfId="1" priority="11">
      <formula>LEN(TRIM(P18))=0</formula>
    </cfRule>
  </conditionalFormatting>
  <conditionalFormatting sqref="P21">
    <cfRule type="cellIs" dxfId="0" priority="7" operator="equal">
      <formula>0</formula>
    </cfRule>
  </conditionalFormatting>
  <dataValidations count="4">
    <dataValidation type="list" allowBlank="1" showInputMessage="1" showErrorMessage="1" sqref="D30:D31" xr:uid="{007FC7C4-3480-4B69-A893-81C0C28A7C19}">
      <formula1>"Yes, No"</formula1>
    </dataValidation>
    <dataValidation type="list" showInputMessage="1" showErrorMessage="1" sqref="D5" xr:uid="{0F19D88E-AA0E-48A6-8BF4-F91CCA41B283}">
      <formula1>"SWEB,SWAE,EMEB,MIDE,NORW, SEPD, SHEPD, MANWEB, SPD, LPN, SPN, EPN, NPG Y, NPG NE"</formula1>
    </dataValidation>
    <dataValidation type="list" allowBlank="1" showInputMessage="1" showErrorMessage="1" sqref="D6" xr:uid="{0C75A81E-6F07-4B58-B36D-43AA476EA074}">
      <formula1>$L$18:$P$18</formula1>
    </dataValidation>
    <dataValidation type="list" allowBlank="1" showInputMessage="1" showErrorMessage="1" sqref="D7" xr:uid="{CC4A45A3-EE4D-413D-9F24-D570402C338F}">
      <formula1>$C$21:$C$25</formula1>
    </dataValidation>
  </dataValidations>
  <pageMargins left="0.7" right="0.7" top="0.75" bottom="0.75" header="0.3" footer="0.3"/>
  <pageSetup paperSize="9" orientation="portrait" r:id="rId1"/>
  <headerFooter>
    <oddFooter>&amp;C_x000D_&amp;1#&amp;"Aptos"&amp;12&amp;K008000 Internal Use</oddFoot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5DDC9-6FAE-42CD-A968-9E25D3C9103A}">
  <dimension ref="A1:U71"/>
  <sheetViews>
    <sheetView topLeftCell="A7" zoomScale="110" zoomScaleNormal="110" workbookViewId="0">
      <selection activeCell="A10" sqref="A10:R71"/>
    </sheetView>
  </sheetViews>
  <sheetFormatPr defaultColWidth="9.1796875" defaultRowHeight="12.5" x14ac:dyDescent="0.25"/>
  <cols>
    <col min="1" max="16384" width="9.1796875" style="45"/>
  </cols>
  <sheetData>
    <row r="1" spans="1:21" ht="13" x14ac:dyDescent="0.3">
      <c r="H1" s="48" t="s">
        <v>1640</v>
      </c>
      <c r="I1" s="47"/>
    </row>
    <row r="2" spans="1:21" x14ac:dyDescent="0.25">
      <c r="A2" s="149" t="s">
        <v>1671</v>
      </c>
      <c r="B2" s="150"/>
      <c r="C2" s="150"/>
      <c r="D2" s="150"/>
      <c r="E2" s="150"/>
      <c r="F2" s="150"/>
      <c r="G2" s="150"/>
      <c r="H2" s="150"/>
      <c r="I2" s="150"/>
      <c r="J2" s="150"/>
      <c r="K2" s="150"/>
      <c r="L2" s="150"/>
      <c r="M2" s="150"/>
      <c r="N2" s="150"/>
      <c r="O2" s="150"/>
      <c r="P2" s="150"/>
      <c r="Q2" s="150"/>
      <c r="R2" s="150"/>
    </row>
    <row r="3" spans="1:21" x14ac:dyDescent="0.25">
      <c r="A3" s="150"/>
      <c r="B3" s="150"/>
      <c r="C3" s="150"/>
      <c r="D3" s="150"/>
      <c r="E3" s="150"/>
      <c r="F3" s="150"/>
      <c r="G3" s="150"/>
      <c r="H3" s="150"/>
      <c r="I3" s="150"/>
      <c r="J3" s="150"/>
      <c r="K3" s="150"/>
      <c r="L3" s="150"/>
      <c r="M3" s="150"/>
      <c r="N3" s="150"/>
      <c r="O3" s="150"/>
      <c r="P3" s="150"/>
      <c r="Q3" s="150"/>
      <c r="R3" s="150"/>
    </row>
    <row r="4" spans="1:21" x14ac:dyDescent="0.25">
      <c r="A4" s="150"/>
      <c r="B4" s="150"/>
      <c r="C4" s="150"/>
      <c r="D4" s="150"/>
      <c r="E4" s="150"/>
      <c r="F4" s="150"/>
      <c r="G4" s="150"/>
      <c r="H4" s="150"/>
      <c r="I4" s="150"/>
      <c r="J4" s="150"/>
      <c r="K4" s="150"/>
      <c r="L4" s="150"/>
      <c r="M4" s="150"/>
      <c r="N4" s="150"/>
      <c r="O4" s="150"/>
      <c r="P4" s="150"/>
      <c r="Q4" s="150"/>
      <c r="R4" s="150"/>
    </row>
    <row r="5" spans="1:21" x14ac:dyDescent="0.25">
      <c r="A5" s="150"/>
      <c r="B5" s="150"/>
      <c r="C5" s="150"/>
      <c r="D5" s="150"/>
      <c r="E5" s="150"/>
      <c r="F5" s="150"/>
      <c r="G5" s="150"/>
      <c r="H5" s="150"/>
      <c r="I5" s="150"/>
      <c r="J5" s="150"/>
      <c r="K5" s="150"/>
      <c r="L5" s="150"/>
      <c r="M5" s="150"/>
      <c r="N5" s="150"/>
      <c r="O5" s="150"/>
      <c r="P5" s="150"/>
      <c r="Q5" s="150"/>
      <c r="R5" s="150"/>
    </row>
    <row r="6" spans="1:21" x14ac:dyDescent="0.25">
      <c r="A6" s="150"/>
      <c r="B6" s="150"/>
      <c r="C6" s="150"/>
      <c r="D6" s="150"/>
      <c r="E6" s="150"/>
      <c r="F6" s="150"/>
      <c r="G6" s="150"/>
      <c r="H6" s="150"/>
      <c r="I6" s="150"/>
      <c r="J6" s="150"/>
      <c r="K6" s="150"/>
      <c r="L6" s="150"/>
      <c r="M6" s="150"/>
      <c r="N6" s="150"/>
      <c r="O6" s="150"/>
      <c r="P6" s="150"/>
      <c r="Q6" s="150"/>
      <c r="R6" s="150"/>
    </row>
    <row r="7" spans="1:21" x14ac:dyDescent="0.25">
      <c r="A7" s="150"/>
      <c r="B7" s="150"/>
      <c r="C7" s="150"/>
      <c r="D7" s="150"/>
      <c r="E7" s="150"/>
      <c r="F7" s="150"/>
      <c r="G7" s="150"/>
      <c r="H7" s="150"/>
      <c r="I7" s="150"/>
      <c r="J7" s="150"/>
      <c r="K7" s="150"/>
      <c r="L7" s="150"/>
      <c r="M7" s="150"/>
      <c r="N7" s="150"/>
      <c r="O7" s="150"/>
      <c r="P7" s="150"/>
      <c r="Q7" s="150"/>
      <c r="R7" s="150"/>
    </row>
    <row r="8" spans="1:21" x14ac:dyDescent="0.25">
      <c r="A8" s="150"/>
      <c r="B8" s="150"/>
      <c r="C8" s="150"/>
      <c r="D8" s="150"/>
      <c r="E8" s="150"/>
      <c r="F8" s="150"/>
      <c r="G8" s="150"/>
      <c r="H8" s="150"/>
      <c r="I8" s="150"/>
      <c r="J8" s="150"/>
      <c r="K8" s="150"/>
      <c r="L8" s="150"/>
      <c r="M8" s="150"/>
      <c r="N8" s="150"/>
      <c r="O8" s="150"/>
      <c r="P8" s="150"/>
      <c r="Q8" s="150"/>
      <c r="R8" s="150"/>
    </row>
    <row r="9" spans="1:21" x14ac:dyDescent="0.25">
      <c r="A9" s="150"/>
      <c r="B9" s="150"/>
      <c r="C9" s="150"/>
      <c r="D9" s="150"/>
      <c r="E9" s="150"/>
      <c r="F9" s="150"/>
      <c r="G9" s="150"/>
      <c r="H9" s="150"/>
      <c r="I9" s="150"/>
      <c r="J9" s="150"/>
      <c r="K9" s="150"/>
      <c r="L9" s="150"/>
      <c r="M9" s="150"/>
      <c r="N9" s="150"/>
      <c r="O9" s="150"/>
      <c r="P9" s="150"/>
      <c r="Q9" s="150"/>
      <c r="R9" s="150"/>
    </row>
    <row r="10" spans="1:21" ht="15" customHeight="1" x14ac:dyDescent="0.3">
      <c r="A10" s="147" t="s">
        <v>1672</v>
      </c>
      <c r="B10" s="148"/>
      <c r="C10" s="148"/>
      <c r="D10" s="148"/>
      <c r="E10" s="148"/>
      <c r="F10" s="148"/>
      <c r="G10" s="148"/>
      <c r="H10" s="148"/>
      <c r="I10" s="148"/>
      <c r="J10" s="148"/>
      <c r="K10" s="148"/>
      <c r="L10" s="148"/>
      <c r="M10" s="148"/>
      <c r="N10" s="148"/>
      <c r="O10" s="148"/>
      <c r="P10" s="148"/>
      <c r="Q10" s="148"/>
      <c r="R10" s="148"/>
      <c r="U10" s="46" t="s">
        <v>1639</v>
      </c>
    </row>
    <row r="11" spans="1:21" ht="12.75" customHeight="1" x14ac:dyDescent="0.25">
      <c r="A11" s="148"/>
      <c r="B11" s="148"/>
      <c r="C11" s="148"/>
      <c r="D11" s="148"/>
      <c r="E11" s="148"/>
      <c r="F11" s="148"/>
      <c r="G11" s="148"/>
      <c r="H11" s="148"/>
      <c r="I11" s="148"/>
      <c r="J11" s="148"/>
      <c r="K11" s="148"/>
      <c r="L11" s="148"/>
      <c r="M11" s="148"/>
      <c r="N11" s="148"/>
      <c r="O11" s="148"/>
      <c r="P11" s="148"/>
      <c r="Q11" s="148"/>
      <c r="R11" s="148"/>
    </row>
    <row r="12" spans="1:21" ht="12.75" customHeight="1" x14ac:dyDescent="0.25">
      <c r="A12" s="148"/>
      <c r="B12" s="148"/>
      <c r="C12" s="148"/>
      <c r="D12" s="148"/>
      <c r="E12" s="148"/>
      <c r="F12" s="148"/>
      <c r="G12" s="148"/>
      <c r="H12" s="148"/>
      <c r="I12" s="148"/>
      <c r="J12" s="148"/>
      <c r="K12" s="148"/>
      <c r="L12" s="148"/>
      <c r="M12" s="148"/>
      <c r="N12" s="148"/>
      <c r="O12" s="148"/>
      <c r="P12" s="148"/>
      <c r="Q12" s="148"/>
      <c r="R12" s="148"/>
    </row>
    <row r="13" spans="1:21" ht="12.75" customHeight="1" x14ac:dyDescent="0.25">
      <c r="A13" s="148"/>
      <c r="B13" s="148"/>
      <c r="C13" s="148"/>
      <c r="D13" s="148"/>
      <c r="E13" s="148"/>
      <c r="F13" s="148"/>
      <c r="G13" s="148"/>
      <c r="H13" s="148"/>
      <c r="I13" s="148"/>
      <c r="J13" s="148"/>
      <c r="K13" s="148"/>
      <c r="L13" s="148"/>
      <c r="M13" s="148"/>
      <c r="N13" s="148"/>
      <c r="O13" s="148"/>
      <c r="P13" s="148"/>
      <c r="Q13" s="148"/>
      <c r="R13" s="148"/>
    </row>
    <row r="14" spans="1:21" ht="12.75" customHeight="1" x14ac:dyDescent="0.25">
      <c r="A14" s="148"/>
      <c r="B14" s="148"/>
      <c r="C14" s="148"/>
      <c r="D14" s="148"/>
      <c r="E14" s="148"/>
      <c r="F14" s="148"/>
      <c r="G14" s="148"/>
      <c r="H14" s="148"/>
      <c r="I14" s="148"/>
      <c r="J14" s="148"/>
      <c r="K14" s="148"/>
      <c r="L14" s="148"/>
      <c r="M14" s="148"/>
      <c r="N14" s="148"/>
      <c r="O14" s="148"/>
      <c r="P14" s="148"/>
      <c r="Q14" s="148"/>
      <c r="R14" s="148"/>
    </row>
    <row r="15" spans="1:21" ht="12.75" customHeight="1" x14ac:dyDescent="0.25">
      <c r="A15" s="148"/>
      <c r="B15" s="148"/>
      <c r="C15" s="148"/>
      <c r="D15" s="148"/>
      <c r="E15" s="148"/>
      <c r="F15" s="148"/>
      <c r="G15" s="148"/>
      <c r="H15" s="148"/>
      <c r="I15" s="148"/>
      <c r="J15" s="148"/>
      <c r="K15" s="148"/>
      <c r="L15" s="148"/>
      <c r="M15" s="148"/>
      <c r="N15" s="148"/>
      <c r="O15" s="148"/>
      <c r="P15" s="148"/>
      <c r="Q15" s="148"/>
      <c r="R15" s="148"/>
    </row>
    <row r="16" spans="1:21" ht="12.75" customHeight="1" x14ac:dyDescent="0.25">
      <c r="A16" s="148"/>
      <c r="B16" s="148"/>
      <c r="C16" s="148"/>
      <c r="D16" s="148"/>
      <c r="E16" s="148"/>
      <c r="F16" s="148"/>
      <c r="G16" s="148"/>
      <c r="H16" s="148"/>
      <c r="I16" s="148"/>
      <c r="J16" s="148"/>
      <c r="K16" s="148"/>
      <c r="L16" s="148"/>
      <c r="M16" s="148"/>
      <c r="N16" s="148"/>
      <c r="O16" s="148"/>
      <c r="P16" s="148"/>
      <c r="Q16" s="148"/>
      <c r="R16" s="148"/>
    </row>
    <row r="17" spans="1:21" ht="12.75" customHeight="1" x14ac:dyDescent="0.25">
      <c r="A17" s="148"/>
      <c r="B17" s="148"/>
      <c r="C17" s="148"/>
      <c r="D17" s="148"/>
      <c r="E17" s="148"/>
      <c r="F17" s="148"/>
      <c r="G17" s="148"/>
      <c r="H17" s="148"/>
      <c r="I17" s="148"/>
      <c r="J17" s="148"/>
      <c r="K17" s="148"/>
      <c r="L17" s="148"/>
      <c r="M17" s="148"/>
      <c r="N17" s="148"/>
      <c r="O17" s="148"/>
      <c r="P17" s="148"/>
      <c r="Q17" s="148"/>
      <c r="R17" s="148"/>
    </row>
    <row r="18" spans="1:21" ht="12.75" customHeight="1" x14ac:dyDescent="0.25">
      <c r="A18" s="148"/>
      <c r="B18" s="148"/>
      <c r="C18" s="148"/>
      <c r="D18" s="148"/>
      <c r="E18" s="148"/>
      <c r="F18" s="148"/>
      <c r="G18" s="148"/>
      <c r="H18" s="148"/>
      <c r="I18" s="148"/>
      <c r="J18" s="148"/>
      <c r="K18" s="148"/>
      <c r="L18" s="148"/>
      <c r="M18" s="148"/>
      <c r="N18" s="148"/>
      <c r="O18" s="148"/>
      <c r="P18" s="148"/>
      <c r="Q18" s="148"/>
      <c r="R18" s="148"/>
    </row>
    <row r="19" spans="1:21" ht="12.75" customHeight="1" x14ac:dyDescent="0.3">
      <c r="A19" s="148"/>
      <c r="B19" s="148"/>
      <c r="C19" s="148"/>
      <c r="D19" s="148"/>
      <c r="E19" s="148"/>
      <c r="F19" s="148"/>
      <c r="G19" s="148"/>
      <c r="H19" s="148"/>
      <c r="I19" s="148"/>
      <c r="J19" s="148"/>
      <c r="K19" s="148"/>
      <c r="L19" s="148"/>
      <c r="M19" s="148"/>
      <c r="N19" s="148"/>
      <c r="O19" s="148"/>
      <c r="P19" s="148"/>
      <c r="Q19" s="148"/>
      <c r="R19" s="148"/>
      <c r="U19" s="46" t="s">
        <v>1638</v>
      </c>
    </row>
    <row r="20" spans="1:21" ht="12.75" customHeight="1" x14ac:dyDescent="0.25">
      <c r="A20" s="148"/>
      <c r="B20" s="148"/>
      <c r="C20" s="148"/>
      <c r="D20" s="148"/>
      <c r="E20" s="148"/>
      <c r="F20" s="148"/>
      <c r="G20" s="148"/>
      <c r="H20" s="148"/>
      <c r="I20" s="148"/>
      <c r="J20" s="148"/>
      <c r="K20" s="148"/>
      <c r="L20" s="148"/>
      <c r="M20" s="148"/>
      <c r="N20" s="148"/>
      <c r="O20" s="148"/>
      <c r="P20" s="148"/>
      <c r="Q20" s="148"/>
      <c r="R20" s="148"/>
    </row>
    <row r="21" spans="1:21" ht="12.75" customHeight="1" x14ac:dyDescent="0.25">
      <c r="A21" s="148"/>
      <c r="B21" s="148"/>
      <c r="C21" s="148"/>
      <c r="D21" s="148"/>
      <c r="E21" s="148"/>
      <c r="F21" s="148"/>
      <c r="G21" s="148"/>
      <c r="H21" s="148"/>
      <c r="I21" s="148"/>
      <c r="J21" s="148"/>
      <c r="K21" s="148"/>
      <c r="L21" s="148"/>
      <c r="M21" s="148"/>
      <c r="N21" s="148"/>
      <c r="O21" s="148"/>
      <c r="P21" s="148"/>
      <c r="Q21" s="148"/>
      <c r="R21" s="148"/>
    </row>
    <row r="22" spans="1:21" ht="12.75" customHeight="1" x14ac:dyDescent="0.25">
      <c r="A22" s="148"/>
      <c r="B22" s="148"/>
      <c r="C22" s="148"/>
      <c r="D22" s="148"/>
      <c r="E22" s="148"/>
      <c r="F22" s="148"/>
      <c r="G22" s="148"/>
      <c r="H22" s="148"/>
      <c r="I22" s="148"/>
      <c r="J22" s="148"/>
      <c r="K22" s="148"/>
      <c r="L22" s="148"/>
      <c r="M22" s="148"/>
      <c r="N22" s="148"/>
      <c r="O22" s="148"/>
      <c r="P22" s="148"/>
      <c r="Q22" s="148"/>
      <c r="R22" s="148"/>
    </row>
    <row r="23" spans="1:21" ht="12.75" customHeight="1" x14ac:dyDescent="0.25">
      <c r="A23" s="148"/>
      <c r="B23" s="148"/>
      <c r="C23" s="148"/>
      <c r="D23" s="148"/>
      <c r="E23" s="148"/>
      <c r="F23" s="148"/>
      <c r="G23" s="148"/>
      <c r="H23" s="148"/>
      <c r="I23" s="148"/>
      <c r="J23" s="148"/>
      <c r="K23" s="148"/>
      <c r="L23" s="148"/>
      <c r="M23" s="148"/>
      <c r="N23" s="148"/>
      <c r="O23" s="148"/>
      <c r="P23" s="148"/>
      <c r="Q23" s="148"/>
      <c r="R23" s="148"/>
    </row>
    <row r="24" spans="1:21" ht="12.75" customHeight="1" x14ac:dyDescent="0.25">
      <c r="A24" s="148"/>
      <c r="B24" s="148"/>
      <c r="C24" s="148"/>
      <c r="D24" s="148"/>
      <c r="E24" s="148"/>
      <c r="F24" s="148"/>
      <c r="G24" s="148"/>
      <c r="H24" s="148"/>
      <c r="I24" s="148"/>
      <c r="J24" s="148"/>
      <c r="K24" s="148"/>
      <c r="L24" s="148"/>
      <c r="M24" s="148"/>
      <c r="N24" s="148"/>
      <c r="O24" s="148"/>
      <c r="P24" s="148"/>
      <c r="Q24" s="148"/>
      <c r="R24" s="148"/>
    </row>
    <row r="25" spans="1:21" ht="12.75" customHeight="1" x14ac:dyDescent="0.25">
      <c r="A25" s="148"/>
      <c r="B25" s="148"/>
      <c r="C25" s="148"/>
      <c r="D25" s="148"/>
      <c r="E25" s="148"/>
      <c r="F25" s="148"/>
      <c r="G25" s="148"/>
      <c r="H25" s="148"/>
      <c r="I25" s="148"/>
      <c r="J25" s="148"/>
      <c r="K25" s="148"/>
      <c r="L25" s="148"/>
      <c r="M25" s="148"/>
      <c r="N25" s="148"/>
      <c r="O25" s="148"/>
      <c r="P25" s="148"/>
      <c r="Q25" s="148"/>
      <c r="R25" s="148"/>
    </row>
    <row r="26" spans="1:21" ht="12.75" customHeight="1" x14ac:dyDescent="0.25">
      <c r="A26" s="148"/>
      <c r="B26" s="148"/>
      <c r="C26" s="148"/>
      <c r="D26" s="148"/>
      <c r="E26" s="148"/>
      <c r="F26" s="148"/>
      <c r="G26" s="148"/>
      <c r="H26" s="148"/>
      <c r="I26" s="148"/>
      <c r="J26" s="148"/>
      <c r="K26" s="148"/>
      <c r="L26" s="148"/>
      <c r="M26" s="148"/>
      <c r="N26" s="148"/>
      <c r="O26" s="148"/>
      <c r="P26" s="148"/>
      <c r="Q26" s="148"/>
      <c r="R26" s="148"/>
    </row>
    <row r="27" spans="1:21" ht="12.75" customHeight="1" x14ac:dyDescent="0.25">
      <c r="A27" s="148"/>
      <c r="B27" s="148"/>
      <c r="C27" s="148"/>
      <c r="D27" s="148"/>
      <c r="E27" s="148"/>
      <c r="F27" s="148"/>
      <c r="G27" s="148"/>
      <c r="H27" s="148"/>
      <c r="I27" s="148"/>
      <c r="J27" s="148"/>
      <c r="K27" s="148"/>
      <c r="L27" s="148"/>
      <c r="M27" s="148"/>
      <c r="N27" s="148"/>
      <c r="O27" s="148"/>
      <c r="P27" s="148"/>
      <c r="Q27" s="148"/>
      <c r="R27" s="148"/>
    </row>
    <row r="28" spans="1:21" ht="12.75" customHeight="1" x14ac:dyDescent="0.25">
      <c r="A28" s="148"/>
      <c r="B28" s="148"/>
      <c r="C28" s="148"/>
      <c r="D28" s="148"/>
      <c r="E28" s="148"/>
      <c r="F28" s="148"/>
      <c r="G28" s="148"/>
      <c r="H28" s="148"/>
      <c r="I28" s="148"/>
      <c r="J28" s="148"/>
      <c r="K28" s="148"/>
      <c r="L28" s="148"/>
      <c r="M28" s="148"/>
      <c r="N28" s="148"/>
      <c r="O28" s="148"/>
      <c r="P28" s="148"/>
      <c r="Q28" s="148"/>
      <c r="R28" s="148"/>
    </row>
    <row r="29" spans="1:21" ht="12.75" customHeight="1" x14ac:dyDescent="0.25">
      <c r="A29" s="148"/>
      <c r="B29" s="148"/>
      <c r="C29" s="148"/>
      <c r="D29" s="148"/>
      <c r="E29" s="148"/>
      <c r="F29" s="148"/>
      <c r="G29" s="148"/>
      <c r="H29" s="148"/>
      <c r="I29" s="148"/>
      <c r="J29" s="148"/>
      <c r="K29" s="148"/>
      <c r="L29" s="148"/>
      <c r="M29" s="148"/>
      <c r="N29" s="148"/>
      <c r="O29" s="148"/>
      <c r="P29" s="148"/>
      <c r="Q29" s="148"/>
      <c r="R29" s="148"/>
    </row>
    <row r="30" spans="1:21" ht="12.75" customHeight="1" x14ac:dyDescent="0.25">
      <c r="A30" s="148"/>
      <c r="B30" s="148"/>
      <c r="C30" s="148"/>
      <c r="D30" s="148"/>
      <c r="E30" s="148"/>
      <c r="F30" s="148"/>
      <c r="G30" s="148"/>
      <c r="H30" s="148"/>
      <c r="I30" s="148"/>
      <c r="J30" s="148"/>
      <c r="K30" s="148"/>
      <c r="L30" s="148"/>
      <c r="M30" s="148"/>
      <c r="N30" s="148"/>
      <c r="O30" s="148"/>
      <c r="P30" s="148"/>
      <c r="Q30" s="148"/>
      <c r="R30" s="148"/>
    </row>
    <row r="31" spans="1:21" ht="12.75" customHeight="1" x14ac:dyDescent="0.25">
      <c r="A31" s="148"/>
      <c r="B31" s="148"/>
      <c r="C31" s="148"/>
      <c r="D31" s="148"/>
      <c r="E31" s="148"/>
      <c r="F31" s="148"/>
      <c r="G31" s="148"/>
      <c r="H31" s="148"/>
      <c r="I31" s="148"/>
      <c r="J31" s="148"/>
      <c r="K31" s="148"/>
      <c r="L31" s="148"/>
      <c r="M31" s="148"/>
      <c r="N31" s="148"/>
      <c r="O31" s="148"/>
      <c r="P31" s="148"/>
      <c r="Q31" s="148"/>
      <c r="R31" s="148"/>
    </row>
    <row r="32" spans="1:21" ht="12.75" customHeight="1" x14ac:dyDescent="0.25">
      <c r="A32" s="148"/>
      <c r="B32" s="148"/>
      <c r="C32" s="148"/>
      <c r="D32" s="148"/>
      <c r="E32" s="148"/>
      <c r="F32" s="148"/>
      <c r="G32" s="148"/>
      <c r="H32" s="148"/>
      <c r="I32" s="148"/>
      <c r="J32" s="148"/>
      <c r="K32" s="148"/>
      <c r="L32" s="148"/>
      <c r="M32" s="148"/>
      <c r="N32" s="148"/>
      <c r="O32" s="148"/>
      <c r="P32" s="148"/>
      <c r="Q32" s="148"/>
      <c r="R32" s="148"/>
    </row>
    <row r="33" spans="1:18" ht="12.75" customHeight="1" x14ac:dyDescent="0.25">
      <c r="A33" s="148"/>
      <c r="B33" s="148"/>
      <c r="C33" s="148"/>
      <c r="D33" s="148"/>
      <c r="E33" s="148"/>
      <c r="F33" s="148"/>
      <c r="G33" s="148"/>
      <c r="H33" s="148"/>
      <c r="I33" s="148"/>
      <c r="J33" s="148"/>
      <c r="K33" s="148"/>
      <c r="L33" s="148"/>
      <c r="M33" s="148"/>
      <c r="N33" s="148"/>
      <c r="O33" s="148"/>
      <c r="P33" s="148"/>
      <c r="Q33" s="148"/>
      <c r="R33" s="148"/>
    </row>
    <row r="34" spans="1:18" ht="12.75" customHeight="1" x14ac:dyDescent="0.25">
      <c r="A34" s="148"/>
      <c r="B34" s="148"/>
      <c r="C34" s="148"/>
      <c r="D34" s="148"/>
      <c r="E34" s="148"/>
      <c r="F34" s="148"/>
      <c r="G34" s="148"/>
      <c r="H34" s="148"/>
      <c r="I34" s="148"/>
      <c r="J34" s="148"/>
      <c r="K34" s="148"/>
      <c r="L34" s="148"/>
      <c r="M34" s="148"/>
      <c r="N34" s="148"/>
      <c r="O34" s="148"/>
      <c r="P34" s="148"/>
      <c r="Q34" s="148"/>
      <c r="R34" s="148"/>
    </row>
    <row r="35" spans="1:18" ht="12.75" customHeight="1" x14ac:dyDescent="0.25">
      <c r="A35" s="148"/>
      <c r="B35" s="148"/>
      <c r="C35" s="148"/>
      <c r="D35" s="148"/>
      <c r="E35" s="148"/>
      <c r="F35" s="148"/>
      <c r="G35" s="148"/>
      <c r="H35" s="148"/>
      <c r="I35" s="148"/>
      <c r="J35" s="148"/>
      <c r="K35" s="148"/>
      <c r="L35" s="148"/>
      <c r="M35" s="148"/>
      <c r="N35" s="148"/>
      <c r="O35" s="148"/>
      <c r="P35" s="148"/>
      <c r="Q35" s="148"/>
      <c r="R35" s="148"/>
    </row>
    <row r="36" spans="1:18" ht="12.75" customHeight="1" x14ac:dyDescent="0.25">
      <c r="A36" s="148"/>
      <c r="B36" s="148"/>
      <c r="C36" s="148"/>
      <c r="D36" s="148"/>
      <c r="E36" s="148"/>
      <c r="F36" s="148"/>
      <c r="G36" s="148"/>
      <c r="H36" s="148"/>
      <c r="I36" s="148"/>
      <c r="J36" s="148"/>
      <c r="K36" s="148"/>
      <c r="L36" s="148"/>
      <c r="M36" s="148"/>
      <c r="N36" s="148"/>
      <c r="O36" s="148"/>
      <c r="P36" s="148"/>
      <c r="Q36" s="148"/>
      <c r="R36" s="148"/>
    </row>
    <row r="37" spans="1:18" ht="12.75" customHeight="1" x14ac:dyDescent="0.25">
      <c r="A37" s="148"/>
      <c r="B37" s="148"/>
      <c r="C37" s="148"/>
      <c r="D37" s="148"/>
      <c r="E37" s="148"/>
      <c r="F37" s="148"/>
      <c r="G37" s="148"/>
      <c r="H37" s="148"/>
      <c r="I37" s="148"/>
      <c r="J37" s="148"/>
      <c r="K37" s="148"/>
      <c r="L37" s="148"/>
      <c r="M37" s="148"/>
      <c r="N37" s="148"/>
      <c r="O37" s="148"/>
      <c r="P37" s="148"/>
      <c r="Q37" s="148"/>
      <c r="R37" s="148"/>
    </row>
    <row r="38" spans="1:18" ht="12.75" customHeight="1" x14ac:dyDescent="0.25">
      <c r="A38" s="148"/>
      <c r="B38" s="148"/>
      <c r="C38" s="148"/>
      <c r="D38" s="148"/>
      <c r="E38" s="148"/>
      <c r="F38" s="148"/>
      <c r="G38" s="148"/>
      <c r="H38" s="148"/>
      <c r="I38" s="148"/>
      <c r="J38" s="148"/>
      <c r="K38" s="148"/>
      <c r="L38" s="148"/>
      <c r="M38" s="148"/>
      <c r="N38" s="148"/>
      <c r="O38" s="148"/>
      <c r="P38" s="148"/>
      <c r="Q38" s="148"/>
      <c r="R38" s="148"/>
    </row>
    <row r="39" spans="1:18" ht="12.75" customHeight="1" x14ac:dyDescent="0.25">
      <c r="A39" s="148"/>
      <c r="B39" s="148"/>
      <c r="C39" s="148"/>
      <c r="D39" s="148"/>
      <c r="E39" s="148"/>
      <c r="F39" s="148"/>
      <c r="G39" s="148"/>
      <c r="H39" s="148"/>
      <c r="I39" s="148"/>
      <c r="J39" s="148"/>
      <c r="K39" s="148"/>
      <c r="L39" s="148"/>
      <c r="M39" s="148"/>
      <c r="N39" s="148"/>
      <c r="O39" s="148"/>
      <c r="P39" s="148"/>
      <c r="Q39" s="148"/>
      <c r="R39" s="148"/>
    </row>
    <row r="40" spans="1:18" ht="12.75" customHeight="1" x14ac:dyDescent="0.25">
      <c r="A40" s="148"/>
      <c r="B40" s="148"/>
      <c r="C40" s="148"/>
      <c r="D40" s="148"/>
      <c r="E40" s="148"/>
      <c r="F40" s="148"/>
      <c r="G40" s="148"/>
      <c r="H40" s="148"/>
      <c r="I40" s="148"/>
      <c r="J40" s="148"/>
      <c r="K40" s="148"/>
      <c r="L40" s="148"/>
      <c r="M40" s="148"/>
      <c r="N40" s="148"/>
      <c r="O40" s="148"/>
      <c r="P40" s="148"/>
      <c r="Q40" s="148"/>
      <c r="R40" s="148"/>
    </row>
    <row r="41" spans="1:18" ht="15" customHeight="1" x14ac:dyDescent="0.25">
      <c r="A41" s="148"/>
      <c r="B41" s="148"/>
      <c r="C41" s="148"/>
      <c r="D41" s="148"/>
      <c r="E41" s="148"/>
      <c r="F41" s="148"/>
      <c r="G41" s="148"/>
      <c r="H41" s="148"/>
      <c r="I41" s="148"/>
      <c r="J41" s="148"/>
      <c r="K41" s="148"/>
      <c r="L41" s="148"/>
      <c r="M41" s="148"/>
      <c r="N41" s="148"/>
      <c r="O41" s="148"/>
      <c r="P41" s="148"/>
      <c r="Q41" s="148"/>
      <c r="R41" s="148"/>
    </row>
    <row r="42" spans="1:18" ht="12.75" customHeight="1" x14ac:dyDescent="0.25">
      <c r="A42" s="148"/>
      <c r="B42" s="148"/>
      <c r="C42" s="148"/>
      <c r="D42" s="148"/>
      <c r="E42" s="148"/>
      <c r="F42" s="148"/>
      <c r="G42" s="148"/>
      <c r="H42" s="148"/>
      <c r="I42" s="148"/>
      <c r="J42" s="148"/>
      <c r="K42" s="148"/>
      <c r="L42" s="148"/>
      <c r="M42" s="148"/>
      <c r="N42" s="148"/>
      <c r="O42" s="148"/>
      <c r="P42" s="148"/>
      <c r="Q42" s="148"/>
      <c r="R42" s="148"/>
    </row>
    <row r="43" spans="1:18" ht="12.75" customHeight="1" x14ac:dyDescent="0.25">
      <c r="A43" s="148"/>
      <c r="B43" s="148"/>
      <c r="C43" s="148"/>
      <c r="D43" s="148"/>
      <c r="E43" s="148"/>
      <c r="F43" s="148"/>
      <c r="G43" s="148"/>
      <c r="H43" s="148"/>
      <c r="I43" s="148"/>
      <c r="J43" s="148"/>
      <c r="K43" s="148"/>
      <c r="L43" s="148"/>
      <c r="M43" s="148"/>
      <c r="N43" s="148"/>
      <c r="O43" s="148"/>
      <c r="P43" s="148"/>
      <c r="Q43" s="148"/>
      <c r="R43" s="148"/>
    </row>
    <row r="44" spans="1:18" ht="12.75" customHeight="1" x14ac:dyDescent="0.25">
      <c r="A44" s="148"/>
      <c r="B44" s="148"/>
      <c r="C44" s="148"/>
      <c r="D44" s="148"/>
      <c r="E44" s="148"/>
      <c r="F44" s="148"/>
      <c r="G44" s="148"/>
      <c r="H44" s="148"/>
      <c r="I44" s="148"/>
      <c r="J44" s="148"/>
      <c r="K44" s="148"/>
      <c r="L44" s="148"/>
      <c r="M44" s="148"/>
      <c r="N44" s="148"/>
      <c r="O44" s="148"/>
      <c r="P44" s="148"/>
      <c r="Q44" s="148"/>
      <c r="R44" s="148"/>
    </row>
    <row r="45" spans="1:18" ht="12.75" customHeight="1" x14ac:dyDescent="0.25">
      <c r="A45" s="148"/>
      <c r="B45" s="148"/>
      <c r="C45" s="148"/>
      <c r="D45" s="148"/>
      <c r="E45" s="148"/>
      <c r="F45" s="148"/>
      <c r="G45" s="148"/>
      <c r="H45" s="148"/>
      <c r="I45" s="148"/>
      <c r="J45" s="148"/>
      <c r="K45" s="148"/>
      <c r="L45" s="148"/>
      <c r="M45" s="148"/>
      <c r="N45" s="148"/>
      <c r="O45" s="148"/>
      <c r="P45" s="148"/>
      <c r="Q45" s="148"/>
      <c r="R45" s="148"/>
    </row>
    <row r="46" spans="1:18" ht="12.75" customHeight="1" x14ac:dyDescent="0.25">
      <c r="A46" s="148"/>
      <c r="B46" s="148"/>
      <c r="C46" s="148"/>
      <c r="D46" s="148"/>
      <c r="E46" s="148"/>
      <c r="F46" s="148"/>
      <c r="G46" s="148"/>
      <c r="H46" s="148"/>
      <c r="I46" s="148"/>
      <c r="J46" s="148"/>
      <c r="K46" s="148"/>
      <c r="L46" s="148"/>
      <c r="M46" s="148"/>
      <c r="N46" s="148"/>
      <c r="O46" s="148"/>
      <c r="P46" s="148"/>
      <c r="Q46" s="148"/>
      <c r="R46" s="148"/>
    </row>
    <row r="47" spans="1:18" ht="12.75" customHeight="1" x14ac:dyDescent="0.25">
      <c r="A47" s="148"/>
      <c r="B47" s="148"/>
      <c r="C47" s="148"/>
      <c r="D47" s="148"/>
      <c r="E47" s="148"/>
      <c r="F47" s="148"/>
      <c r="G47" s="148"/>
      <c r="H47" s="148"/>
      <c r="I47" s="148"/>
      <c r="J47" s="148"/>
      <c r="K47" s="148"/>
      <c r="L47" s="148"/>
      <c r="M47" s="148"/>
      <c r="N47" s="148"/>
      <c r="O47" s="148"/>
      <c r="P47" s="148"/>
      <c r="Q47" s="148"/>
      <c r="R47" s="148"/>
    </row>
    <row r="48" spans="1:18" ht="12.75" customHeight="1" x14ac:dyDescent="0.25">
      <c r="A48" s="148"/>
      <c r="B48" s="148"/>
      <c r="C48" s="148"/>
      <c r="D48" s="148"/>
      <c r="E48" s="148"/>
      <c r="F48" s="148"/>
      <c r="G48" s="148"/>
      <c r="H48" s="148"/>
      <c r="I48" s="148"/>
      <c r="J48" s="148"/>
      <c r="K48" s="148"/>
      <c r="L48" s="148"/>
      <c r="M48" s="148"/>
      <c r="N48" s="148"/>
      <c r="O48" s="148"/>
      <c r="P48" s="148"/>
      <c r="Q48" s="148"/>
      <c r="R48" s="148"/>
    </row>
    <row r="49" spans="1:18" ht="12.75" customHeight="1" x14ac:dyDescent="0.25">
      <c r="A49" s="148"/>
      <c r="B49" s="148"/>
      <c r="C49" s="148"/>
      <c r="D49" s="148"/>
      <c r="E49" s="148"/>
      <c r="F49" s="148"/>
      <c r="G49" s="148"/>
      <c r="H49" s="148"/>
      <c r="I49" s="148"/>
      <c r="J49" s="148"/>
      <c r="K49" s="148"/>
      <c r="L49" s="148"/>
      <c r="M49" s="148"/>
      <c r="N49" s="148"/>
      <c r="O49" s="148"/>
      <c r="P49" s="148"/>
      <c r="Q49" s="148"/>
      <c r="R49" s="148"/>
    </row>
    <row r="50" spans="1:18" ht="12.75" customHeight="1" x14ac:dyDescent="0.25">
      <c r="A50" s="148"/>
      <c r="B50" s="148"/>
      <c r="C50" s="148"/>
      <c r="D50" s="148"/>
      <c r="E50" s="148"/>
      <c r="F50" s="148"/>
      <c r="G50" s="148"/>
      <c r="H50" s="148"/>
      <c r="I50" s="148"/>
      <c r="J50" s="148"/>
      <c r="K50" s="148"/>
      <c r="L50" s="148"/>
      <c r="M50" s="148"/>
      <c r="N50" s="148"/>
      <c r="O50" s="148"/>
      <c r="P50" s="148"/>
      <c r="Q50" s="148"/>
      <c r="R50" s="148"/>
    </row>
    <row r="51" spans="1:18" x14ac:dyDescent="0.25">
      <c r="A51" s="148"/>
      <c r="B51" s="148"/>
      <c r="C51" s="148"/>
      <c r="D51" s="148"/>
      <c r="E51" s="148"/>
      <c r="F51" s="148"/>
      <c r="G51" s="148"/>
      <c r="H51" s="148"/>
      <c r="I51" s="148"/>
      <c r="J51" s="148"/>
      <c r="K51" s="148"/>
      <c r="L51" s="148"/>
      <c r="M51" s="148"/>
      <c r="N51" s="148"/>
      <c r="O51" s="148"/>
      <c r="P51" s="148"/>
      <c r="Q51" s="148"/>
      <c r="R51" s="148"/>
    </row>
    <row r="52" spans="1:18" x14ac:dyDescent="0.25">
      <c r="A52" s="148"/>
      <c r="B52" s="148"/>
      <c r="C52" s="148"/>
      <c r="D52" s="148"/>
      <c r="E52" s="148"/>
      <c r="F52" s="148"/>
      <c r="G52" s="148"/>
      <c r="H52" s="148"/>
      <c r="I52" s="148"/>
      <c r="J52" s="148"/>
      <c r="K52" s="148"/>
      <c r="L52" s="148"/>
      <c r="M52" s="148"/>
      <c r="N52" s="148"/>
      <c r="O52" s="148"/>
      <c r="P52" s="148"/>
      <c r="Q52" s="148"/>
      <c r="R52" s="148"/>
    </row>
    <row r="53" spans="1:18" x14ac:dyDescent="0.25">
      <c r="A53" s="148"/>
      <c r="B53" s="148"/>
      <c r="C53" s="148"/>
      <c r="D53" s="148"/>
      <c r="E53" s="148"/>
      <c r="F53" s="148"/>
      <c r="G53" s="148"/>
      <c r="H53" s="148"/>
      <c r="I53" s="148"/>
      <c r="J53" s="148"/>
      <c r="K53" s="148"/>
      <c r="L53" s="148"/>
      <c r="M53" s="148"/>
      <c r="N53" s="148"/>
      <c r="O53" s="148"/>
      <c r="P53" s="148"/>
      <c r="Q53" s="148"/>
      <c r="R53" s="148"/>
    </row>
    <row r="54" spans="1:18" x14ac:dyDescent="0.25">
      <c r="A54" s="148"/>
      <c r="B54" s="148"/>
      <c r="C54" s="148"/>
      <c r="D54" s="148"/>
      <c r="E54" s="148"/>
      <c r="F54" s="148"/>
      <c r="G54" s="148"/>
      <c r="H54" s="148"/>
      <c r="I54" s="148"/>
      <c r="J54" s="148"/>
      <c r="K54" s="148"/>
      <c r="L54" s="148"/>
      <c r="M54" s="148"/>
      <c r="N54" s="148"/>
      <c r="O54" s="148"/>
      <c r="P54" s="148"/>
      <c r="Q54" s="148"/>
      <c r="R54" s="148"/>
    </row>
    <row r="55" spans="1:18" x14ac:dyDescent="0.25">
      <c r="A55" s="148"/>
      <c r="B55" s="148"/>
      <c r="C55" s="148"/>
      <c r="D55" s="148"/>
      <c r="E55" s="148"/>
      <c r="F55" s="148"/>
      <c r="G55" s="148"/>
      <c r="H55" s="148"/>
      <c r="I55" s="148"/>
      <c r="J55" s="148"/>
      <c r="K55" s="148"/>
      <c r="L55" s="148"/>
      <c r="M55" s="148"/>
      <c r="N55" s="148"/>
      <c r="O55" s="148"/>
      <c r="P55" s="148"/>
      <c r="Q55" s="148"/>
      <c r="R55" s="148"/>
    </row>
    <row r="56" spans="1:18" x14ac:dyDescent="0.25">
      <c r="A56" s="148"/>
      <c r="B56" s="148"/>
      <c r="C56" s="148"/>
      <c r="D56" s="148"/>
      <c r="E56" s="148"/>
      <c r="F56" s="148"/>
      <c r="G56" s="148"/>
      <c r="H56" s="148"/>
      <c r="I56" s="148"/>
      <c r="J56" s="148"/>
      <c r="K56" s="148"/>
      <c r="L56" s="148"/>
      <c r="M56" s="148"/>
      <c r="N56" s="148"/>
      <c r="O56" s="148"/>
      <c r="P56" s="148"/>
      <c r="Q56" s="148"/>
      <c r="R56" s="148"/>
    </row>
    <row r="57" spans="1:18" x14ac:dyDescent="0.25">
      <c r="A57" s="148"/>
      <c r="B57" s="148"/>
      <c r="C57" s="148"/>
      <c r="D57" s="148"/>
      <c r="E57" s="148"/>
      <c r="F57" s="148"/>
      <c r="G57" s="148"/>
      <c r="H57" s="148"/>
      <c r="I57" s="148"/>
      <c r="J57" s="148"/>
      <c r="K57" s="148"/>
      <c r="L57" s="148"/>
      <c r="M57" s="148"/>
      <c r="N57" s="148"/>
      <c r="O57" s="148"/>
      <c r="P57" s="148"/>
      <c r="Q57" s="148"/>
      <c r="R57" s="148"/>
    </row>
    <row r="58" spans="1:18" x14ac:dyDescent="0.25">
      <c r="A58" s="148"/>
      <c r="B58" s="148"/>
      <c r="C58" s="148"/>
      <c r="D58" s="148"/>
      <c r="E58" s="148"/>
      <c r="F58" s="148"/>
      <c r="G58" s="148"/>
      <c r="H58" s="148"/>
      <c r="I58" s="148"/>
      <c r="J58" s="148"/>
      <c r="K58" s="148"/>
      <c r="L58" s="148"/>
      <c r="M58" s="148"/>
      <c r="N58" s="148"/>
      <c r="O58" s="148"/>
      <c r="P58" s="148"/>
      <c r="Q58" s="148"/>
      <c r="R58" s="148"/>
    </row>
    <row r="59" spans="1:18" x14ac:dyDescent="0.25">
      <c r="A59" s="148"/>
      <c r="B59" s="148"/>
      <c r="C59" s="148"/>
      <c r="D59" s="148"/>
      <c r="E59" s="148"/>
      <c r="F59" s="148"/>
      <c r="G59" s="148"/>
      <c r="H59" s="148"/>
      <c r="I59" s="148"/>
      <c r="J59" s="148"/>
      <c r="K59" s="148"/>
      <c r="L59" s="148"/>
      <c r="M59" s="148"/>
      <c r="N59" s="148"/>
      <c r="O59" s="148"/>
      <c r="P59" s="148"/>
      <c r="Q59" s="148"/>
      <c r="R59" s="148"/>
    </row>
    <row r="60" spans="1:18" x14ac:dyDescent="0.25">
      <c r="A60" s="148"/>
      <c r="B60" s="148"/>
      <c r="C60" s="148"/>
      <c r="D60" s="148"/>
      <c r="E60" s="148"/>
      <c r="F60" s="148"/>
      <c r="G60" s="148"/>
      <c r="H60" s="148"/>
      <c r="I60" s="148"/>
      <c r="J60" s="148"/>
      <c r="K60" s="148"/>
      <c r="L60" s="148"/>
      <c r="M60" s="148"/>
      <c r="N60" s="148"/>
      <c r="O60" s="148"/>
      <c r="P60" s="148"/>
      <c r="Q60" s="148"/>
      <c r="R60" s="148"/>
    </row>
    <row r="61" spans="1:18" x14ac:dyDescent="0.25">
      <c r="A61" s="148"/>
      <c r="B61" s="148"/>
      <c r="C61" s="148"/>
      <c r="D61" s="148"/>
      <c r="E61" s="148"/>
      <c r="F61" s="148"/>
      <c r="G61" s="148"/>
      <c r="H61" s="148"/>
      <c r="I61" s="148"/>
      <c r="J61" s="148"/>
      <c r="K61" s="148"/>
      <c r="L61" s="148"/>
      <c r="M61" s="148"/>
      <c r="N61" s="148"/>
      <c r="O61" s="148"/>
      <c r="P61" s="148"/>
      <c r="Q61" s="148"/>
      <c r="R61" s="148"/>
    </row>
    <row r="62" spans="1:18" x14ac:dyDescent="0.25">
      <c r="A62" s="148"/>
      <c r="B62" s="148"/>
      <c r="C62" s="148"/>
      <c r="D62" s="148"/>
      <c r="E62" s="148"/>
      <c r="F62" s="148"/>
      <c r="G62" s="148"/>
      <c r="H62" s="148"/>
      <c r="I62" s="148"/>
      <c r="J62" s="148"/>
      <c r="K62" s="148"/>
      <c r="L62" s="148"/>
      <c r="M62" s="148"/>
      <c r="N62" s="148"/>
      <c r="O62" s="148"/>
      <c r="P62" s="148"/>
      <c r="Q62" s="148"/>
      <c r="R62" s="148"/>
    </row>
    <row r="63" spans="1:18" x14ac:dyDescent="0.25">
      <c r="A63" s="148"/>
      <c r="B63" s="148"/>
      <c r="C63" s="148"/>
      <c r="D63" s="148"/>
      <c r="E63" s="148"/>
      <c r="F63" s="148"/>
      <c r="G63" s="148"/>
      <c r="H63" s="148"/>
      <c r="I63" s="148"/>
      <c r="J63" s="148"/>
      <c r="K63" s="148"/>
      <c r="L63" s="148"/>
      <c r="M63" s="148"/>
      <c r="N63" s="148"/>
      <c r="O63" s="148"/>
      <c r="P63" s="148"/>
      <c r="Q63" s="148"/>
      <c r="R63" s="148"/>
    </row>
    <row r="64" spans="1:18" x14ac:dyDescent="0.25">
      <c r="A64" s="148"/>
      <c r="B64" s="148"/>
      <c r="C64" s="148"/>
      <c r="D64" s="148"/>
      <c r="E64" s="148"/>
      <c r="F64" s="148"/>
      <c r="G64" s="148"/>
      <c r="H64" s="148"/>
      <c r="I64" s="148"/>
      <c r="J64" s="148"/>
      <c r="K64" s="148"/>
      <c r="L64" s="148"/>
      <c r="M64" s="148"/>
      <c r="N64" s="148"/>
      <c r="O64" s="148"/>
      <c r="P64" s="148"/>
      <c r="Q64" s="148"/>
      <c r="R64" s="148"/>
    </row>
    <row r="65" spans="1:18" x14ac:dyDescent="0.25">
      <c r="A65" s="148"/>
      <c r="B65" s="148"/>
      <c r="C65" s="148"/>
      <c r="D65" s="148"/>
      <c r="E65" s="148"/>
      <c r="F65" s="148"/>
      <c r="G65" s="148"/>
      <c r="H65" s="148"/>
      <c r="I65" s="148"/>
      <c r="J65" s="148"/>
      <c r="K65" s="148"/>
      <c r="L65" s="148"/>
      <c r="M65" s="148"/>
      <c r="N65" s="148"/>
      <c r="O65" s="148"/>
      <c r="P65" s="148"/>
      <c r="Q65" s="148"/>
      <c r="R65" s="148"/>
    </row>
    <row r="66" spans="1:18" x14ac:dyDescent="0.25">
      <c r="A66" s="148"/>
      <c r="B66" s="148"/>
      <c r="C66" s="148"/>
      <c r="D66" s="148"/>
      <c r="E66" s="148"/>
      <c r="F66" s="148"/>
      <c r="G66" s="148"/>
      <c r="H66" s="148"/>
      <c r="I66" s="148"/>
      <c r="J66" s="148"/>
      <c r="K66" s="148"/>
      <c r="L66" s="148"/>
      <c r="M66" s="148"/>
      <c r="N66" s="148"/>
      <c r="O66" s="148"/>
      <c r="P66" s="148"/>
      <c r="Q66" s="148"/>
      <c r="R66" s="148"/>
    </row>
    <row r="67" spans="1:18" x14ac:dyDescent="0.25">
      <c r="A67" s="148"/>
      <c r="B67" s="148"/>
      <c r="C67" s="148"/>
      <c r="D67" s="148"/>
      <c r="E67" s="148"/>
      <c r="F67" s="148"/>
      <c r="G67" s="148"/>
      <c r="H67" s="148"/>
      <c r="I67" s="148"/>
      <c r="J67" s="148"/>
      <c r="K67" s="148"/>
      <c r="L67" s="148"/>
      <c r="M67" s="148"/>
      <c r="N67" s="148"/>
      <c r="O67" s="148"/>
      <c r="P67" s="148"/>
      <c r="Q67" s="148"/>
      <c r="R67" s="148"/>
    </row>
    <row r="68" spans="1:18" x14ac:dyDescent="0.25">
      <c r="A68" s="148"/>
      <c r="B68" s="148"/>
      <c r="C68" s="148"/>
      <c r="D68" s="148"/>
      <c r="E68" s="148"/>
      <c r="F68" s="148"/>
      <c r="G68" s="148"/>
      <c r="H68" s="148"/>
      <c r="I68" s="148"/>
      <c r="J68" s="148"/>
      <c r="K68" s="148"/>
      <c r="L68" s="148"/>
      <c r="M68" s="148"/>
      <c r="N68" s="148"/>
      <c r="O68" s="148"/>
      <c r="P68" s="148"/>
      <c r="Q68" s="148"/>
      <c r="R68" s="148"/>
    </row>
    <row r="69" spans="1:18" x14ac:dyDescent="0.25">
      <c r="A69" s="148"/>
      <c r="B69" s="148"/>
      <c r="C69" s="148"/>
      <c r="D69" s="148"/>
      <c r="E69" s="148"/>
      <c r="F69" s="148"/>
      <c r="G69" s="148"/>
      <c r="H69" s="148"/>
      <c r="I69" s="148"/>
      <c r="J69" s="148"/>
      <c r="K69" s="148"/>
      <c r="L69" s="148"/>
      <c r="M69" s="148"/>
      <c r="N69" s="148"/>
      <c r="O69" s="148"/>
      <c r="P69" s="148"/>
      <c r="Q69" s="148"/>
      <c r="R69" s="148"/>
    </row>
    <row r="70" spans="1:18" x14ac:dyDescent="0.25">
      <c r="A70" s="148"/>
      <c r="B70" s="148"/>
      <c r="C70" s="148"/>
      <c r="D70" s="148"/>
      <c r="E70" s="148"/>
      <c r="F70" s="148"/>
      <c r="G70" s="148"/>
      <c r="H70" s="148"/>
      <c r="I70" s="148"/>
      <c r="J70" s="148"/>
      <c r="K70" s="148"/>
      <c r="L70" s="148"/>
      <c r="M70" s="148"/>
      <c r="N70" s="148"/>
      <c r="O70" s="148"/>
      <c r="P70" s="148"/>
      <c r="Q70" s="148"/>
      <c r="R70" s="148"/>
    </row>
    <row r="71" spans="1:18" x14ac:dyDescent="0.25">
      <c r="A71" s="148"/>
      <c r="B71" s="148"/>
      <c r="C71" s="148"/>
      <c r="D71" s="148"/>
      <c r="E71" s="148"/>
      <c r="F71" s="148"/>
      <c r="G71" s="148"/>
      <c r="H71" s="148"/>
      <c r="I71" s="148"/>
      <c r="J71" s="148"/>
      <c r="K71" s="148"/>
      <c r="L71" s="148"/>
      <c r="M71" s="148"/>
      <c r="N71" s="148"/>
      <c r="O71" s="148"/>
      <c r="P71" s="148"/>
      <c r="Q71" s="148"/>
      <c r="R71" s="148"/>
    </row>
  </sheetData>
  <sheetProtection sheet="1" objects="1" scenarios="1"/>
  <mergeCells count="2">
    <mergeCell ref="A10:R71"/>
    <mergeCell ref="A2:R9"/>
  </mergeCells>
  <pageMargins left="0.7" right="0.7" top="0.75" bottom="0.75" header="0.3" footer="0.3"/>
  <pageSetup paperSize="9" orientation="portrait" r:id="rId1"/>
  <headerFooter>
    <oddFooter>&amp;C_x000D_&amp;1#&amp;"Aptos"&amp;12&amp;K008000 Internal Use</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568"/>
  <sheetViews>
    <sheetView view="pageBreakPreview" zoomScaleNormal="80" zoomScaleSheetLayoutView="100" workbookViewId="0">
      <selection activeCell="C6" sqref="C6"/>
    </sheetView>
  </sheetViews>
  <sheetFormatPr defaultRowHeight="12.5" x14ac:dyDescent="0.25"/>
  <cols>
    <col min="1" max="1" width="34.453125" customWidth="1"/>
    <col min="2" max="6" width="24" customWidth="1"/>
  </cols>
  <sheetData>
    <row r="1" spans="1:6" ht="27.75" customHeight="1" x14ac:dyDescent="0.25">
      <c r="A1" s="1"/>
    </row>
    <row r="2" spans="1:6" ht="44.25" customHeight="1" x14ac:dyDescent="0.25">
      <c r="A2" s="154" t="s">
        <v>0</v>
      </c>
      <c r="B2" s="155"/>
      <c r="C2" s="155"/>
      <c r="D2" s="155"/>
      <c r="E2" s="155"/>
    </row>
    <row r="3" spans="1:6" ht="42" customHeight="1" x14ac:dyDescent="0.25">
      <c r="A3" s="156" t="s">
        <v>1667</v>
      </c>
      <c r="B3" s="156"/>
      <c r="C3" s="156"/>
      <c r="D3" s="156"/>
      <c r="E3" s="156"/>
    </row>
    <row r="4" spans="1:6" ht="19.5" customHeight="1" x14ac:dyDescent="0.25">
      <c r="A4" s="157" t="s">
        <v>1</v>
      </c>
      <c r="B4" s="2" t="s">
        <v>2</v>
      </c>
      <c r="C4" s="2" t="s">
        <v>3</v>
      </c>
      <c r="D4" s="2" t="s">
        <v>4</v>
      </c>
      <c r="E4" s="2" t="s">
        <v>5</v>
      </c>
    </row>
    <row r="5" spans="1:6" ht="19.5" customHeight="1" x14ac:dyDescent="0.25">
      <c r="A5" s="158"/>
      <c r="B5" s="2" t="s">
        <v>6</v>
      </c>
      <c r="C5" s="2" t="s">
        <v>7</v>
      </c>
      <c r="D5" s="2" t="s">
        <v>8</v>
      </c>
      <c r="E5" s="2" t="s">
        <v>9</v>
      </c>
    </row>
    <row r="6" spans="1:6" ht="26" x14ac:dyDescent="0.25">
      <c r="A6" s="125" t="s">
        <v>10</v>
      </c>
      <c r="B6" s="49"/>
      <c r="C6" s="49"/>
      <c r="D6" s="50" t="s">
        <v>946</v>
      </c>
      <c r="E6" s="50" t="s">
        <v>947</v>
      </c>
    </row>
    <row r="7" spans="1:6" ht="26" x14ac:dyDescent="0.25">
      <c r="A7" s="125" t="s">
        <v>13</v>
      </c>
      <c r="B7" s="50" t="s">
        <v>948</v>
      </c>
      <c r="C7" s="51" t="s">
        <v>949</v>
      </c>
      <c r="D7" s="50" t="s">
        <v>946</v>
      </c>
      <c r="E7" s="50" t="s">
        <v>950</v>
      </c>
    </row>
    <row r="8" spans="1:6" ht="26" x14ac:dyDescent="0.25">
      <c r="A8" s="125" t="s">
        <v>17</v>
      </c>
      <c r="B8" s="49"/>
      <c r="C8" s="49"/>
      <c r="D8" s="50" t="s">
        <v>946</v>
      </c>
      <c r="E8" s="50" t="s">
        <v>947</v>
      </c>
    </row>
    <row r="9" spans="1:6" ht="25.5" customHeight="1" x14ac:dyDescent="0.25">
      <c r="A9" s="3" t="s">
        <v>18</v>
      </c>
      <c r="B9" s="159" t="s">
        <v>19</v>
      </c>
      <c r="C9" s="160"/>
      <c r="D9" s="160"/>
      <c r="E9" s="161"/>
    </row>
    <row r="10" spans="1:6" ht="13" x14ac:dyDescent="0.25">
      <c r="A10" s="4"/>
      <c r="B10" s="5"/>
      <c r="C10" s="5"/>
      <c r="D10" s="5"/>
      <c r="E10" s="5"/>
    </row>
    <row r="11" spans="1:6" x14ac:dyDescent="0.25">
      <c r="B11" s="5"/>
      <c r="C11" s="5"/>
      <c r="D11" s="5"/>
      <c r="E11" s="5"/>
    </row>
    <row r="12" spans="1:6" ht="22.5" customHeight="1" x14ac:dyDescent="0.25">
      <c r="A12" s="151" t="s">
        <v>20</v>
      </c>
      <c r="B12" s="152"/>
      <c r="C12" s="152"/>
      <c r="D12" s="152"/>
      <c r="E12" s="152"/>
      <c r="F12" s="153"/>
    </row>
    <row r="13" spans="1:6" ht="22.5" customHeight="1" x14ac:dyDescent="0.25">
      <c r="A13" s="151" t="s">
        <v>21</v>
      </c>
      <c r="B13" s="152"/>
      <c r="C13" s="152"/>
      <c r="D13" s="152"/>
      <c r="E13" s="152"/>
      <c r="F13" s="153"/>
    </row>
    <row r="14" spans="1:6" ht="33" customHeight="1" x14ac:dyDescent="0.25">
      <c r="A14" s="2" t="s">
        <v>22</v>
      </c>
      <c r="B14" s="2" t="s">
        <v>2</v>
      </c>
      <c r="C14" s="2" t="s">
        <v>3</v>
      </c>
      <c r="D14" s="2" t="s">
        <v>4</v>
      </c>
      <c r="E14" s="2" t="s">
        <v>5</v>
      </c>
      <c r="F14" s="2" t="s">
        <v>23</v>
      </c>
    </row>
    <row r="15" spans="1:6" ht="21.75" customHeight="1" x14ac:dyDescent="0.25">
      <c r="A15" s="6" t="s">
        <v>24</v>
      </c>
      <c r="B15" s="73">
        <v>1.002</v>
      </c>
      <c r="C15" s="73">
        <v>1.0009999999999999</v>
      </c>
      <c r="D15" s="73">
        <v>1.0009999999999999</v>
      </c>
      <c r="E15" s="73">
        <v>1.0009999999999999</v>
      </c>
      <c r="F15" s="14"/>
    </row>
    <row r="16" spans="1:6" ht="21.75" customHeight="1" x14ac:dyDescent="0.25">
      <c r="A16" s="6" t="s">
        <v>25</v>
      </c>
      <c r="B16" s="73">
        <v>1.0049999999999999</v>
      </c>
      <c r="C16" s="73">
        <v>1.0049999999999999</v>
      </c>
      <c r="D16" s="73">
        <v>1.006</v>
      </c>
      <c r="E16" s="73">
        <v>1.006</v>
      </c>
      <c r="F16" s="14"/>
    </row>
    <row r="17" spans="1:6" ht="21.75" customHeight="1" x14ac:dyDescent="0.25">
      <c r="A17" s="6" t="s">
        <v>26</v>
      </c>
      <c r="B17" s="73">
        <v>1.006</v>
      </c>
      <c r="C17" s="73">
        <v>1.0049999999999999</v>
      </c>
      <c r="D17" s="73">
        <v>1.006</v>
      </c>
      <c r="E17" s="73">
        <v>1.006</v>
      </c>
      <c r="F17" s="14"/>
    </row>
    <row r="18" spans="1:6" ht="21.75" customHeight="1" x14ac:dyDescent="0.25">
      <c r="A18" s="6" t="s">
        <v>27</v>
      </c>
      <c r="B18" s="73">
        <v>1.014</v>
      </c>
      <c r="C18" s="73">
        <v>1.014</v>
      </c>
      <c r="D18" s="73">
        <v>1.012</v>
      </c>
      <c r="E18" s="73">
        <v>1.014</v>
      </c>
      <c r="F18" s="14" t="s">
        <v>951</v>
      </c>
    </row>
    <row r="19" spans="1:6" ht="21.75" customHeight="1" x14ac:dyDescent="0.25">
      <c r="A19" s="6" t="s">
        <v>28</v>
      </c>
      <c r="B19" s="73">
        <v>1.02</v>
      </c>
      <c r="C19" s="73">
        <v>1.0189999999999999</v>
      </c>
      <c r="D19" s="73">
        <v>1.018</v>
      </c>
      <c r="E19" s="73">
        <v>1.02</v>
      </c>
      <c r="F19" s="14" t="s">
        <v>952</v>
      </c>
    </row>
    <row r="20" spans="1:6" ht="21.75" customHeight="1" x14ac:dyDescent="0.25">
      <c r="A20" s="6" t="s">
        <v>29</v>
      </c>
      <c r="B20" s="73">
        <v>1.038</v>
      </c>
      <c r="C20" s="73">
        <v>1.0349999999999999</v>
      </c>
      <c r="D20" s="73">
        <v>1.0289999999999999</v>
      </c>
      <c r="E20" s="73">
        <v>1.0329999999999999</v>
      </c>
      <c r="F20" s="14" t="s">
        <v>953</v>
      </c>
    </row>
    <row r="21" spans="1:6" ht="21.75" customHeight="1" x14ac:dyDescent="0.25">
      <c r="A21" s="6" t="s">
        <v>31</v>
      </c>
      <c r="B21" s="73">
        <v>1.052</v>
      </c>
      <c r="C21" s="73">
        <v>1.0509999999999999</v>
      </c>
      <c r="D21" s="73">
        <v>1.052</v>
      </c>
      <c r="E21" s="73">
        <v>1.0509999999999999</v>
      </c>
      <c r="F21" s="14" t="s">
        <v>954</v>
      </c>
    </row>
    <row r="22" spans="1:6" ht="50" x14ac:dyDescent="0.25">
      <c r="A22" s="6" t="s">
        <v>33</v>
      </c>
      <c r="B22" s="73">
        <v>1.0669999999999999</v>
      </c>
      <c r="C22" s="73">
        <v>1.0629999999999999</v>
      </c>
      <c r="D22" s="73">
        <v>1.0620000000000001</v>
      </c>
      <c r="E22" s="73">
        <v>1.0620000000000001</v>
      </c>
      <c r="F22" s="14" t="s">
        <v>955</v>
      </c>
    </row>
    <row r="24" spans="1:6" ht="22.5" hidden="1" customHeight="1" x14ac:dyDescent="0.25">
      <c r="A24" s="151" t="s">
        <v>35</v>
      </c>
      <c r="B24" s="152"/>
      <c r="C24" s="152"/>
      <c r="D24" s="152"/>
      <c r="E24" s="152"/>
      <c r="F24" s="153"/>
    </row>
    <row r="25" spans="1:6" ht="22.5" hidden="1" customHeight="1" x14ac:dyDescent="0.25">
      <c r="A25" s="151" t="s">
        <v>36</v>
      </c>
      <c r="B25" s="152"/>
      <c r="C25" s="152"/>
      <c r="D25" s="152"/>
      <c r="E25" s="152"/>
      <c r="F25" s="153"/>
    </row>
    <row r="26" spans="1:6" ht="18" hidden="1" customHeight="1" x14ac:dyDescent="0.25">
      <c r="A26" s="2" t="s">
        <v>37</v>
      </c>
      <c r="B26" s="2" t="s">
        <v>2</v>
      </c>
      <c r="C26" s="2" t="s">
        <v>3</v>
      </c>
      <c r="D26" s="2" t="s">
        <v>4</v>
      </c>
      <c r="E26" s="2" t="s">
        <v>5</v>
      </c>
      <c r="F26" s="2" t="s">
        <v>23</v>
      </c>
    </row>
    <row r="27" spans="1:6" ht="12.75" hidden="1" customHeight="1" x14ac:dyDescent="0.25">
      <c r="A27" s="6" t="s">
        <v>956</v>
      </c>
      <c r="B27" s="7">
        <v>1.02</v>
      </c>
      <c r="C27" s="7">
        <v>1.0189999999999999</v>
      </c>
      <c r="D27" s="7">
        <v>1.018</v>
      </c>
      <c r="E27" s="7">
        <v>1.02</v>
      </c>
      <c r="F27" s="12">
        <v>198</v>
      </c>
    </row>
    <row r="28" spans="1:6" ht="12.75" hidden="1" customHeight="1" x14ac:dyDescent="0.25">
      <c r="A28" s="6" t="s">
        <v>957</v>
      </c>
      <c r="B28" s="7">
        <v>1.0669999999999999</v>
      </c>
      <c r="C28" s="7">
        <v>1.0629999999999999</v>
      </c>
      <c r="D28" s="7">
        <v>1.0620000000000001</v>
      </c>
      <c r="E28" s="7">
        <v>1.0620000000000001</v>
      </c>
      <c r="F28" s="12">
        <v>204</v>
      </c>
    </row>
    <row r="29" spans="1:6" ht="12.75" hidden="1" customHeight="1" x14ac:dyDescent="0.25">
      <c r="A29" s="6" t="s">
        <v>958</v>
      </c>
      <c r="B29" s="7">
        <v>1.0049999999999999</v>
      </c>
      <c r="C29" s="7">
        <v>1.0049999999999999</v>
      </c>
      <c r="D29" s="7">
        <v>1.006</v>
      </c>
      <c r="E29" s="7">
        <v>1.006</v>
      </c>
      <c r="F29" s="12">
        <v>250</v>
      </c>
    </row>
    <row r="30" spans="1:6" ht="12.75" hidden="1" customHeight="1" x14ac:dyDescent="0.25">
      <c r="A30" s="6" t="s">
        <v>959</v>
      </c>
      <c r="B30" s="7">
        <v>1.014</v>
      </c>
      <c r="C30" s="7">
        <v>1.014</v>
      </c>
      <c r="D30" s="7">
        <v>1.012</v>
      </c>
      <c r="E30" s="7">
        <v>1.014</v>
      </c>
      <c r="F30" s="12">
        <v>260</v>
      </c>
    </row>
    <row r="31" spans="1:6" ht="12.75" hidden="1" customHeight="1" x14ac:dyDescent="0.25">
      <c r="A31" s="6" t="s">
        <v>960</v>
      </c>
      <c r="B31" s="7">
        <v>1.014</v>
      </c>
      <c r="C31" s="7">
        <v>1.014</v>
      </c>
      <c r="D31" s="7">
        <v>1.012</v>
      </c>
      <c r="E31" s="7">
        <v>1.014</v>
      </c>
      <c r="F31" s="12">
        <v>261</v>
      </c>
    </row>
    <row r="32" spans="1:6" ht="12.75" hidden="1" customHeight="1" x14ac:dyDescent="0.25">
      <c r="A32" s="6" t="s">
        <v>961</v>
      </c>
      <c r="B32" s="7">
        <v>1.014</v>
      </c>
      <c r="C32" s="7">
        <v>1.014</v>
      </c>
      <c r="D32" s="7">
        <v>1.012</v>
      </c>
      <c r="E32" s="7">
        <v>1.014</v>
      </c>
      <c r="F32" s="12">
        <v>262</v>
      </c>
    </row>
    <row r="33" spans="1:6" ht="12.75" hidden="1" customHeight="1" x14ac:dyDescent="0.25">
      <c r="A33" s="6" t="s">
        <v>962</v>
      </c>
      <c r="B33" s="7">
        <v>1.014</v>
      </c>
      <c r="C33" s="7">
        <v>1.014</v>
      </c>
      <c r="D33" s="7">
        <v>1.012</v>
      </c>
      <c r="E33" s="7">
        <v>1.014</v>
      </c>
      <c r="F33" s="12">
        <v>263</v>
      </c>
    </row>
    <row r="34" spans="1:6" ht="12.75" hidden="1" customHeight="1" x14ac:dyDescent="0.25">
      <c r="A34" s="6" t="s">
        <v>963</v>
      </c>
      <c r="B34" s="7">
        <v>1.014</v>
      </c>
      <c r="C34" s="7">
        <v>1.014</v>
      </c>
      <c r="D34" s="7">
        <v>1.012</v>
      </c>
      <c r="E34" s="7">
        <v>1.014</v>
      </c>
      <c r="F34" s="12">
        <v>264</v>
      </c>
    </row>
    <row r="35" spans="1:6" ht="12.75" hidden="1" customHeight="1" x14ac:dyDescent="0.25">
      <c r="A35" s="6" t="s">
        <v>964</v>
      </c>
      <c r="B35" s="7">
        <v>1.014</v>
      </c>
      <c r="C35" s="7">
        <v>1.014</v>
      </c>
      <c r="D35" s="7">
        <v>1.012</v>
      </c>
      <c r="E35" s="7">
        <v>1.014</v>
      </c>
      <c r="F35" s="12">
        <v>265</v>
      </c>
    </row>
    <row r="36" spans="1:6" ht="12.75" hidden="1" customHeight="1" x14ac:dyDescent="0.25">
      <c r="A36" s="6" t="s">
        <v>965</v>
      </c>
      <c r="B36" s="7">
        <v>1.014</v>
      </c>
      <c r="C36" s="7">
        <v>1.014</v>
      </c>
      <c r="D36" s="7">
        <v>1.012</v>
      </c>
      <c r="E36" s="7">
        <v>1.014</v>
      </c>
      <c r="F36" s="12">
        <v>266</v>
      </c>
    </row>
    <row r="37" spans="1:6" ht="12.75" hidden="1" customHeight="1" x14ac:dyDescent="0.25">
      <c r="A37" s="6" t="s">
        <v>966</v>
      </c>
      <c r="B37" s="7">
        <v>1.014</v>
      </c>
      <c r="C37" s="7">
        <v>1.014</v>
      </c>
      <c r="D37" s="7">
        <v>1.012</v>
      </c>
      <c r="E37" s="7">
        <v>1.014</v>
      </c>
      <c r="F37" s="12">
        <v>267</v>
      </c>
    </row>
    <row r="38" spans="1:6" ht="12.75" hidden="1" customHeight="1" x14ac:dyDescent="0.25">
      <c r="A38" s="6" t="s">
        <v>967</v>
      </c>
      <c r="B38" s="7">
        <v>1.014</v>
      </c>
      <c r="C38" s="7">
        <v>1.014</v>
      </c>
      <c r="D38" s="7">
        <v>1.012</v>
      </c>
      <c r="E38" s="7">
        <v>1.014</v>
      </c>
      <c r="F38" s="12">
        <v>268</v>
      </c>
    </row>
    <row r="39" spans="1:6" ht="12.75" hidden="1" customHeight="1" x14ac:dyDescent="0.25">
      <c r="A39" s="6" t="s">
        <v>968</v>
      </c>
      <c r="B39" s="7">
        <v>1.014</v>
      </c>
      <c r="C39" s="7">
        <v>1.014</v>
      </c>
      <c r="D39" s="7">
        <v>1.012</v>
      </c>
      <c r="E39" s="7">
        <v>1.014</v>
      </c>
      <c r="F39" s="12">
        <v>269</v>
      </c>
    </row>
    <row r="40" spans="1:6" ht="12.75" hidden="1" customHeight="1" x14ac:dyDescent="0.25">
      <c r="A40" s="6" t="s">
        <v>969</v>
      </c>
      <c r="B40" s="7">
        <v>1.014</v>
      </c>
      <c r="C40" s="7">
        <v>1.014</v>
      </c>
      <c r="D40" s="7">
        <v>1.012</v>
      </c>
      <c r="E40" s="7">
        <v>1.014</v>
      </c>
      <c r="F40" s="12">
        <v>270</v>
      </c>
    </row>
    <row r="41" spans="1:6" ht="12.75" hidden="1" customHeight="1" x14ac:dyDescent="0.25">
      <c r="A41" s="6" t="s">
        <v>970</v>
      </c>
      <c r="B41" s="7">
        <v>1.014</v>
      </c>
      <c r="C41" s="7">
        <v>1.014</v>
      </c>
      <c r="D41" s="7">
        <v>1.012</v>
      </c>
      <c r="E41" s="7">
        <v>1.014</v>
      </c>
      <c r="F41" s="12">
        <v>271</v>
      </c>
    </row>
    <row r="42" spans="1:6" ht="12.75" hidden="1" customHeight="1" x14ac:dyDescent="0.25">
      <c r="A42" s="6" t="s">
        <v>971</v>
      </c>
      <c r="B42" s="7">
        <v>1.014</v>
      </c>
      <c r="C42" s="7">
        <v>1.014</v>
      </c>
      <c r="D42" s="7">
        <v>1.012</v>
      </c>
      <c r="E42" s="7">
        <v>1.014</v>
      </c>
      <c r="F42" s="12">
        <v>272</v>
      </c>
    </row>
    <row r="43" spans="1:6" ht="12.75" hidden="1" customHeight="1" x14ac:dyDescent="0.25">
      <c r="A43" s="6" t="s">
        <v>972</v>
      </c>
      <c r="B43" s="7">
        <v>1.014</v>
      </c>
      <c r="C43" s="7">
        <v>1.014</v>
      </c>
      <c r="D43" s="7">
        <v>1.012</v>
      </c>
      <c r="E43" s="7">
        <v>1.014</v>
      </c>
      <c r="F43" s="12">
        <v>273</v>
      </c>
    </row>
    <row r="44" spans="1:6" ht="12.75" hidden="1" customHeight="1" x14ac:dyDescent="0.25">
      <c r="A44" s="6" t="s">
        <v>973</v>
      </c>
      <c r="B44" s="7">
        <v>1.014</v>
      </c>
      <c r="C44" s="7">
        <v>1.014</v>
      </c>
      <c r="D44" s="7">
        <v>1.012</v>
      </c>
      <c r="E44" s="7">
        <v>1.014</v>
      </c>
      <c r="F44" s="12">
        <v>274</v>
      </c>
    </row>
    <row r="45" spans="1:6" ht="12.75" hidden="1" customHeight="1" x14ac:dyDescent="0.25">
      <c r="A45" s="6" t="s">
        <v>974</v>
      </c>
      <c r="B45" s="7">
        <v>1.014</v>
      </c>
      <c r="C45" s="7">
        <v>1.014</v>
      </c>
      <c r="D45" s="7">
        <v>1.012</v>
      </c>
      <c r="E45" s="7">
        <v>1.014</v>
      </c>
      <c r="F45" s="12">
        <v>275</v>
      </c>
    </row>
    <row r="46" spans="1:6" ht="12.75" hidden="1" customHeight="1" x14ac:dyDescent="0.25">
      <c r="A46" s="6" t="s">
        <v>975</v>
      </c>
      <c r="B46" s="7">
        <v>1.014</v>
      </c>
      <c r="C46" s="7">
        <v>1.014</v>
      </c>
      <c r="D46" s="7">
        <v>1.012</v>
      </c>
      <c r="E46" s="7">
        <v>1.014</v>
      </c>
      <c r="F46" s="12">
        <v>276</v>
      </c>
    </row>
    <row r="47" spans="1:6" ht="12.75" hidden="1" customHeight="1" x14ac:dyDescent="0.25">
      <c r="A47" s="6" t="s">
        <v>976</v>
      </c>
      <c r="B47" s="7">
        <v>1.014</v>
      </c>
      <c r="C47" s="7">
        <v>1.014</v>
      </c>
      <c r="D47" s="7">
        <v>1.012</v>
      </c>
      <c r="E47" s="7">
        <v>1.014</v>
      </c>
      <c r="F47" s="12">
        <v>277</v>
      </c>
    </row>
    <row r="48" spans="1:6" ht="12.75" hidden="1" customHeight="1" x14ac:dyDescent="0.25">
      <c r="A48" s="6" t="s">
        <v>977</v>
      </c>
      <c r="B48" s="7">
        <v>1.014</v>
      </c>
      <c r="C48" s="7">
        <v>1.014</v>
      </c>
      <c r="D48" s="7">
        <v>1.012</v>
      </c>
      <c r="E48" s="7">
        <v>1.014</v>
      </c>
      <c r="F48" s="12">
        <v>278</v>
      </c>
    </row>
    <row r="49" spans="1:6" ht="12.75" hidden="1" customHeight="1" x14ac:dyDescent="0.25">
      <c r="A49" s="6" t="s">
        <v>978</v>
      </c>
      <c r="B49" s="7">
        <v>1.014</v>
      </c>
      <c r="C49" s="7">
        <v>1.014</v>
      </c>
      <c r="D49" s="7">
        <v>1.012</v>
      </c>
      <c r="E49" s="7">
        <v>1.014</v>
      </c>
      <c r="F49" s="12">
        <v>279</v>
      </c>
    </row>
    <row r="50" spans="1:6" ht="12.75" hidden="1" customHeight="1" x14ac:dyDescent="0.25">
      <c r="A50" s="6" t="s">
        <v>979</v>
      </c>
      <c r="B50" s="7">
        <v>1.014</v>
      </c>
      <c r="C50" s="7">
        <v>1.014</v>
      </c>
      <c r="D50" s="7">
        <v>1.012</v>
      </c>
      <c r="E50" s="7">
        <v>1.014</v>
      </c>
      <c r="F50" s="12">
        <v>280</v>
      </c>
    </row>
    <row r="51" spans="1:6" ht="12.75" hidden="1" customHeight="1" x14ac:dyDescent="0.25">
      <c r="A51" s="6" t="s">
        <v>980</v>
      </c>
      <c r="B51" s="7">
        <v>1.014</v>
      </c>
      <c r="C51" s="7">
        <v>1.014</v>
      </c>
      <c r="D51" s="7">
        <v>1.012</v>
      </c>
      <c r="E51" s="7">
        <v>1.014</v>
      </c>
      <c r="F51" s="12">
        <v>281</v>
      </c>
    </row>
    <row r="52" spans="1:6" ht="12.75" hidden="1" customHeight="1" x14ac:dyDescent="0.25">
      <c r="A52" s="6" t="s">
        <v>981</v>
      </c>
      <c r="B52" s="7">
        <v>1.014</v>
      </c>
      <c r="C52" s="7">
        <v>1.014</v>
      </c>
      <c r="D52" s="7">
        <v>1.012</v>
      </c>
      <c r="E52" s="7">
        <v>1.014</v>
      </c>
      <c r="F52" s="12">
        <v>282</v>
      </c>
    </row>
    <row r="53" spans="1:6" ht="12.75" hidden="1" customHeight="1" x14ac:dyDescent="0.25">
      <c r="A53" s="6" t="s">
        <v>982</v>
      </c>
      <c r="B53" s="7">
        <v>1.014</v>
      </c>
      <c r="C53" s="7">
        <v>1.014</v>
      </c>
      <c r="D53" s="7">
        <v>1.012</v>
      </c>
      <c r="E53" s="7">
        <v>1.014</v>
      </c>
      <c r="F53" s="12">
        <v>283</v>
      </c>
    </row>
    <row r="54" spans="1:6" ht="12.75" hidden="1" customHeight="1" x14ac:dyDescent="0.25">
      <c r="A54" s="6" t="s">
        <v>983</v>
      </c>
      <c r="B54" s="7">
        <v>1.014</v>
      </c>
      <c r="C54" s="7">
        <v>1.014</v>
      </c>
      <c r="D54" s="7">
        <v>1.012</v>
      </c>
      <c r="E54" s="7">
        <v>1.014</v>
      </c>
      <c r="F54" s="12">
        <v>284</v>
      </c>
    </row>
    <row r="55" spans="1:6" ht="12.75" hidden="1" customHeight="1" x14ac:dyDescent="0.25">
      <c r="A55" s="6" t="s">
        <v>984</v>
      </c>
      <c r="B55" s="7">
        <v>1.014</v>
      </c>
      <c r="C55" s="7">
        <v>1.014</v>
      </c>
      <c r="D55" s="7">
        <v>1.012</v>
      </c>
      <c r="E55" s="7">
        <v>1.014</v>
      </c>
      <c r="F55" s="12">
        <v>285</v>
      </c>
    </row>
    <row r="56" spans="1:6" ht="12.75" hidden="1" customHeight="1" x14ac:dyDescent="0.25">
      <c r="A56" s="6" t="s">
        <v>985</v>
      </c>
      <c r="B56" s="7">
        <v>1.014</v>
      </c>
      <c r="C56" s="7">
        <v>1.014</v>
      </c>
      <c r="D56" s="7">
        <v>1.012</v>
      </c>
      <c r="E56" s="7">
        <v>1.014</v>
      </c>
      <c r="F56" s="12">
        <v>286</v>
      </c>
    </row>
    <row r="57" spans="1:6" ht="12.75" hidden="1" customHeight="1" x14ac:dyDescent="0.25">
      <c r="A57" s="6" t="s">
        <v>986</v>
      </c>
      <c r="B57" s="7">
        <v>1.014</v>
      </c>
      <c r="C57" s="7">
        <v>1.014</v>
      </c>
      <c r="D57" s="7">
        <v>1.012</v>
      </c>
      <c r="E57" s="7">
        <v>1.014</v>
      </c>
      <c r="F57" s="12">
        <v>287</v>
      </c>
    </row>
    <row r="58" spans="1:6" ht="12.75" hidden="1" customHeight="1" x14ac:dyDescent="0.25">
      <c r="A58" s="6" t="s">
        <v>987</v>
      </c>
      <c r="B58" s="7">
        <v>1.014</v>
      </c>
      <c r="C58" s="7">
        <v>1.014</v>
      </c>
      <c r="D58" s="7">
        <v>1.012</v>
      </c>
      <c r="E58" s="7">
        <v>1.014</v>
      </c>
      <c r="F58" s="12">
        <v>288</v>
      </c>
    </row>
    <row r="59" spans="1:6" ht="12.75" hidden="1" customHeight="1" x14ac:dyDescent="0.25">
      <c r="A59" s="6" t="s">
        <v>988</v>
      </c>
      <c r="B59" s="7">
        <v>1.014</v>
      </c>
      <c r="C59" s="7">
        <v>1.014</v>
      </c>
      <c r="D59" s="7">
        <v>1.012</v>
      </c>
      <c r="E59" s="7">
        <v>1.014</v>
      </c>
      <c r="F59" s="12">
        <v>289</v>
      </c>
    </row>
    <row r="60" spans="1:6" ht="12.75" hidden="1" customHeight="1" x14ac:dyDescent="0.25">
      <c r="A60" s="6" t="s">
        <v>989</v>
      </c>
      <c r="B60" s="7">
        <v>1.014</v>
      </c>
      <c r="C60" s="7">
        <v>1.014</v>
      </c>
      <c r="D60" s="7">
        <v>1.012</v>
      </c>
      <c r="E60" s="7">
        <v>1.014</v>
      </c>
      <c r="F60" s="12">
        <v>290</v>
      </c>
    </row>
    <row r="61" spans="1:6" ht="12.75" hidden="1" customHeight="1" x14ac:dyDescent="0.25">
      <c r="A61" s="6" t="s">
        <v>990</v>
      </c>
      <c r="B61" s="7">
        <v>1.014</v>
      </c>
      <c r="C61" s="7">
        <v>1.014</v>
      </c>
      <c r="D61" s="7">
        <v>1.012</v>
      </c>
      <c r="E61" s="7">
        <v>1.014</v>
      </c>
      <c r="F61" s="12">
        <v>291</v>
      </c>
    </row>
    <row r="62" spans="1:6" ht="12.75" hidden="1" customHeight="1" x14ac:dyDescent="0.25">
      <c r="A62" s="6" t="s">
        <v>991</v>
      </c>
      <c r="B62" s="7">
        <v>1.014</v>
      </c>
      <c r="C62" s="7">
        <v>1.014</v>
      </c>
      <c r="D62" s="7">
        <v>1.012</v>
      </c>
      <c r="E62" s="7">
        <v>1.014</v>
      </c>
      <c r="F62" s="12">
        <v>292</v>
      </c>
    </row>
    <row r="63" spans="1:6" ht="12.75" hidden="1" customHeight="1" x14ac:dyDescent="0.25">
      <c r="A63" s="6" t="s">
        <v>992</v>
      </c>
      <c r="B63" s="7">
        <v>1.014</v>
      </c>
      <c r="C63" s="7">
        <v>1.014</v>
      </c>
      <c r="D63" s="7">
        <v>1.012</v>
      </c>
      <c r="E63" s="7">
        <v>1.014</v>
      </c>
      <c r="F63" s="12">
        <v>293</v>
      </c>
    </row>
    <row r="64" spans="1:6" ht="12.75" hidden="1" customHeight="1" x14ac:dyDescent="0.25">
      <c r="A64" s="6" t="s">
        <v>993</v>
      </c>
      <c r="B64" s="7">
        <v>1.014</v>
      </c>
      <c r="C64" s="7">
        <v>1.014</v>
      </c>
      <c r="D64" s="7">
        <v>1.012</v>
      </c>
      <c r="E64" s="7">
        <v>1.014</v>
      </c>
      <c r="F64" s="12">
        <v>294</v>
      </c>
    </row>
    <row r="65" spans="1:6" ht="12.75" hidden="1" customHeight="1" x14ac:dyDescent="0.25">
      <c r="A65" s="6" t="s">
        <v>994</v>
      </c>
      <c r="B65" s="7">
        <v>1.014</v>
      </c>
      <c r="C65" s="7">
        <v>1.014</v>
      </c>
      <c r="D65" s="7">
        <v>1.012</v>
      </c>
      <c r="E65" s="7">
        <v>1.014</v>
      </c>
      <c r="F65" s="12">
        <v>295</v>
      </c>
    </row>
    <row r="66" spans="1:6" ht="12.75" hidden="1" customHeight="1" x14ac:dyDescent="0.25">
      <c r="A66" s="6" t="s">
        <v>995</v>
      </c>
      <c r="B66" s="7">
        <v>1.014</v>
      </c>
      <c r="C66" s="7">
        <v>1.014</v>
      </c>
      <c r="D66" s="7">
        <v>1.012</v>
      </c>
      <c r="E66" s="7">
        <v>1.014</v>
      </c>
      <c r="F66" s="12">
        <v>296</v>
      </c>
    </row>
    <row r="67" spans="1:6" ht="12.75" hidden="1" customHeight="1" x14ac:dyDescent="0.25">
      <c r="A67" s="6" t="s">
        <v>996</v>
      </c>
      <c r="B67" s="7">
        <v>1.014</v>
      </c>
      <c r="C67" s="7">
        <v>1.014</v>
      </c>
      <c r="D67" s="7">
        <v>1.012</v>
      </c>
      <c r="E67" s="7">
        <v>1.014</v>
      </c>
      <c r="F67" s="12">
        <v>297</v>
      </c>
    </row>
    <row r="68" spans="1:6" ht="12.75" hidden="1" customHeight="1" x14ac:dyDescent="0.25">
      <c r="A68" s="6" t="s">
        <v>997</v>
      </c>
      <c r="B68" s="7">
        <v>1.014</v>
      </c>
      <c r="C68" s="7">
        <v>1.014</v>
      </c>
      <c r="D68" s="7">
        <v>1.012</v>
      </c>
      <c r="E68" s="7">
        <v>1.014</v>
      </c>
      <c r="F68" s="12">
        <v>298</v>
      </c>
    </row>
    <row r="69" spans="1:6" ht="12.75" hidden="1" customHeight="1" x14ac:dyDescent="0.25">
      <c r="A69" s="6" t="s">
        <v>998</v>
      </c>
      <c r="B69" s="7">
        <v>1.014</v>
      </c>
      <c r="C69" s="7">
        <v>1.014</v>
      </c>
      <c r="D69" s="7">
        <v>1.012</v>
      </c>
      <c r="E69" s="7">
        <v>1.014</v>
      </c>
      <c r="F69" s="12">
        <v>299</v>
      </c>
    </row>
    <row r="70" spans="1:6" ht="12.75" hidden="1" customHeight="1" x14ac:dyDescent="0.25">
      <c r="A70" s="6" t="s">
        <v>999</v>
      </c>
      <c r="B70" s="7">
        <v>1.014</v>
      </c>
      <c r="C70" s="7">
        <v>1.014</v>
      </c>
      <c r="D70" s="7">
        <v>1.012</v>
      </c>
      <c r="E70" s="7">
        <v>1.014</v>
      </c>
      <c r="F70" s="12">
        <v>300</v>
      </c>
    </row>
    <row r="71" spans="1:6" ht="12.75" hidden="1" customHeight="1" x14ac:dyDescent="0.25">
      <c r="A71" s="6" t="s">
        <v>1000</v>
      </c>
      <c r="B71" s="7">
        <v>1.014</v>
      </c>
      <c r="C71" s="7">
        <v>1.014</v>
      </c>
      <c r="D71" s="7">
        <v>1.012</v>
      </c>
      <c r="E71" s="7">
        <v>1.014</v>
      </c>
      <c r="F71" s="12">
        <v>301</v>
      </c>
    </row>
    <row r="72" spans="1:6" ht="12.75" hidden="1" customHeight="1" x14ac:dyDescent="0.25">
      <c r="A72" s="6" t="s">
        <v>1001</v>
      </c>
      <c r="B72" s="7">
        <v>1.014</v>
      </c>
      <c r="C72" s="7">
        <v>1.014</v>
      </c>
      <c r="D72" s="7">
        <v>1.012</v>
      </c>
      <c r="E72" s="7">
        <v>1.014</v>
      </c>
      <c r="F72" s="12">
        <v>302</v>
      </c>
    </row>
    <row r="73" spans="1:6" ht="12.75" hidden="1" customHeight="1" x14ac:dyDescent="0.25">
      <c r="A73" s="6" t="s">
        <v>1002</v>
      </c>
      <c r="B73" s="7">
        <v>1.014</v>
      </c>
      <c r="C73" s="7">
        <v>1.014</v>
      </c>
      <c r="D73" s="7">
        <v>1.012</v>
      </c>
      <c r="E73" s="7">
        <v>1.014</v>
      </c>
      <c r="F73" s="12">
        <v>303</v>
      </c>
    </row>
    <row r="74" spans="1:6" ht="12.75" hidden="1" customHeight="1" x14ac:dyDescent="0.25">
      <c r="A74" s="6" t="s">
        <v>1003</v>
      </c>
      <c r="B74" s="7">
        <v>1.014</v>
      </c>
      <c r="C74" s="7">
        <v>1.014</v>
      </c>
      <c r="D74" s="7">
        <v>1.012</v>
      </c>
      <c r="E74" s="7">
        <v>1.014</v>
      </c>
      <c r="F74" s="12">
        <v>304</v>
      </c>
    </row>
    <row r="75" spans="1:6" ht="12.75" hidden="1" customHeight="1" x14ac:dyDescent="0.25">
      <c r="A75" s="6" t="s">
        <v>1004</v>
      </c>
      <c r="B75" s="7">
        <v>1.014</v>
      </c>
      <c r="C75" s="7">
        <v>1.014</v>
      </c>
      <c r="D75" s="7">
        <v>1.012</v>
      </c>
      <c r="E75" s="7">
        <v>1.014</v>
      </c>
      <c r="F75" s="12">
        <v>305</v>
      </c>
    </row>
    <row r="76" spans="1:6" ht="12.75" hidden="1" customHeight="1" x14ac:dyDescent="0.25">
      <c r="A76" s="6" t="s">
        <v>1005</v>
      </c>
      <c r="B76" s="7">
        <v>1.014</v>
      </c>
      <c r="C76" s="7">
        <v>1.014</v>
      </c>
      <c r="D76" s="7">
        <v>1.012</v>
      </c>
      <c r="E76" s="7">
        <v>1.014</v>
      </c>
      <c r="F76" s="12">
        <v>306</v>
      </c>
    </row>
    <row r="77" spans="1:6" ht="12.75" hidden="1" customHeight="1" x14ac:dyDescent="0.25">
      <c r="A77" s="6" t="s">
        <v>1006</v>
      </c>
      <c r="B77" s="7">
        <v>1.014</v>
      </c>
      <c r="C77" s="7">
        <v>1.014</v>
      </c>
      <c r="D77" s="7">
        <v>1.012</v>
      </c>
      <c r="E77" s="7">
        <v>1.014</v>
      </c>
      <c r="F77" s="12">
        <v>307</v>
      </c>
    </row>
    <row r="78" spans="1:6" ht="12.75" hidden="1" customHeight="1" x14ac:dyDescent="0.25">
      <c r="A78" s="6" t="s">
        <v>1007</v>
      </c>
      <c r="B78" s="7">
        <v>1.014</v>
      </c>
      <c r="C78" s="7">
        <v>1.014</v>
      </c>
      <c r="D78" s="7">
        <v>1.012</v>
      </c>
      <c r="E78" s="7">
        <v>1.014</v>
      </c>
      <c r="F78" s="12">
        <v>308</v>
      </c>
    </row>
    <row r="79" spans="1:6" ht="12.75" hidden="1" customHeight="1" x14ac:dyDescent="0.25">
      <c r="A79" s="6" t="s">
        <v>1008</v>
      </c>
      <c r="B79" s="7">
        <v>1.014</v>
      </c>
      <c r="C79" s="7">
        <v>1.014</v>
      </c>
      <c r="D79" s="7">
        <v>1.012</v>
      </c>
      <c r="E79" s="7">
        <v>1.014</v>
      </c>
      <c r="F79" s="12">
        <v>309</v>
      </c>
    </row>
    <row r="80" spans="1:6" ht="12.75" hidden="1" customHeight="1" x14ac:dyDescent="0.25">
      <c r="A80" s="6" t="s">
        <v>1009</v>
      </c>
      <c r="B80" s="7">
        <v>1.014</v>
      </c>
      <c r="C80" s="7">
        <v>1.014</v>
      </c>
      <c r="D80" s="7">
        <v>1.012</v>
      </c>
      <c r="E80" s="7">
        <v>1.014</v>
      </c>
      <c r="F80" s="12">
        <v>310</v>
      </c>
    </row>
    <row r="81" spans="1:6" ht="12.75" hidden="1" customHeight="1" x14ac:dyDescent="0.25">
      <c r="A81" s="6" t="s">
        <v>1010</v>
      </c>
      <c r="B81" s="7">
        <v>1.014</v>
      </c>
      <c r="C81" s="7">
        <v>1.014</v>
      </c>
      <c r="D81" s="7">
        <v>1.012</v>
      </c>
      <c r="E81" s="7">
        <v>1.014</v>
      </c>
      <c r="F81" s="12">
        <v>311</v>
      </c>
    </row>
    <row r="82" spans="1:6" ht="12.75" hidden="1" customHeight="1" x14ac:dyDescent="0.25">
      <c r="A82" s="6" t="s">
        <v>1011</v>
      </c>
      <c r="B82" s="7">
        <v>1.014</v>
      </c>
      <c r="C82" s="7">
        <v>1.014</v>
      </c>
      <c r="D82" s="7">
        <v>1.012</v>
      </c>
      <c r="E82" s="7">
        <v>1.014</v>
      </c>
      <c r="F82" s="12">
        <v>312</v>
      </c>
    </row>
    <row r="83" spans="1:6" ht="12.75" hidden="1" customHeight="1" x14ac:dyDescent="0.25">
      <c r="A83" s="6" t="s">
        <v>1012</v>
      </c>
      <c r="B83" s="7">
        <v>1.014</v>
      </c>
      <c r="C83" s="7">
        <v>1.014</v>
      </c>
      <c r="D83" s="7">
        <v>1.012</v>
      </c>
      <c r="E83" s="7">
        <v>1.014</v>
      </c>
      <c r="F83" s="12">
        <v>313</v>
      </c>
    </row>
    <row r="84" spans="1:6" ht="12.75" hidden="1" customHeight="1" x14ac:dyDescent="0.25">
      <c r="A84" s="6" t="s">
        <v>1013</v>
      </c>
      <c r="B84" s="7">
        <v>1.014</v>
      </c>
      <c r="C84" s="7">
        <v>1.014</v>
      </c>
      <c r="D84" s="7">
        <v>1.012</v>
      </c>
      <c r="E84" s="7">
        <v>1.014</v>
      </c>
      <c r="F84" s="12">
        <v>314</v>
      </c>
    </row>
    <row r="85" spans="1:6" ht="12.75" hidden="1" customHeight="1" x14ac:dyDescent="0.25">
      <c r="A85" s="6" t="s">
        <v>1014</v>
      </c>
      <c r="B85" s="7">
        <v>1.014</v>
      </c>
      <c r="C85" s="7">
        <v>1.014</v>
      </c>
      <c r="D85" s="7">
        <v>1.012</v>
      </c>
      <c r="E85" s="7">
        <v>1.014</v>
      </c>
      <c r="F85" s="12">
        <v>315</v>
      </c>
    </row>
    <row r="86" spans="1:6" ht="12.75" hidden="1" customHeight="1" x14ac:dyDescent="0.25">
      <c r="A86" s="6" t="s">
        <v>1015</v>
      </c>
      <c r="B86" s="7">
        <v>1.014</v>
      </c>
      <c r="C86" s="7">
        <v>1.014</v>
      </c>
      <c r="D86" s="7">
        <v>1.012</v>
      </c>
      <c r="E86" s="7">
        <v>1.014</v>
      </c>
      <c r="F86" s="12">
        <v>316</v>
      </c>
    </row>
    <row r="87" spans="1:6" ht="12.75" hidden="1" customHeight="1" x14ac:dyDescent="0.25">
      <c r="A87" s="6" t="s">
        <v>1016</v>
      </c>
      <c r="B87" s="7">
        <v>1.014</v>
      </c>
      <c r="C87" s="7">
        <v>1.014</v>
      </c>
      <c r="D87" s="7">
        <v>1.012</v>
      </c>
      <c r="E87" s="7">
        <v>1.014</v>
      </c>
      <c r="F87" s="12">
        <v>317</v>
      </c>
    </row>
    <row r="88" spans="1:6" ht="12.75" hidden="1" customHeight="1" x14ac:dyDescent="0.25">
      <c r="A88" s="6" t="s">
        <v>1017</v>
      </c>
      <c r="B88" s="7">
        <v>1.014</v>
      </c>
      <c r="C88" s="7">
        <v>1.014</v>
      </c>
      <c r="D88" s="7">
        <v>1.012</v>
      </c>
      <c r="E88" s="7">
        <v>1.014</v>
      </c>
      <c r="F88" s="12">
        <v>318</v>
      </c>
    </row>
    <row r="89" spans="1:6" ht="12.75" hidden="1" customHeight="1" x14ac:dyDescent="0.25">
      <c r="A89" s="6" t="s">
        <v>1018</v>
      </c>
      <c r="B89" s="7">
        <v>1.014</v>
      </c>
      <c r="C89" s="7">
        <v>1.014</v>
      </c>
      <c r="D89" s="7">
        <v>1.012</v>
      </c>
      <c r="E89" s="7">
        <v>1.014</v>
      </c>
      <c r="F89" s="12">
        <v>319</v>
      </c>
    </row>
    <row r="90" spans="1:6" ht="12.75" hidden="1" customHeight="1" x14ac:dyDescent="0.25">
      <c r="A90" s="6" t="s">
        <v>1019</v>
      </c>
      <c r="B90" s="7">
        <v>1.014</v>
      </c>
      <c r="C90" s="7">
        <v>1.014</v>
      </c>
      <c r="D90" s="7">
        <v>1.012</v>
      </c>
      <c r="E90" s="7">
        <v>1.014</v>
      </c>
      <c r="F90" s="12">
        <v>320</v>
      </c>
    </row>
    <row r="91" spans="1:6" ht="12.75" hidden="1" customHeight="1" x14ac:dyDescent="0.25">
      <c r="A91" s="6" t="s">
        <v>1020</v>
      </c>
      <c r="B91" s="7">
        <v>1.014</v>
      </c>
      <c r="C91" s="7">
        <v>1.014</v>
      </c>
      <c r="D91" s="7">
        <v>1.012</v>
      </c>
      <c r="E91" s="7">
        <v>1.014</v>
      </c>
      <c r="F91" s="12">
        <v>321</v>
      </c>
    </row>
    <row r="92" spans="1:6" ht="12.75" hidden="1" customHeight="1" x14ac:dyDescent="0.25">
      <c r="A92" s="6" t="s">
        <v>1021</v>
      </c>
      <c r="B92" s="7">
        <v>1.014</v>
      </c>
      <c r="C92" s="7">
        <v>1.014</v>
      </c>
      <c r="D92" s="7">
        <v>1.012</v>
      </c>
      <c r="E92" s="7">
        <v>1.014</v>
      </c>
      <c r="F92" s="12">
        <v>322</v>
      </c>
    </row>
    <row r="93" spans="1:6" ht="12.75" hidden="1" customHeight="1" x14ac:dyDescent="0.25">
      <c r="A93" s="6" t="s">
        <v>1022</v>
      </c>
      <c r="B93" s="7">
        <v>1.014</v>
      </c>
      <c r="C93" s="7">
        <v>1.014</v>
      </c>
      <c r="D93" s="7">
        <v>1.012</v>
      </c>
      <c r="E93" s="7">
        <v>1.014</v>
      </c>
      <c r="F93" s="12">
        <v>323</v>
      </c>
    </row>
    <row r="94" spans="1:6" ht="12.75" hidden="1" customHeight="1" x14ac:dyDescent="0.25">
      <c r="A94" s="6" t="s">
        <v>1023</v>
      </c>
      <c r="B94" s="7">
        <v>1.014</v>
      </c>
      <c r="C94" s="7">
        <v>1.014</v>
      </c>
      <c r="D94" s="7">
        <v>1.012</v>
      </c>
      <c r="E94" s="7">
        <v>1.014</v>
      </c>
      <c r="F94" s="12">
        <v>324</v>
      </c>
    </row>
    <row r="95" spans="1:6" ht="12.75" hidden="1" customHeight="1" x14ac:dyDescent="0.25">
      <c r="A95" s="6" t="s">
        <v>1024</v>
      </c>
      <c r="B95" s="7">
        <v>1.014</v>
      </c>
      <c r="C95" s="7">
        <v>1.014</v>
      </c>
      <c r="D95" s="7">
        <v>1.012</v>
      </c>
      <c r="E95" s="7">
        <v>1.014</v>
      </c>
      <c r="F95" s="12">
        <v>325</v>
      </c>
    </row>
    <row r="96" spans="1:6" ht="12.75" hidden="1" customHeight="1" x14ac:dyDescent="0.25">
      <c r="A96" s="6" t="s">
        <v>1025</v>
      </c>
      <c r="B96" s="7">
        <v>1.014</v>
      </c>
      <c r="C96" s="7">
        <v>1.014</v>
      </c>
      <c r="D96" s="7">
        <v>1.012</v>
      </c>
      <c r="E96" s="7">
        <v>1.014</v>
      </c>
      <c r="F96" s="12">
        <v>327</v>
      </c>
    </row>
    <row r="97" spans="1:6" ht="12.75" hidden="1" customHeight="1" x14ac:dyDescent="0.25">
      <c r="A97" s="6" t="s">
        <v>1026</v>
      </c>
      <c r="B97" s="7">
        <v>1.014</v>
      </c>
      <c r="C97" s="7">
        <v>1.014</v>
      </c>
      <c r="D97" s="7">
        <v>1.012</v>
      </c>
      <c r="E97" s="7">
        <v>1.014</v>
      </c>
      <c r="F97" s="12">
        <v>328</v>
      </c>
    </row>
    <row r="98" spans="1:6" ht="12.75" hidden="1" customHeight="1" x14ac:dyDescent="0.25">
      <c r="A98" s="6" t="s">
        <v>1027</v>
      </c>
      <c r="B98" s="7">
        <v>1.014</v>
      </c>
      <c r="C98" s="7">
        <v>1.014</v>
      </c>
      <c r="D98" s="7">
        <v>1.012</v>
      </c>
      <c r="E98" s="7">
        <v>1.014</v>
      </c>
      <c r="F98" s="12">
        <v>329</v>
      </c>
    </row>
    <row r="99" spans="1:6" ht="12.75" hidden="1" customHeight="1" x14ac:dyDescent="0.25">
      <c r="A99" s="6" t="s">
        <v>1028</v>
      </c>
      <c r="B99" s="7">
        <v>1.014</v>
      </c>
      <c r="C99" s="7">
        <v>1.014</v>
      </c>
      <c r="D99" s="7">
        <v>1.012</v>
      </c>
      <c r="E99" s="7">
        <v>1.014</v>
      </c>
      <c r="F99" s="12">
        <v>330</v>
      </c>
    </row>
    <row r="100" spans="1:6" ht="12.75" hidden="1" customHeight="1" x14ac:dyDescent="0.25">
      <c r="A100" s="6" t="s">
        <v>1029</v>
      </c>
      <c r="B100" s="7">
        <v>1.014</v>
      </c>
      <c r="C100" s="7">
        <v>1.014</v>
      </c>
      <c r="D100" s="7">
        <v>1.012</v>
      </c>
      <c r="E100" s="7">
        <v>1.014</v>
      </c>
      <c r="F100" s="12">
        <v>331</v>
      </c>
    </row>
    <row r="101" spans="1:6" ht="12.75" hidden="1" customHeight="1" x14ac:dyDescent="0.25">
      <c r="A101" s="6" t="s">
        <v>1030</v>
      </c>
      <c r="B101" s="7">
        <v>1.014</v>
      </c>
      <c r="C101" s="7">
        <v>1.014</v>
      </c>
      <c r="D101" s="7">
        <v>1.012</v>
      </c>
      <c r="E101" s="7">
        <v>1.014</v>
      </c>
      <c r="F101" s="12">
        <v>332</v>
      </c>
    </row>
    <row r="102" spans="1:6" ht="12.75" hidden="1" customHeight="1" x14ac:dyDescent="0.25">
      <c r="A102" s="6" t="s">
        <v>1031</v>
      </c>
      <c r="B102" s="7">
        <v>1.014</v>
      </c>
      <c r="C102" s="7">
        <v>1.014</v>
      </c>
      <c r="D102" s="7">
        <v>1.012</v>
      </c>
      <c r="E102" s="7">
        <v>1.014</v>
      </c>
      <c r="F102" s="12">
        <v>333</v>
      </c>
    </row>
    <row r="103" spans="1:6" ht="12.75" hidden="1" customHeight="1" x14ac:dyDescent="0.25">
      <c r="A103" s="6" t="s">
        <v>1032</v>
      </c>
      <c r="B103" s="7">
        <v>1.014</v>
      </c>
      <c r="C103" s="7">
        <v>1.014</v>
      </c>
      <c r="D103" s="7">
        <v>1.012</v>
      </c>
      <c r="E103" s="7">
        <v>1.014</v>
      </c>
      <c r="F103" s="12">
        <v>334</v>
      </c>
    </row>
    <row r="104" spans="1:6" ht="12.75" hidden="1" customHeight="1" x14ac:dyDescent="0.25">
      <c r="A104" s="6" t="s">
        <v>1033</v>
      </c>
      <c r="B104" s="7">
        <v>1.014</v>
      </c>
      <c r="C104" s="7">
        <v>1.014</v>
      </c>
      <c r="D104" s="7">
        <v>1.012</v>
      </c>
      <c r="E104" s="7">
        <v>1.014</v>
      </c>
      <c r="F104" s="12">
        <v>335</v>
      </c>
    </row>
    <row r="105" spans="1:6" ht="12.75" hidden="1" customHeight="1" x14ac:dyDescent="0.25">
      <c r="A105" s="6" t="s">
        <v>1034</v>
      </c>
      <c r="B105" s="7">
        <v>1.014</v>
      </c>
      <c r="C105" s="7">
        <v>1.014</v>
      </c>
      <c r="D105" s="7">
        <v>1.012</v>
      </c>
      <c r="E105" s="7">
        <v>1.014</v>
      </c>
      <c r="F105" s="12">
        <v>336</v>
      </c>
    </row>
    <row r="106" spans="1:6" ht="12.75" hidden="1" customHeight="1" x14ac:dyDescent="0.25">
      <c r="A106" s="6" t="s">
        <v>1035</v>
      </c>
      <c r="B106" s="7">
        <v>1.014</v>
      </c>
      <c r="C106" s="7">
        <v>1.014</v>
      </c>
      <c r="D106" s="7">
        <v>1.012</v>
      </c>
      <c r="E106" s="7">
        <v>1.014</v>
      </c>
      <c r="F106" s="12">
        <v>337</v>
      </c>
    </row>
    <row r="107" spans="1:6" ht="12.75" hidden="1" customHeight="1" x14ac:dyDescent="0.25">
      <c r="A107" s="6" t="s">
        <v>1036</v>
      </c>
      <c r="B107" s="7">
        <v>1.014</v>
      </c>
      <c r="C107" s="7">
        <v>1.014</v>
      </c>
      <c r="D107" s="7">
        <v>1.012</v>
      </c>
      <c r="E107" s="7">
        <v>1.014</v>
      </c>
      <c r="F107" s="12">
        <v>338</v>
      </c>
    </row>
    <row r="108" spans="1:6" ht="12.75" hidden="1" customHeight="1" x14ac:dyDescent="0.25">
      <c r="A108" s="6" t="s">
        <v>1037</v>
      </c>
      <c r="B108" s="7">
        <v>1.014</v>
      </c>
      <c r="C108" s="7">
        <v>1.014</v>
      </c>
      <c r="D108" s="7">
        <v>1.012</v>
      </c>
      <c r="E108" s="7">
        <v>1.014</v>
      </c>
      <c r="F108" s="12">
        <v>339</v>
      </c>
    </row>
    <row r="109" spans="1:6" ht="12.75" hidden="1" customHeight="1" x14ac:dyDescent="0.25">
      <c r="A109" s="6" t="s">
        <v>1038</v>
      </c>
      <c r="B109" s="7">
        <v>1.014</v>
      </c>
      <c r="C109" s="7">
        <v>1.014</v>
      </c>
      <c r="D109" s="7">
        <v>1.012</v>
      </c>
      <c r="E109" s="7">
        <v>1.014</v>
      </c>
      <c r="F109" s="12">
        <v>340</v>
      </c>
    </row>
    <row r="110" spans="1:6" ht="12.75" hidden="1" customHeight="1" x14ac:dyDescent="0.25">
      <c r="A110" s="6" t="s">
        <v>1039</v>
      </c>
      <c r="B110" s="7">
        <v>1.014</v>
      </c>
      <c r="C110" s="7">
        <v>1.014</v>
      </c>
      <c r="D110" s="7">
        <v>1.012</v>
      </c>
      <c r="E110" s="7">
        <v>1.014</v>
      </c>
      <c r="F110" s="12">
        <v>341</v>
      </c>
    </row>
    <row r="111" spans="1:6" ht="12.75" hidden="1" customHeight="1" x14ac:dyDescent="0.25">
      <c r="A111" s="6" t="s">
        <v>1040</v>
      </c>
      <c r="B111" s="7">
        <v>1.014</v>
      </c>
      <c r="C111" s="7">
        <v>1.014</v>
      </c>
      <c r="D111" s="7">
        <v>1.012</v>
      </c>
      <c r="E111" s="7">
        <v>1.014</v>
      </c>
      <c r="F111" s="12">
        <v>342</v>
      </c>
    </row>
    <row r="112" spans="1:6" ht="12.75" hidden="1" customHeight="1" x14ac:dyDescent="0.25">
      <c r="A112" s="6" t="s">
        <v>1041</v>
      </c>
      <c r="B112" s="7">
        <v>1.014</v>
      </c>
      <c r="C112" s="7">
        <v>1.014</v>
      </c>
      <c r="D112" s="7">
        <v>1.012</v>
      </c>
      <c r="E112" s="7">
        <v>1.014</v>
      </c>
      <c r="F112" s="12">
        <v>343</v>
      </c>
    </row>
    <row r="113" spans="1:6" ht="12.75" hidden="1" customHeight="1" x14ac:dyDescent="0.25">
      <c r="A113" s="6" t="s">
        <v>1042</v>
      </c>
      <c r="B113" s="7">
        <v>1.014</v>
      </c>
      <c r="C113" s="7">
        <v>1.014</v>
      </c>
      <c r="D113" s="7">
        <v>1.012</v>
      </c>
      <c r="E113" s="7">
        <v>1.014</v>
      </c>
      <c r="F113" s="12">
        <v>344</v>
      </c>
    </row>
    <row r="114" spans="1:6" ht="12.75" hidden="1" customHeight="1" x14ac:dyDescent="0.25">
      <c r="A114" s="6" t="s">
        <v>1043</v>
      </c>
      <c r="B114" s="7">
        <v>1.014</v>
      </c>
      <c r="C114" s="7">
        <v>1.014</v>
      </c>
      <c r="D114" s="7">
        <v>1.012</v>
      </c>
      <c r="E114" s="7">
        <v>1.014</v>
      </c>
      <c r="F114" s="12">
        <v>345</v>
      </c>
    </row>
    <row r="115" spans="1:6" ht="12.75" hidden="1" customHeight="1" x14ac:dyDescent="0.25">
      <c r="A115" s="6" t="s">
        <v>1044</v>
      </c>
      <c r="B115" s="7">
        <v>1.014</v>
      </c>
      <c r="C115" s="7">
        <v>1.014</v>
      </c>
      <c r="D115" s="7">
        <v>1.012</v>
      </c>
      <c r="E115" s="7">
        <v>1.014</v>
      </c>
      <c r="F115" s="12">
        <v>346</v>
      </c>
    </row>
    <row r="116" spans="1:6" ht="12.75" hidden="1" customHeight="1" x14ac:dyDescent="0.25">
      <c r="A116" s="6" t="s">
        <v>1045</v>
      </c>
      <c r="B116" s="7">
        <v>1.014</v>
      </c>
      <c r="C116" s="7">
        <v>1.014</v>
      </c>
      <c r="D116" s="7">
        <v>1.012</v>
      </c>
      <c r="E116" s="7">
        <v>1.014</v>
      </c>
      <c r="F116" s="12">
        <v>347</v>
      </c>
    </row>
    <row r="117" spans="1:6" ht="12.75" hidden="1" customHeight="1" x14ac:dyDescent="0.25">
      <c r="A117" s="6" t="s">
        <v>1046</v>
      </c>
      <c r="B117" s="7">
        <v>1.014</v>
      </c>
      <c r="C117" s="7">
        <v>1.014</v>
      </c>
      <c r="D117" s="7">
        <v>1.012</v>
      </c>
      <c r="E117" s="7">
        <v>1.014</v>
      </c>
      <c r="F117" s="12">
        <v>348</v>
      </c>
    </row>
    <row r="118" spans="1:6" ht="12.75" hidden="1" customHeight="1" x14ac:dyDescent="0.25">
      <c r="A118" s="6" t="s">
        <v>1047</v>
      </c>
      <c r="B118" s="7">
        <v>1.014</v>
      </c>
      <c r="C118" s="7">
        <v>1.014</v>
      </c>
      <c r="D118" s="7">
        <v>1.012</v>
      </c>
      <c r="E118" s="7">
        <v>1.014</v>
      </c>
      <c r="F118" s="12">
        <v>349</v>
      </c>
    </row>
    <row r="119" spans="1:6" ht="12.75" hidden="1" customHeight="1" x14ac:dyDescent="0.25">
      <c r="A119" s="6" t="s">
        <v>1048</v>
      </c>
      <c r="B119" s="7">
        <v>1.014</v>
      </c>
      <c r="C119" s="7">
        <v>1.014</v>
      </c>
      <c r="D119" s="7">
        <v>1.012</v>
      </c>
      <c r="E119" s="7">
        <v>1.014</v>
      </c>
      <c r="F119" s="12">
        <v>350</v>
      </c>
    </row>
    <row r="120" spans="1:6" ht="12.75" hidden="1" customHeight="1" x14ac:dyDescent="0.25">
      <c r="A120" s="6" t="s">
        <v>1049</v>
      </c>
      <c r="B120" s="7">
        <v>1.014</v>
      </c>
      <c r="C120" s="7">
        <v>1.014</v>
      </c>
      <c r="D120" s="7">
        <v>1.012</v>
      </c>
      <c r="E120" s="7">
        <v>1.014</v>
      </c>
      <c r="F120" s="12">
        <v>351</v>
      </c>
    </row>
    <row r="121" spans="1:6" ht="12.75" hidden="1" customHeight="1" x14ac:dyDescent="0.25">
      <c r="A121" s="6" t="s">
        <v>1050</v>
      </c>
      <c r="B121" s="7">
        <v>1.014</v>
      </c>
      <c r="C121" s="7">
        <v>1.014</v>
      </c>
      <c r="D121" s="7">
        <v>1.012</v>
      </c>
      <c r="E121" s="7">
        <v>1.014</v>
      </c>
      <c r="F121" s="12">
        <v>352</v>
      </c>
    </row>
    <row r="122" spans="1:6" ht="12.75" hidden="1" customHeight="1" x14ac:dyDescent="0.25">
      <c r="A122" s="6" t="s">
        <v>1051</v>
      </c>
      <c r="B122" s="7">
        <v>1.014</v>
      </c>
      <c r="C122" s="7">
        <v>1.014</v>
      </c>
      <c r="D122" s="7">
        <v>1.012</v>
      </c>
      <c r="E122" s="7">
        <v>1.014</v>
      </c>
      <c r="F122" s="12">
        <v>353</v>
      </c>
    </row>
    <row r="123" spans="1:6" ht="12.75" hidden="1" customHeight="1" x14ac:dyDescent="0.25">
      <c r="A123" s="6" t="s">
        <v>1052</v>
      </c>
      <c r="B123" s="7">
        <v>1.014</v>
      </c>
      <c r="C123" s="7">
        <v>1.014</v>
      </c>
      <c r="D123" s="7">
        <v>1.012</v>
      </c>
      <c r="E123" s="7">
        <v>1.014</v>
      </c>
      <c r="F123" s="12">
        <v>354</v>
      </c>
    </row>
    <row r="124" spans="1:6" ht="12.75" hidden="1" customHeight="1" x14ac:dyDescent="0.25">
      <c r="A124" s="6" t="s">
        <v>1053</v>
      </c>
      <c r="B124" s="7">
        <v>1.014</v>
      </c>
      <c r="C124" s="7">
        <v>1.014</v>
      </c>
      <c r="D124" s="7">
        <v>1.012</v>
      </c>
      <c r="E124" s="7">
        <v>1.014</v>
      </c>
      <c r="F124" s="12">
        <v>355</v>
      </c>
    </row>
    <row r="125" spans="1:6" ht="12.75" hidden="1" customHeight="1" x14ac:dyDescent="0.25">
      <c r="A125" s="6" t="s">
        <v>1054</v>
      </c>
      <c r="B125" s="7">
        <v>1.014</v>
      </c>
      <c r="C125" s="7">
        <v>1.014</v>
      </c>
      <c r="D125" s="7">
        <v>1.012</v>
      </c>
      <c r="E125" s="7">
        <v>1.014</v>
      </c>
      <c r="F125" s="12">
        <v>356</v>
      </c>
    </row>
    <row r="126" spans="1:6" ht="12.75" hidden="1" customHeight="1" x14ac:dyDescent="0.25">
      <c r="A126" s="6" t="s">
        <v>1055</v>
      </c>
      <c r="B126" s="7">
        <v>1.014</v>
      </c>
      <c r="C126" s="7">
        <v>1.014</v>
      </c>
      <c r="D126" s="7">
        <v>1.012</v>
      </c>
      <c r="E126" s="7">
        <v>1.014</v>
      </c>
      <c r="F126" s="12">
        <v>357</v>
      </c>
    </row>
    <row r="127" spans="1:6" ht="12.75" hidden="1" customHeight="1" x14ac:dyDescent="0.25">
      <c r="A127" s="6" t="s">
        <v>1056</v>
      </c>
      <c r="B127" s="7">
        <v>1.014</v>
      </c>
      <c r="C127" s="7">
        <v>1.014</v>
      </c>
      <c r="D127" s="7">
        <v>1.012</v>
      </c>
      <c r="E127" s="7">
        <v>1.014</v>
      </c>
      <c r="F127" s="12">
        <v>358</v>
      </c>
    </row>
    <row r="128" spans="1:6" ht="12.75" hidden="1" customHeight="1" x14ac:dyDescent="0.25">
      <c r="A128" s="6" t="s">
        <v>1057</v>
      </c>
      <c r="B128" s="7">
        <v>1.014</v>
      </c>
      <c r="C128" s="7">
        <v>1.014</v>
      </c>
      <c r="D128" s="7">
        <v>1.012</v>
      </c>
      <c r="E128" s="7">
        <v>1.014</v>
      </c>
      <c r="F128" s="12">
        <v>359</v>
      </c>
    </row>
    <row r="129" spans="1:6" ht="12.75" hidden="1" customHeight="1" x14ac:dyDescent="0.25">
      <c r="A129" s="6" t="s">
        <v>1058</v>
      </c>
      <c r="B129" s="7">
        <v>1.014</v>
      </c>
      <c r="C129" s="7">
        <v>1.014</v>
      </c>
      <c r="D129" s="7">
        <v>1.012</v>
      </c>
      <c r="E129" s="7">
        <v>1.014</v>
      </c>
      <c r="F129" s="12">
        <v>360</v>
      </c>
    </row>
    <row r="130" spans="1:6" ht="12.75" hidden="1" customHeight="1" x14ac:dyDescent="0.25">
      <c r="A130" s="6" t="s">
        <v>1059</v>
      </c>
      <c r="B130" s="7">
        <v>1.014</v>
      </c>
      <c r="C130" s="7">
        <v>1.014</v>
      </c>
      <c r="D130" s="7">
        <v>1.012</v>
      </c>
      <c r="E130" s="7">
        <v>1.014</v>
      </c>
      <c r="F130" s="12">
        <v>361</v>
      </c>
    </row>
    <row r="131" spans="1:6" ht="12.75" hidden="1" customHeight="1" x14ac:dyDescent="0.25">
      <c r="A131" s="6" t="s">
        <v>1060</v>
      </c>
      <c r="B131" s="7">
        <v>1.014</v>
      </c>
      <c r="C131" s="7">
        <v>1.014</v>
      </c>
      <c r="D131" s="7">
        <v>1.012</v>
      </c>
      <c r="E131" s="7">
        <v>1.014</v>
      </c>
      <c r="F131" s="12">
        <v>362</v>
      </c>
    </row>
    <row r="132" spans="1:6" ht="12.75" hidden="1" customHeight="1" x14ac:dyDescent="0.25">
      <c r="A132" s="6" t="s">
        <v>1061</v>
      </c>
      <c r="B132" s="7">
        <v>1.014</v>
      </c>
      <c r="C132" s="7">
        <v>1.014</v>
      </c>
      <c r="D132" s="7">
        <v>1.012</v>
      </c>
      <c r="E132" s="7">
        <v>1.014</v>
      </c>
      <c r="F132" s="12">
        <v>363</v>
      </c>
    </row>
    <row r="133" spans="1:6" ht="12.75" hidden="1" customHeight="1" x14ac:dyDescent="0.25">
      <c r="A133" s="6" t="s">
        <v>1062</v>
      </c>
      <c r="B133" s="7">
        <v>1.014</v>
      </c>
      <c r="C133" s="7">
        <v>1.014</v>
      </c>
      <c r="D133" s="7">
        <v>1.012</v>
      </c>
      <c r="E133" s="7">
        <v>1.014</v>
      </c>
      <c r="F133" s="12">
        <v>364</v>
      </c>
    </row>
    <row r="134" spans="1:6" ht="12.75" hidden="1" customHeight="1" x14ac:dyDescent="0.25">
      <c r="A134" s="6" t="s">
        <v>1063</v>
      </c>
      <c r="B134" s="7">
        <v>1.014</v>
      </c>
      <c r="C134" s="7">
        <v>1.014</v>
      </c>
      <c r="D134" s="7">
        <v>1.012</v>
      </c>
      <c r="E134" s="7">
        <v>1.014</v>
      </c>
      <c r="F134" s="12">
        <v>365</v>
      </c>
    </row>
    <row r="135" spans="1:6" ht="12.75" hidden="1" customHeight="1" x14ac:dyDescent="0.25">
      <c r="A135" s="6" t="s">
        <v>1064</v>
      </c>
      <c r="B135" s="7">
        <v>1.014</v>
      </c>
      <c r="C135" s="7">
        <v>1.014</v>
      </c>
      <c r="D135" s="7">
        <v>1.012</v>
      </c>
      <c r="E135" s="7">
        <v>1.014</v>
      </c>
      <c r="F135" s="12">
        <v>366</v>
      </c>
    </row>
    <row r="136" spans="1:6" ht="12.75" hidden="1" customHeight="1" x14ac:dyDescent="0.25">
      <c r="A136" s="6" t="s">
        <v>1065</v>
      </c>
      <c r="B136" s="7">
        <v>1.014</v>
      </c>
      <c r="C136" s="7">
        <v>1.014</v>
      </c>
      <c r="D136" s="7">
        <v>1.012</v>
      </c>
      <c r="E136" s="7">
        <v>1.014</v>
      </c>
      <c r="F136" s="12">
        <v>367</v>
      </c>
    </row>
    <row r="137" spans="1:6" ht="12.75" hidden="1" customHeight="1" x14ac:dyDescent="0.25">
      <c r="A137" s="6" t="s">
        <v>1066</v>
      </c>
      <c r="B137" s="7">
        <v>1.02</v>
      </c>
      <c r="C137" s="7">
        <v>1.0189999999999999</v>
      </c>
      <c r="D137" s="7">
        <v>1.018</v>
      </c>
      <c r="E137" s="7">
        <v>1.02</v>
      </c>
      <c r="F137" s="12">
        <v>600</v>
      </c>
    </row>
    <row r="138" spans="1:6" ht="12.75" hidden="1" customHeight="1" x14ac:dyDescent="0.25">
      <c r="A138" s="6" t="s">
        <v>1067</v>
      </c>
      <c r="B138" s="7">
        <v>1.0049999999999999</v>
      </c>
      <c r="C138" s="7">
        <v>1.0049999999999999</v>
      </c>
      <c r="D138" s="7">
        <v>1.006</v>
      </c>
      <c r="E138" s="7">
        <v>1.006</v>
      </c>
      <c r="F138" s="12">
        <v>603</v>
      </c>
    </row>
    <row r="139" spans="1:6" ht="12.75" hidden="1" customHeight="1" x14ac:dyDescent="0.25">
      <c r="A139" s="6" t="s">
        <v>1068</v>
      </c>
      <c r="B139" s="7">
        <v>1.0049999999999999</v>
      </c>
      <c r="C139" s="7">
        <v>1.0049999999999999</v>
      </c>
      <c r="D139" s="7">
        <v>1.006</v>
      </c>
      <c r="E139" s="7">
        <v>1.006</v>
      </c>
      <c r="F139" s="12">
        <v>604</v>
      </c>
    </row>
    <row r="140" spans="1:6" ht="12.75" hidden="1" customHeight="1" x14ac:dyDescent="0.25">
      <c r="A140" s="6" t="s">
        <v>1069</v>
      </c>
      <c r="B140" s="7">
        <v>1.014</v>
      </c>
      <c r="C140" s="7">
        <v>1.014</v>
      </c>
      <c r="D140" s="7">
        <v>1.012</v>
      </c>
      <c r="E140" s="7">
        <v>1.014</v>
      </c>
      <c r="F140" s="12">
        <v>607</v>
      </c>
    </row>
    <row r="141" spans="1:6" ht="12.75" hidden="1" customHeight="1" x14ac:dyDescent="0.25">
      <c r="A141" s="6" t="s">
        <v>1070</v>
      </c>
      <c r="B141" s="7">
        <v>1.014</v>
      </c>
      <c r="C141" s="7">
        <v>1.014</v>
      </c>
      <c r="D141" s="7">
        <v>1.012</v>
      </c>
      <c r="E141" s="7">
        <v>1.014</v>
      </c>
      <c r="F141" s="12">
        <v>608</v>
      </c>
    </row>
    <row r="142" spans="1:6" ht="12.75" hidden="1" customHeight="1" x14ac:dyDescent="0.25">
      <c r="A142" s="6" t="s">
        <v>1071</v>
      </c>
      <c r="B142" s="7">
        <v>1.014</v>
      </c>
      <c r="C142" s="7">
        <v>1.014</v>
      </c>
      <c r="D142" s="7">
        <v>1.012</v>
      </c>
      <c r="E142" s="7">
        <v>1.014</v>
      </c>
      <c r="F142" s="12">
        <v>609</v>
      </c>
    </row>
    <row r="143" spans="1:6" ht="12.75" hidden="1" customHeight="1" x14ac:dyDescent="0.25">
      <c r="A143" s="6" t="s">
        <v>1072</v>
      </c>
      <c r="B143" s="7">
        <v>1.014</v>
      </c>
      <c r="C143" s="7">
        <v>1.0529999999999999</v>
      </c>
      <c r="D143" s="7">
        <v>1.052</v>
      </c>
      <c r="E143" s="7">
        <v>1.0529999999999999</v>
      </c>
      <c r="F143" s="12">
        <v>612</v>
      </c>
    </row>
    <row r="144" spans="1:6" ht="12.75" hidden="1" customHeight="1" x14ac:dyDescent="0.25">
      <c r="A144" s="6" t="s">
        <v>1073</v>
      </c>
      <c r="B144" s="7">
        <v>1.014</v>
      </c>
      <c r="C144" s="7">
        <v>1.014</v>
      </c>
      <c r="D144" s="7">
        <v>1.012</v>
      </c>
      <c r="E144" s="7">
        <v>1.014</v>
      </c>
      <c r="F144" s="12">
        <v>613</v>
      </c>
    </row>
    <row r="145" spans="1:6" ht="12.75" hidden="1" customHeight="1" x14ac:dyDescent="0.25">
      <c r="A145" s="6" t="s">
        <v>1074</v>
      </c>
      <c r="B145" s="7">
        <v>1.014</v>
      </c>
      <c r="C145" s="7">
        <v>1.014</v>
      </c>
      <c r="D145" s="7">
        <v>1.012</v>
      </c>
      <c r="E145" s="7">
        <v>1.014</v>
      </c>
      <c r="F145" s="12">
        <v>614</v>
      </c>
    </row>
    <row r="146" spans="1:6" ht="12.75" hidden="1" customHeight="1" x14ac:dyDescent="0.25">
      <c r="A146" s="6" t="s">
        <v>1075</v>
      </c>
      <c r="B146" s="7">
        <v>1.014</v>
      </c>
      <c r="C146" s="7">
        <v>1.014</v>
      </c>
      <c r="D146" s="7">
        <v>1.012</v>
      </c>
      <c r="E146" s="7">
        <v>1.014</v>
      </c>
      <c r="F146" s="12">
        <v>615</v>
      </c>
    </row>
    <row r="147" spans="1:6" ht="12.75" hidden="1" customHeight="1" x14ac:dyDescent="0.25">
      <c r="A147" s="6" t="s">
        <v>1076</v>
      </c>
      <c r="B147" s="7">
        <v>1.014</v>
      </c>
      <c r="C147" s="7">
        <v>1.014</v>
      </c>
      <c r="D147" s="7">
        <v>1.012</v>
      </c>
      <c r="E147" s="7">
        <v>1.014</v>
      </c>
      <c r="F147" s="12">
        <v>616</v>
      </c>
    </row>
    <row r="148" spans="1:6" ht="12.75" hidden="1" customHeight="1" x14ac:dyDescent="0.25">
      <c r="A148" s="6" t="s">
        <v>1077</v>
      </c>
      <c r="B148" s="7">
        <v>1.014</v>
      </c>
      <c r="C148" s="7">
        <v>1.014</v>
      </c>
      <c r="D148" s="7">
        <v>1.012</v>
      </c>
      <c r="E148" s="7">
        <v>1.014</v>
      </c>
      <c r="F148" s="12">
        <v>617</v>
      </c>
    </row>
    <row r="149" spans="1:6" ht="12.75" hidden="1" customHeight="1" x14ac:dyDescent="0.25">
      <c r="A149" s="6" t="s">
        <v>1078</v>
      </c>
      <c r="B149" s="7">
        <v>1.002</v>
      </c>
      <c r="C149" s="7">
        <v>1.0009999999999999</v>
      </c>
      <c r="D149" s="7">
        <v>1.0069999999999999</v>
      </c>
      <c r="E149" s="7">
        <v>1.0009999999999999</v>
      </c>
      <c r="F149" s="12">
        <v>618</v>
      </c>
    </row>
    <row r="150" spans="1:6" ht="12.75" hidden="1" customHeight="1" x14ac:dyDescent="0.25">
      <c r="A150" s="6" t="s">
        <v>1079</v>
      </c>
      <c r="B150" s="7">
        <v>1.014</v>
      </c>
      <c r="C150" s="7">
        <v>1.014</v>
      </c>
      <c r="D150" s="7">
        <v>1.012</v>
      </c>
      <c r="E150" s="7">
        <v>1.014</v>
      </c>
      <c r="F150" s="12">
        <v>619</v>
      </c>
    </row>
    <row r="151" spans="1:6" ht="12.75" hidden="1" customHeight="1" x14ac:dyDescent="0.25">
      <c r="A151" s="6" t="s">
        <v>1080</v>
      </c>
      <c r="B151" s="7">
        <v>1.014</v>
      </c>
      <c r="C151" s="7">
        <v>1.014</v>
      </c>
      <c r="D151" s="7">
        <v>1.014</v>
      </c>
      <c r="E151" s="7">
        <v>1.014</v>
      </c>
      <c r="F151" s="12">
        <v>620</v>
      </c>
    </row>
    <row r="152" spans="1:6" ht="12.75" hidden="1" customHeight="1" x14ac:dyDescent="0.25">
      <c r="A152" s="6" t="s">
        <v>1081</v>
      </c>
      <c r="B152" s="7">
        <v>1.014</v>
      </c>
      <c r="C152" s="7">
        <v>1.014</v>
      </c>
      <c r="D152" s="7">
        <v>1.012</v>
      </c>
      <c r="E152" s="7">
        <v>1.014</v>
      </c>
      <c r="F152" s="12">
        <v>622</v>
      </c>
    </row>
    <row r="153" spans="1:6" ht="12.75" hidden="1" customHeight="1" x14ac:dyDescent="0.25">
      <c r="A153" s="6" t="s">
        <v>1082</v>
      </c>
      <c r="B153" s="7">
        <v>1.014</v>
      </c>
      <c r="C153" s="7">
        <v>1.014</v>
      </c>
      <c r="D153" s="7">
        <v>1.012</v>
      </c>
      <c r="E153" s="7">
        <v>1.014</v>
      </c>
      <c r="F153" s="12">
        <v>623</v>
      </c>
    </row>
    <row r="154" spans="1:6" ht="12.75" hidden="1" customHeight="1" x14ac:dyDescent="0.25">
      <c r="A154" s="6" t="s">
        <v>1083</v>
      </c>
      <c r="B154" s="7">
        <v>1.014</v>
      </c>
      <c r="C154" s="7">
        <v>1.014</v>
      </c>
      <c r="D154" s="7">
        <v>1.012</v>
      </c>
      <c r="E154" s="7">
        <v>1.014</v>
      </c>
      <c r="F154" s="12">
        <v>624</v>
      </c>
    </row>
    <row r="155" spans="1:6" ht="12.75" hidden="1" customHeight="1" x14ac:dyDescent="0.25">
      <c r="A155" s="6" t="s">
        <v>1084</v>
      </c>
      <c r="B155" s="7">
        <v>1.0109999999999999</v>
      </c>
      <c r="C155" s="7">
        <v>1.0109999999999999</v>
      </c>
      <c r="D155" s="7">
        <v>1.0109999999999999</v>
      </c>
      <c r="E155" s="7">
        <v>1.0109999999999999</v>
      </c>
      <c r="F155" s="12">
        <v>625</v>
      </c>
    </row>
    <row r="156" spans="1:6" ht="12.75" hidden="1" customHeight="1" x14ac:dyDescent="0.25">
      <c r="A156" s="6" t="s">
        <v>1085</v>
      </c>
      <c r="B156" s="7">
        <v>1.014</v>
      </c>
      <c r="C156" s="7">
        <v>1.014</v>
      </c>
      <c r="D156" s="7">
        <v>1.012</v>
      </c>
      <c r="E156" s="7">
        <v>1.014</v>
      </c>
      <c r="F156" s="12">
        <v>626</v>
      </c>
    </row>
    <row r="157" spans="1:6" ht="12.75" hidden="1" customHeight="1" x14ac:dyDescent="0.25">
      <c r="A157" s="6" t="s">
        <v>1086</v>
      </c>
      <c r="B157" s="7">
        <v>1.014</v>
      </c>
      <c r="C157" s="7">
        <v>1.014</v>
      </c>
      <c r="D157" s="7">
        <v>1.012</v>
      </c>
      <c r="E157" s="7">
        <v>1.014</v>
      </c>
      <c r="F157" s="12">
        <v>627</v>
      </c>
    </row>
    <row r="158" spans="1:6" ht="12.75" hidden="1" customHeight="1" x14ac:dyDescent="0.25">
      <c r="A158" s="6" t="s">
        <v>1087</v>
      </c>
      <c r="B158" s="7">
        <v>1.014</v>
      </c>
      <c r="C158" s="7">
        <v>1.014</v>
      </c>
      <c r="D158" s="7">
        <v>1.012</v>
      </c>
      <c r="E158" s="7">
        <v>1.014</v>
      </c>
      <c r="F158" s="12">
        <v>628</v>
      </c>
    </row>
    <row r="159" spans="1:6" ht="12.75" hidden="1" customHeight="1" x14ac:dyDescent="0.25">
      <c r="A159" s="6" t="s">
        <v>1088</v>
      </c>
      <c r="B159" s="7">
        <v>1.014</v>
      </c>
      <c r="C159" s="7">
        <v>1.014</v>
      </c>
      <c r="D159" s="7">
        <v>1.012</v>
      </c>
      <c r="E159" s="7">
        <v>1.014</v>
      </c>
      <c r="F159" s="12">
        <v>629</v>
      </c>
    </row>
    <row r="160" spans="1:6" ht="12.75" hidden="1" customHeight="1" x14ac:dyDescent="0.25">
      <c r="A160" s="6" t="s">
        <v>1089</v>
      </c>
      <c r="B160" s="7">
        <v>1.014</v>
      </c>
      <c r="C160" s="7">
        <v>1.014</v>
      </c>
      <c r="D160" s="7">
        <v>1.012</v>
      </c>
      <c r="E160" s="7">
        <v>1.014</v>
      </c>
      <c r="F160" s="12">
        <v>632</v>
      </c>
    </row>
    <row r="161" spans="1:6" ht="12.75" hidden="1" customHeight="1" x14ac:dyDescent="0.25">
      <c r="A161" s="6" t="s">
        <v>1090</v>
      </c>
      <c r="B161" s="7">
        <v>1.014</v>
      </c>
      <c r="C161" s="7">
        <v>1.014</v>
      </c>
      <c r="D161" s="7">
        <v>1.012</v>
      </c>
      <c r="E161" s="7">
        <v>1.014</v>
      </c>
      <c r="F161" s="12">
        <v>633</v>
      </c>
    </row>
    <row r="162" spans="1:6" ht="12.75" hidden="1" customHeight="1" x14ac:dyDescent="0.25">
      <c r="A162" s="6" t="s">
        <v>1091</v>
      </c>
      <c r="B162" s="7">
        <v>1.014</v>
      </c>
      <c r="C162" s="7">
        <v>1.014</v>
      </c>
      <c r="D162" s="7">
        <v>1.012</v>
      </c>
      <c r="E162" s="7">
        <v>1.014</v>
      </c>
      <c r="F162" s="12">
        <v>634</v>
      </c>
    </row>
    <row r="163" spans="1:6" ht="12.75" hidden="1" customHeight="1" x14ac:dyDescent="0.25">
      <c r="A163" s="6" t="s">
        <v>1092</v>
      </c>
      <c r="B163" s="7">
        <v>1.014</v>
      </c>
      <c r="C163" s="7">
        <v>1.014</v>
      </c>
      <c r="D163" s="7">
        <v>1.012</v>
      </c>
      <c r="E163" s="7">
        <v>1.014</v>
      </c>
      <c r="F163" s="12">
        <v>635</v>
      </c>
    </row>
    <row r="164" spans="1:6" ht="12.75" hidden="1" customHeight="1" x14ac:dyDescent="0.25">
      <c r="A164" s="6" t="s">
        <v>1093</v>
      </c>
      <c r="B164" s="7">
        <v>1.014</v>
      </c>
      <c r="C164" s="7">
        <v>1.014</v>
      </c>
      <c r="D164" s="7">
        <v>1.012</v>
      </c>
      <c r="E164" s="7">
        <v>1.014</v>
      </c>
      <c r="F164" s="12">
        <v>636</v>
      </c>
    </row>
    <row r="165" spans="1:6" ht="12.75" hidden="1" customHeight="1" x14ac:dyDescent="0.25">
      <c r="A165" s="6" t="s">
        <v>1094</v>
      </c>
      <c r="B165" s="7">
        <v>1.002</v>
      </c>
      <c r="C165" s="7">
        <v>1.0009999999999999</v>
      </c>
      <c r="D165" s="7">
        <v>1.0089999999999999</v>
      </c>
      <c r="E165" s="7">
        <v>1.0009999999999999</v>
      </c>
      <c r="F165" s="12">
        <v>637</v>
      </c>
    </row>
    <row r="166" spans="1:6" ht="12.75" hidden="1" customHeight="1" x14ac:dyDescent="0.25">
      <c r="A166" s="6" t="s">
        <v>1095</v>
      </c>
      <c r="B166" s="7">
        <v>1.026</v>
      </c>
      <c r="C166" s="7">
        <v>1.026</v>
      </c>
      <c r="D166" s="7">
        <v>1.0249999999999999</v>
      </c>
      <c r="E166" s="7">
        <v>1.0249999999999999</v>
      </c>
      <c r="F166" s="12">
        <v>638</v>
      </c>
    </row>
    <row r="167" spans="1:6" ht="12.75" hidden="1" customHeight="1" x14ac:dyDescent="0.25">
      <c r="A167" s="6" t="s">
        <v>1096</v>
      </c>
      <c r="B167" s="7">
        <v>1.014</v>
      </c>
      <c r="C167" s="7">
        <v>1.014</v>
      </c>
      <c r="D167" s="7">
        <v>1.012</v>
      </c>
      <c r="E167" s="7">
        <v>1.014</v>
      </c>
      <c r="F167" s="12">
        <v>639</v>
      </c>
    </row>
    <row r="168" spans="1:6" ht="12.75" hidden="1" customHeight="1" x14ac:dyDescent="0.25">
      <c r="A168" s="6" t="s">
        <v>1097</v>
      </c>
      <c r="B168" s="7">
        <v>1.014</v>
      </c>
      <c r="C168" s="7">
        <v>1.014</v>
      </c>
      <c r="D168" s="7">
        <v>1.012</v>
      </c>
      <c r="E168" s="7">
        <v>1.014</v>
      </c>
      <c r="F168" s="12">
        <v>640</v>
      </c>
    </row>
    <row r="169" spans="1:6" ht="12.75" hidden="1" customHeight="1" x14ac:dyDescent="0.25">
      <c r="A169" s="6" t="s">
        <v>1098</v>
      </c>
      <c r="B169" s="7">
        <v>1.014</v>
      </c>
      <c r="C169" s="7">
        <v>1.014</v>
      </c>
      <c r="D169" s="7">
        <v>1.012</v>
      </c>
      <c r="E169" s="7">
        <v>1.014</v>
      </c>
      <c r="F169" s="12">
        <v>642</v>
      </c>
    </row>
    <row r="170" spans="1:6" ht="12.75" hidden="1" customHeight="1" x14ac:dyDescent="0.25">
      <c r="A170" s="6" t="s">
        <v>1099</v>
      </c>
      <c r="B170" s="7">
        <v>1.014</v>
      </c>
      <c r="C170" s="7">
        <v>1.014</v>
      </c>
      <c r="D170" s="7">
        <v>1.012</v>
      </c>
      <c r="E170" s="7">
        <v>1.014</v>
      </c>
      <c r="F170" s="12">
        <v>643</v>
      </c>
    </row>
    <row r="171" spans="1:6" ht="12.75" hidden="1" customHeight="1" x14ac:dyDescent="0.25">
      <c r="A171" s="6" t="s">
        <v>1100</v>
      </c>
      <c r="B171" s="7">
        <v>1.014</v>
      </c>
      <c r="C171" s="7">
        <v>1.014</v>
      </c>
      <c r="D171" s="7">
        <v>1.012</v>
      </c>
      <c r="E171" s="7">
        <v>1.014</v>
      </c>
      <c r="F171" s="12">
        <v>644</v>
      </c>
    </row>
    <row r="172" spans="1:6" ht="12.75" hidden="1" customHeight="1" x14ac:dyDescent="0.25">
      <c r="A172" s="6" t="s">
        <v>1101</v>
      </c>
      <c r="B172" s="7">
        <v>1.014</v>
      </c>
      <c r="C172" s="7">
        <v>1.014</v>
      </c>
      <c r="D172" s="7">
        <v>1.012</v>
      </c>
      <c r="E172" s="7">
        <v>1.014</v>
      </c>
      <c r="F172" s="12">
        <v>645</v>
      </c>
    </row>
    <row r="173" spans="1:6" ht="12.75" hidden="1" customHeight="1" x14ac:dyDescent="0.25">
      <c r="A173" s="6" t="s">
        <v>1102</v>
      </c>
      <c r="B173" s="7">
        <v>1.014</v>
      </c>
      <c r="C173" s="7">
        <v>1.014</v>
      </c>
      <c r="D173" s="7">
        <v>1.012</v>
      </c>
      <c r="E173" s="7">
        <v>1.014</v>
      </c>
      <c r="F173" s="12">
        <v>646</v>
      </c>
    </row>
    <row r="174" spans="1:6" ht="12.75" hidden="1" customHeight="1" x14ac:dyDescent="0.25">
      <c r="A174" s="6" t="s">
        <v>1103</v>
      </c>
      <c r="B174" s="7">
        <v>1.014</v>
      </c>
      <c r="C174" s="7">
        <v>1.014</v>
      </c>
      <c r="D174" s="7">
        <v>1.012</v>
      </c>
      <c r="E174" s="7">
        <v>1.014</v>
      </c>
      <c r="F174" s="12">
        <v>647</v>
      </c>
    </row>
    <row r="175" spans="1:6" ht="12.75" hidden="1" customHeight="1" x14ac:dyDescent="0.25">
      <c r="A175" s="6" t="s">
        <v>1104</v>
      </c>
      <c r="B175" s="7">
        <v>1.014</v>
      </c>
      <c r="C175" s="7">
        <v>1.014</v>
      </c>
      <c r="D175" s="7">
        <v>1.012</v>
      </c>
      <c r="E175" s="7">
        <v>1.014</v>
      </c>
      <c r="F175" s="12">
        <v>648</v>
      </c>
    </row>
    <row r="176" spans="1:6" ht="12.75" hidden="1" customHeight="1" x14ac:dyDescent="0.25">
      <c r="A176" s="6" t="s">
        <v>1105</v>
      </c>
      <c r="B176" s="7">
        <v>1.014</v>
      </c>
      <c r="C176" s="7">
        <v>1.014</v>
      </c>
      <c r="D176" s="7">
        <v>1.012</v>
      </c>
      <c r="E176" s="7">
        <v>1.014</v>
      </c>
      <c r="F176" s="12">
        <v>649</v>
      </c>
    </row>
    <row r="177" spans="1:6" ht="12.75" hidden="1" customHeight="1" x14ac:dyDescent="0.25">
      <c r="A177" s="6" t="s">
        <v>1106</v>
      </c>
      <c r="B177" s="7">
        <v>1.014</v>
      </c>
      <c r="C177" s="7">
        <v>1.014</v>
      </c>
      <c r="D177" s="7">
        <v>1.012</v>
      </c>
      <c r="E177" s="7">
        <v>1.014</v>
      </c>
      <c r="F177" s="12">
        <v>650</v>
      </c>
    </row>
    <row r="178" spans="1:6" ht="12.75" hidden="1" customHeight="1" x14ac:dyDescent="0.25">
      <c r="A178" s="6" t="s">
        <v>1107</v>
      </c>
      <c r="B178" s="7">
        <v>1.014</v>
      </c>
      <c r="C178" s="7">
        <v>1.014</v>
      </c>
      <c r="D178" s="7">
        <v>1.012</v>
      </c>
      <c r="E178" s="7">
        <v>1.014</v>
      </c>
      <c r="F178" s="12">
        <v>652</v>
      </c>
    </row>
    <row r="179" spans="1:6" ht="12.75" hidden="1" customHeight="1" x14ac:dyDescent="0.25">
      <c r="A179" s="6" t="s">
        <v>1108</v>
      </c>
      <c r="B179" s="7">
        <v>1.014</v>
      </c>
      <c r="C179" s="7">
        <v>1.014</v>
      </c>
      <c r="D179" s="7">
        <v>1.012</v>
      </c>
      <c r="E179" s="7">
        <v>1.014</v>
      </c>
      <c r="F179" s="12">
        <v>653</v>
      </c>
    </row>
    <row r="180" spans="1:6" ht="12.75" hidden="1" customHeight="1" x14ac:dyDescent="0.25">
      <c r="A180" s="6" t="s">
        <v>1109</v>
      </c>
      <c r="B180" s="7">
        <v>1.014</v>
      </c>
      <c r="C180" s="7">
        <v>1.014</v>
      </c>
      <c r="D180" s="7">
        <v>1.012</v>
      </c>
      <c r="E180" s="7">
        <v>1.014</v>
      </c>
      <c r="F180" s="12">
        <v>654</v>
      </c>
    </row>
    <row r="181" spans="1:6" ht="12.75" hidden="1" customHeight="1" x14ac:dyDescent="0.25">
      <c r="A181" s="6" t="s">
        <v>1110</v>
      </c>
      <c r="B181" s="7">
        <v>1.014</v>
      </c>
      <c r="C181" s="7">
        <v>1.014</v>
      </c>
      <c r="D181" s="7">
        <v>1.012</v>
      </c>
      <c r="E181" s="7">
        <v>1.014</v>
      </c>
      <c r="F181" s="12">
        <v>655</v>
      </c>
    </row>
    <row r="182" spans="1:6" ht="12.75" hidden="1" customHeight="1" x14ac:dyDescent="0.25">
      <c r="A182" s="6" t="s">
        <v>1111</v>
      </c>
      <c r="B182" s="7">
        <v>1.014</v>
      </c>
      <c r="C182" s="7">
        <v>1.014</v>
      </c>
      <c r="D182" s="7">
        <v>1.012</v>
      </c>
      <c r="E182" s="7">
        <v>1.014</v>
      </c>
      <c r="F182" s="12">
        <v>656</v>
      </c>
    </row>
    <row r="183" spans="1:6" ht="12.75" hidden="1" customHeight="1" x14ac:dyDescent="0.25">
      <c r="A183" s="6" t="s">
        <v>1112</v>
      </c>
      <c r="B183" s="7">
        <v>1.014</v>
      </c>
      <c r="C183" s="7">
        <v>1.014</v>
      </c>
      <c r="D183" s="7">
        <v>1.012</v>
      </c>
      <c r="E183" s="7">
        <v>1.014</v>
      </c>
      <c r="F183" s="12">
        <v>657</v>
      </c>
    </row>
    <row r="184" spans="1:6" ht="12.75" hidden="1" customHeight="1" x14ac:dyDescent="0.25">
      <c r="A184" s="6" t="s">
        <v>1113</v>
      </c>
      <c r="B184" s="7">
        <v>1.014</v>
      </c>
      <c r="C184" s="7">
        <v>1.014</v>
      </c>
      <c r="D184" s="7">
        <v>1.012</v>
      </c>
      <c r="E184" s="7">
        <v>1.014</v>
      </c>
      <c r="F184" s="12">
        <v>658</v>
      </c>
    </row>
    <row r="185" spans="1:6" ht="12.75" hidden="1" customHeight="1" x14ac:dyDescent="0.25">
      <c r="A185" s="6" t="s">
        <v>1114</v>
      </c>
      <c r="B185" s="7">
        <v>1.014</v>
      </c>
      <c r="C185" s="7">
        <v>1.014</v>
      </c>
      <c r="D185" s="7">
        <v>1.012</v>
      </c>
      <c r="E185" s="7">
        <v>1.014</v>
      </c>
      <c r="F185" s="12">
        <v>659</v>
      </c>
    </row>
    <row r="186" spans="1:6" ht="12.75" hidden="1" customHeight="1" x14ac:dyDescent="0.25">
      <c r="A186" s="6" t="s">
        <v>1115</v>
      </c>
      <c r="B186" s="7">
        <v>1.014</v>
      </c>
      <c r="C186" s="7">
        <v>1.014</v>
      </c>
      <c r="D186" s="7">
        <v>1.012</v>
      </c>
      <c r="E186" s="7">
        <v>1.014</v>
      </c>
      <c r="F186" s="12">
        <v>662</v>
      </c>
    </row>
    <row r="187" spans="1:6" ht="12.75" hidden="1" customHeight="1" x14ac:dyDescent="0.25">
      <c r="A187" s="6" t="s">
        <v>1116</v>
      </c>
      <c r="B187" s="7">
        <v>1.014</v>
      </c>
      <c r="C187" s="7">
        <v>1.014</v>
      </c>
      <c r="D187" s="7">
        <v>1.012</v>
      </c>
      <c r="E187" s="7">
        <v>1.014</v>
      </c>
      <c r="F187" s="12">
        <v>663</v>
      </c>
    </row>
    <row r="188" spans="1:6" ht="12.75" hidden="1" customHeight="1" x14ac:dyDescent="0.25">
      <c r="A188" s="6" t="s">
        <v>1117</v>
      </c>
      <c r="B188" s="7">
        <v>1.02</v>
      </c>
      <c r="C188" s="7">
        <v>1.0189999999999999</v>
      </c>
      <c r="D188" s="7">
        <v>1.018</v>
      </c>
      <c r="E188" s="7">
        <v>1.02</v>
      </c>
      <c r="F188" s="12">
        <v>664</v>
      </c>
    </row>
    <row r="189" spans="1:6" ht="12.75" hidden="1" customHeight="1" x14ac:dyDescent="0.25">
      <c r="A189" s="6" t="s">
        <v>1118</v>
      </c>
      <c r="B189" s="7">
        <v>1.014</v>
      </c>
      <c r="C189" s="7">
        <v>1.014</v>
      </c>
      <c r="D189" s="7">
        <v>1.012</v>
      </c>
      <c r="E189" s="7">
        <v>1.014</v>
      </c>
      <c r="F189" s="12">
        <v>665</v>
      </c>
    </row>
    <row r="190" spans="1:6" ht="12.75" hidden="1" customHeight="1" x14ac:dyDescent="0.25">
      <c r="A190" s="6" t="s">
        <v>1119</v>
      </c>
      <c r="B190" s="7">
        <v>1.002</v>
      </c>
      <c r="C190" s="7">
        <v>1.0009999999999999</v>
      </c>
      <c r="D190" s="7">
        <v>1.0009999999999999</v>
      </c>
      <c r="E190" s="7">
        <v>1.0009999999999999</v>
      </c>
      <c r="F190" s="12">
        <v>667</v>
      </c>
    </row>
    <row r="191" spans="1:6" ht="12.75" hidden="1" customHeight="1" x14ac:dyDescent="0.25">
      <c r="A191" s="6" t="s">
        <v>1120</v>
      </c>
      <c r="B191" s="7">
        <v>1.02</v>
      </c>
      <c r="C191" s="7">
        <v>1.0189999999999999</v>
      </c>
      <c r="D191" s="7">
        <v>1.018</v>
      </c>
      <c r="E191" s="7">
        <v>1.02</v>
      </c>
      <c r="F191" s="12">
        <v>669</v>
      </c>
    </row>
    <row r="192" spans="1:6" ht="12.75" hidden="1" customHeight="1" x14ac:dyDescent="0.25">
      <c r="A192" s="6" t="s">
        <v>1121</v>
      </c>
      <c r="B192" s="7">
        <v>1.002</v>
      </c>
      <c r="C192" s="7">
        <v>1.0009999999999999</v>
      </c>
      <c r="D192" s="7">
        <v>1.0009999999999999</v>
      </c>
      <c r="E192" s="7">
        <v>1.0009999999999999</v>
      </c>
      <c r="F192" s="12">
        <v>672</v>
      </c>
    </row>
    <row r="193" spans="1:6" ht="12.75" hidden="1" customHeight="1" x14ac:dyDescent="0.25">
      <c r="A193" s="6" t="s">
        <v>1122</v>
      </c>
      <c r="B193" s="7">
        <v>1.002</v>
      </c>
      <c r="C193" s="7">
        <v>1.0009999999999999</v>
      </c>
      <c r="D193" s="7">
        <v>1.0009999999999999</v>
      </c>
      <c r="E193" s="7">
        <v>1.0009999999999999</v>
      </c>
      <c r="F193" s="12">
        <v>673</v>
      </c>
    </row>
    <row r="194" spans="1:6" ht="12.75" hidden="1" customHeight="1" x14ac:dyDescent="0.25">
      <c r="A194" s="6" t="s">
        <v>1123</v>
      </c>
      <c r="B194" s="7">
        <v>1.002</v>
      </c>
      <c r="C194" s="7">
        <v>1.0009999999999999</v>
      </c>
      <c r="D194" s="7">
        <v>1.0009999999999999</v>
      </c>
      <c r="E194" s="7">
        <v>1.0009999999999999</v>
      </c>
      <c r="F194" s="12">
        <v>674</v>
      </c>
    </row>
    <row r="195" spans="1:6" ht="12.75" hidden="1" customHeight="1" x14ac:dyDescent="0.25">
      <c r="A195" s="6" t="s">
        <v>1124</v>
      </c>
      <c r="B195" s="7">
        <v>1.002</v>
      </c>
      <c r="C195" s="7">
        <v>1.0009999999999999</v>
      </c>
      <c r="D195" s="7">
        <v>1.0009999999999999</v>
      </c>
      <c r="E195" s="7">
        <v>1.0009999999999999</v>
      </c>
      <c r="F195" s="12">
        <v>675</v>
      </c>
    </row>
    <row r="196" spans="1:6" ht="12.75" hidden="1" customHeight="1" x14ac:dyDescent="0.25">
      <c r="A196" s="6" t="s">
        <v>1125</v>
      </c>
      <c r="B196" s="7">
        <v>1.0409999999999999</v>
      </c>
      <c r="C196" s="7">
        <v>1.0409999999999999</v>
      </c>
      <c r="D196" s="7">
        <v>1.0389999999999999</v>
      </c>
      <c r="E196" s="7">
        <v>1.0389999999999999</v>
      </c>
      <c r="F196" s="12">
        <v>690</v>
      </c>
    </row>
    <row r="197" spans="1:6" ht="12.75" hidden="1" customHeight="1" x14ac:dyDescent="0.25">
      <c r="A197" s="6" t="s">
        <v>1126</v>
      </c>
      <c r="B197" s="7">
        <v>1.0589999999999999</v>
      </c>
      <c r="C197" s="7">
        <v>1.0589999999999999</v>
      </c>
      <c r="D197" s="7">
        <v>1.0589999999999999</v>
      </c>
      <c r="E197" s="7">
        <v>1.06</v>
      </c>
      <c r="F197" s="12">
        <v>692</v>
      </c>
    </row>
    <row r="198" spans="1:6" ht="12.75" hidden="1" customHeight="1" x14ac:dyDescent="0.25">
      <c r="A198" s="6" t="s">
        <v>1127</v>
      </c>
      <c r="B198" s="7">
        <v>1.0369999999999999</v>
      </c>
      <c r="C198" s="7">
        <v>1.0369999999999999</v>
      </c>
      <c r="D198" s="7">
        <v>1.0369999999999999</v>
      </c>
      <c r="E198" s="7">
        <v>1.0369999999999999</v>
      </c>
      <c r="F198" s="12">
        <v>694</v>
      </c>
    </row>
    <row r="199" spans="1:6" ht="12.75" hidden="1" customHeight="1" x14ac:dyDescent="0.25">
      <c r="A199" s="6" t="s">
        <v>1128</v>
      </c>
      <c r="B199" s="7">
        <v>1.01</v>
      </c>
      <c r="C199" s="7">
        <v>1.01</v>
      </c>
      <c r="D199" s="7">
        <v>1.01</v>
      </c>
      <c r="E199" s="7">
        <v>1.01</v>
      </c>
      <c r="F199" s="12">
        <v>695</v>
      </c>
    </row>
    <row r="200" spans="1:6" ht="12.75" hidden="1" customHeight="1" x14ac:dyDescent="0.25">
      <c r="A200" s="6" t="s">
        <v>1129</v>
      </c>
      <c r="B200" s="7">
        <v>1.036</v>
      </c>
      <c r="C200" s="7">
        <v>1.0369999999999999</v>
      </c>
      <c r="D200" s="7">
        <v>1.036</v>
      </c>
      <c r="E200" s="7">
        <v>1.036</v>
      </c>
      <c r="F200" s="12">
        <v>696</v>
      </c>
    </row>
    <row r="201" spans="1:6" ht="12.75" hidden="1" customHeight="1" x14ac:dyDescent="0.25">
      <c r="A201" s="6" t="s">
        <v>1130</v>
      </c>
      <c r="B201" s="7">
        <v>1.02</v>
      </c>
      <c r="C201" s="7">
        <v>1.0189999999999999</v>
      </c>
      <c r="D201" s="7">
        <v>1.018</v>
      </c>
      <c r="E201" s="7">
        <v>1.02</v>
      </c>
      <c r="F201" s="12">
        <v>697</v>
      </c>
    </row>
    <row r="202" spans="1:6" ht="12.75" hidden="1" customHeight="1" x14ac:dyDescent="0.25">
      <c r="A202" s="6" t="s">
        <v>1131</v>
      </c>
      <c r="B202" s="7">
        <v>1.02</v>
      </c>
      <c r="C202" s="7">
        <v>1.0189999999999999</v>
      </c>
      <c r="D202" s="7">
        <v>1.018</v>
      </c>
      <c r="E202" s="7">
        <v>1.02</v>
      </c>
      <c r="F202" s="12">
        <v>698</v>
      </c>
    </row>
    <row r="203" spans="1:6" ht="12.75" hidden="1" customHeight="1" x14ac:dyDescent="0.25">
      <c r="A203" s="6" t="s">
        <v>1132</v>
      </c>
      <c r="B203" s="7">
        <v>1.02</v>
      </c>
      <c r="C203" s="7">
        <v>1.0189999999999999</v>
      </c>
      <c r="D203" s="7">
        <v>1.018</v>
      </c>
      <c r="E203" s="7">
        <v>1.02</v>
      </c>
      <c r="F203" s="12">
        <v>699</v>
      </c>
    </row>
    <row r="204" spans="1:6" ht="12.75" hidden="1" customHeight="1" x14ac:dyDescent="0.25">
      <c r="A204" s="6" t="s">
        <v>1133</v>
      </c>
      <c r="B204" s="7">
        <v>1.02</v>
      </c>
      <c r="C204" s="7">
        <v>1.0189999999999999</v>
      </c>
      <c r="D204" s="7">
        <v>1.018</v>
      </c>
      <c r="E204" s="7">
        <v>1.02</v>
      </c>
      <c r="F204" s="12">
        <v>700</v>
      </c>
    </row>
    <row r="205" spans="1:6" ht="12.75" hidden="1" customHeight="1" x14ac:dyDescent="0.25">
      <c r="A205" s="6" t="s">
        <v>1134</v>
      </c>
      <c r="B205" s="7">
        <v>1.02</v>
      </c>
      <c r="C205" s="7">
        <v>1.0189999999999999</v>
      </c>
      <c r="D205" s="7">
        <v>1.018</v>
      </c>
      <c r="E205" s="7">
        <v>1.02</v>
      </c>
      <c r="F205" s="12">
        <v>701</v>
      </c>
    </row>
    <row r="206" spans="1:6" ht="12.75" hidden="1" customHeight="1" x14ac:dyDescent="0.25">
      <c r="A206" s="6" t="s">
        <v>1135</v>
      </c>
      <c r="B206" s="7">
        <v>1.02</v>
      </c>
      <c r="C206" s="7">
        <v>1.0189999999999999</v>
      </c>
      <c r="D206" s="7">
        <v>1.018</v>
      </c>
      <c r="E206" s="7">
        <v>1.02</v>
      </c>
      <c r="F206" s="12">
        <v>702</v>
      </c>
    </row>
    <row r="207" spans="1:6" ht="12.75" hidden="1" customHeight="1" x14ac:dyDescent="0.25">
      <c r="A207" s="6" t="s">
        <v>1136</v>
      </c>
      <c r="B207" s="7">
        <v>1.02</v>
      </c>
      <c r="C207" s="7">
        <v>1.0189999999999999</v>
      </c>
      <c r="D207" s="7">
        <v>1.018</v>
      </c>
      <c r="E207" s="7">
        <v>1.02</v>
      </c>
      <c r="F207" s="12">
        <v>703</v>
      </c>
    </row>
    <row r="208" spans="1:6" ht="12.75" hidden="1" customHeight="1" x14ac:dyDescent="0.25">
      <c r="A208" s="6" t="s">
        <v>1137</v>
      </c>
      <c r="B208" s="7">
        <v>1.02</v>
      </c>
      <c r="C208" s="7">
        <v>1.0189999999999999</v>
      </c>
      <c r="D208" s="7">
        <v>1.018</v>
      </c>
      <c r="E208" s="7">
        <v>1.02</v>
      </c>
      <c r="F208" s="12">
        <v>704</v>
      </c>
    </row>
    <row r="209" spans="1:6" ht="12.75" hidden="1" customHeight="1" x14ac:dyDescent="0.25">
      <c r="A209" s="6" t="s">
        <v>1138</v>
      </c>
      <c r="B209" s="7">
        <v>1.02</v>
      </c>
      <c r="C209" s="7">
        <v>1.0189999999999999</v>
      </c>
      <c r="D209" s="7">
        <v>1.018</v>
      </c>
      <c r="E209" s="7">
        <v>1.02</v>
      </c>
      <c r="F209" s="12">
        <v>705</v>
      </c>
    </row>
    <row r="210" spans="1:6" ht="12.75" hidden="1" customHeight="1" x14ac:dyDescent="0.25">
      <c r="A210" s="6" t="s">
        <v>1139</v>
      </c>
      <c r="B210" s="7">
        <v>1.02</v>
      </c>
      <c r="C210" s="7">
        <v>1.0189999999999999</v>
      </c>
      <c r="D210" s="7">
        <v>1.018</v>
      </c>
      <c r="E210" s="7">
        <v>1.02</v>
      </c>
      <c r="F210" s="12">
        <v>706</v>
      </c>
    </row>
    <row r="211" spans="1:6" ht="12.75" hidden="1" customHeight="1" x14ac:dyDescent="0.25">
      <c r="A211" s="6" t="s">
        <v>1140</v>
      </c>
      <c r="B211" s="7">
        <v>1.02</v>
      </c>
      <c r="C211" s="7">
        <v>1.0189999999999999</v>
      </c>
      <c r="D211" s="7">
        <v>1.018</v>
      </c>
      <c r="E211" s="7">
        <v>1.02</v>
      </c>
      <c r="F211" s="12">
        <v>707</v>
      </c>
    </row>
    <row r="212" spans="1:6" ht="12.75" hidden="1" customHeight="1" x14ac:dyDescent="0.25">
      <c r="A212" s="6" t="s">
        <v>1141</v>
      </c>
      <c r="B212" s="7">
        <v>1.02</v>
      </c>
      <c r="C212" s="7">
        <v>1.0189999999999999</v>
      </c>
      <c r="D212" s="7">
        <v>1.018</v>
      </c>
      <c r="E212" s="7">
        <v>1.02</v>
      </c>
      <c r="F212" s="12">
        <v>708</v>
      </c>
    </row>
    <row r="213" spans="1:6" ht="12.75" hidden="1" customHeight="1" x14ac:dyDescent="0.25">
      <c r="A213" s="6" t="s">
        <v>1142</v>
      </c>
      <c r="B213" s="7">
        <v>1.02</v>
      </c>
      <c r="C213" s="7">
        <v>1.0189999999999999</v>
      </c>
      <c r="D213" s="7">
        <v>1.018</v>
      </c>
      <c r="E213" s="7">
        <v>1.02</v>
      </c>
      <c r="F213" s="12">
        <v>709</v>
      </c>
    </row>
    <row r="214" spans="1:6" ht="12.75" hidden="1" customHeight="1" x14ac:dyDescent="0.25">
      <c r="A214" s="6" t="s">
        <v>1143</v>
      </c>
      <c r="B214" s="7">
        <v>1.02</v>
      </c>
      <c r="C214" s="7">
        <v>1.0189999999999999</v>
      </c>
      <c r="D214" s="7">
        <v>1.018</v>
      </c>
      <c r="E214" s="7">
        <v>1.02</v>
      </c>
      <c r="F214" s="12">
        <v>712</v>
      </c>
    </row>
    <row r="215" spans="1:6" ht="12.75" hidden="1" customHeight="1" x14ac:dyDescent="0.25">
      <c r="A215" s="6" t="s">
        <v>1144</v>
      </c>
      <c r="B215" s="7">
        <v>1.014</v>
      </c>
      <c r="C215" s="7">
        <v>1.014</v>
      </c>
      <c r="D215" s="7">
        <v>1.012</v>
      </c>
      <c r="E215" s="7">
        <v>1.014</v>
      </c>
      <c r="F215" s="12">
        <v>713</v>
      </c>
    </row>
    <row r="216" spans="1:6" ht="12.75" hidden="1" customHeight="1" x14ac:dyDescent="0.25">
      <c r="A216" s="6" t="s">
        <v>1145</v>
      </c>
      <c r="B216" s="7">
        <v>1.014</v>
      </c>
      <c r="C216" s="7">
        <v>1.014</v>
      </c>
      <c r="D216" s="7">
        <v>1.012</v>
      </c>
      <c r="E216" s="7">
        <v>1.014</v>
      </c>
      <c r="F216" s="12">
        <v>714</v>
      </c>
    </row>
    <row r="217" spans="1:6" ht="12.75" hidden="1" customHeight="1" x14ac:dyDescent="0.25">
      <c r="A217" s="6" t="s">
        <v>1146</v>
      </c>
      <c r="B217" s="7">
        <v>1.014</v>
      </c>
      <c r="C217" s="7">
        <v>1.014</v>
      </c>
      <c r="D217" s="7">
        <v>1.012</v>
      </c>
      <c r="E217" s="7">
        <v>1.014</v>
      </c>
      <c r="F217" s="12">
        <v>715</v>
      </c>
    </row>
    <row r="218" spans="1:6" ht="12.75" hidden="1" customHeight="1" x14ac:dyDescent="0.25">
      <c r="A218" s="6" t="s">
        <v>1147</v>
      </c>
      <c r="B218" s="7">
        <v>1.014</v>
      </c>
      <c r="C218" s="7">
        <v>1.014</v>
      </c>
      <c r="D218" s="7">
        <v>1.012</v>
      </c>
      <c r="E218" s="7">
        <v>1.014</v>
      </c>
      <c r="F218" s="12">
        <v>716</v>
      </c>
    </row>
    <row r="219" spans="1:6" ht="12.75" hidden="1" customHeight="1" x14ac:dyDescent="0.25">
      <c r="A219" s="6" t="s">
        <v>1148</v>
      </c>
      <c r="B219" s="7">
        <v>1.014</v>
      </c>
      <c r="C219" s="7">
        <v>1.014</v>
      </c>
      <c r="D219" s="7">
        <v>1.012</v>
      </c>
      <c r="E219" s="7">
        <v>1.014</v>
      </c>
      <c r="F219" s="12">
        <v>717</v>
      </c>
    </row>
    <row r="220" spans="1:6" ht="12.75" hidden="1" customHeight="1" x14ac:dyDescent="0.25">
      <c r="A220" s="6" t="s">
        <v>1149</v>
      </c>
      <c r="B220" s="7">
        <v>1.002</v>
      </c>
      <c r="C220" s="7">
        <v>1.0009999999999999</v>
      </c>
      <c r="D220" s="7">
        <v>1.0009999999999999</v>
      </c>
      <c r="E220" s="7">
        <v>1.0009999999999999</v>
      </c>
      <c r="F220" s="12">
        <v>718</v>
      </c>
    </row>
    <row r="221" spans="1:6" ht="12.75" hidden="1" customHeight="1" x14ac:dyDescent="0.25">
      <c r="A221" s="6" t="s">
        <v>1150</v>
      </c>
      <c r="B221" s="7">
        <v>1.002</v>
      </c>
      <c r="C221" s="7">
        <v>1.0009999999999999</v>
      </c>
      <c r="D221" s="7">
        <v>1.0009999999999999</v>
      </c>
      <c r="E221" s="7">
        <v>1.0009999999999999</v>
      </c>
      <c r="F221" s="12">
        <v>719</v>
      </c>
    </row>
    <row r="222" spans="1:6" ht="12.75" hidden="1" customHeight="1" x14ac:dyDescent="0.25">
      <c r="A222" s="6" t="s">
        <v>1151</v>
      </c>
      <c r="B222" s="7">
        <v>1.02</v>
      </c>
      <c r="C222" s="7">
        <v>1.0189999999999999</v>
      </c>
      <c r="D222" s="7">
        <v>1.018</v>
      </c>
      <c r="E222" s="7">
        <v>1.02</v>
      </c>
      <c r="F222" s="12">
        <v>720</v>
      </c>
    </row>
    <row r="223" spans="1:6" ht="12.75" hidden="1" customHeight="1" x14ac:dyDescent="0.25">
      <c r="A223" s="6" t="s">
        <v>1152</v>
      </c>
      <c r="B223" s="7">
        <v>1.002</v>
      </c>
      <c r="C223" s="7">
        <v>1.002</v>
      </c>
      <c r="D223" s="7">
        <v>1.002</v>
      </c>
      <c r="E223" s="7">
        <v>1.002</v>
      </c>
      <c r="F223" s="12">
        <v>750</v>
      </c>
    </row>
    <row r="224" spans="1:6" ht="12.75" hidden="1" customHeight="1" x14ac:dyDescent="0.25">
      <c r="A224" s="6" t="s">
        <v>1153</v>
      </c>
      <c r="B224" s="7">
        <v>1.014</v>
      </c>
      <c r="C224" s="7">
        <v>1.014</v>
      </c>
      <c r="D224" s="7">
        <v>1.012</v>
      </c>
      <c r="E224" s="7">
        <v>1.014</v>
      </c>
      <c r="F224" s="12">
        <v>759</v>
      </c>
    </row>
    <row r="225" spans="1:6" ht="12.75" hidden="1" customHeight="1" x14ac:dyDescent="0.25">
      <c r="A225" s="6" t="s">
        <v>1154</v>
      </c>
      <c r="B225" s="7">
        <v>1.02</v>
      </c>
      <c r="C225" s="7">
        <v>1.0189999999999999</v>
      </c>
      <c r="D225" s="7">
        <v>1.018</v>
      </c>
      <c r="E225" s="7">
        <v>1.02</v>
      </c>
      <c r="F225" s="12">
        <v>797</v>
      </c>
    </row>
    <row r="226" spans="1:6" ht="12.75" hidden="1" customHeight="1" x14ac:dyDescent="0.25">
      <c r="A226" s="6" t="s">
        <v>1155</v>
      </c>
      <c r="B226" s="7">
        <v>1.02</v>
      </c>
      <c r="C226" s="7">
        <v>1.0189999999999999</v>
      </c>
      <c r="D226" s="7">
        <v>1.018</v>
      </c>
      <c r="E226" s="7">
        <v>1.02</v>
      </c>
      <c r="F226" s="12">
        <v>798</v>
      </c>
    </row>
    <row r="227" spans="1:6" ht="12.75" hidden="1" customHeight="1" x14ac:dyDescent="0.25">
      <c r="A227" s="6" t="s">
        <v>1156</v>
      </c>
      <c r="B227" s="7">
        <v>1.02</v>
      </c>
      <c r="C227" s="7">
        <v>1.0189999999999999</v>
      </c>
      <c r="D227" s="7">
        <v>1.018</v>
      </c>
      <c r="E227" s="7">
        <v>1.02</v>
      </c>
      <c r="F227" s="12">
        <v>799</v>
      </c>
    </row>
    <row r="228" spans="1:6" ht="12.75" hidden="1" customHeight="1" x14ac:dyDescent="0.25">
      <c r="A228" s="6" t="s">
        <v>1157</v>
      </c>
      <c r="B228" s="7">
        <v>1.02</v>
      </c>
      <c r="C228" s="7">
        <v>1.0189999999999999</v>
      </c>
      <c r="D228" s="7">
        <v>1.018</v>
      </c>
      <c r="E228" s="7">
        <v>1.02</v>
      </c>
      <c r="F228" s="12">
        <v>800</v>
      </c>
    </row>
    <row r="229" spans="1:6" ht="12.75" hidden="1" customHeight="1" x14ac:dyDescent="0.25">
      <c r="A229" s="6" t="s">
        <v>1158</v>
      </c>
      <c r="B229" s="7">
        <v>1.0129999999999999</v>
      </c>
      <c r="C229" s="7">
        <v>1.0129999999999999</v>
      </c>
      <c r="D229" s="7">
        <v>1.012</v>
      </c>
      <c r="E229" s="7">
        <v>1.012</v>
      </c>
      <c r="F229" s="12">
        <v>805</v>
      </c>
    </row>
    <row r="230" spans="1:6" ht="12.75" hidden="1" customHeight="1" x14ac:dyDescent="0.25">
      <c r="A230" s="6" t="s">
        <v>1159</v>
      </c>
      <c r="B230" s="7">
        <v>1.014</v>
      </c>
      <c r="C230" s="7">
        <v>1.014</v>
      </c>
      <c r="D230" s="7">
        <v>1.012</v>
      </c>
      <c r="E230" s="7">
        <v>1.014</v>
      </c>
      <c r="F230" s="12">
        <v>810</v>
      </c>
    </row>
    <row r="231" spans="1:6" ht="12.75" hidden="1" customHeight="1" x14ac:dyDescent="0.25">
      <c r="A231" s="6" t="s">
        <v>1160</v>
      </c>
      <c r="B231" s="7">
        <v>1.02</v>
      </c>
      <c r="C231" s="7">
        <v>1.0189999999999999</v>
      </c>
      <c r="D231" s="7">
        <v>1.018</v>
      </c>
      <c r="E231" s="7">
        <v>1.02</v>
      </c>
      <c r="F231" s="12">
        <v>811</v>
      </c>
    </row>
    <row r="232" spans="1:6" ht="12.75" hidden="1" customHeight="1" x14ac:dyDescent="0.25">
      <c r="A232" s="6" t="s">
        <v>1161</v>
      </c>
      <c r="B232" s="7">
        <v>1.02</v>
      </c>
      <c r="C232" s="7">
        <v>1.0189999999999999</v>
      </c>
      <c r="D232" s="7">
        <v>1.018</v>
      </c>
      <c r="E232" s="7">
        <v>1.02</v>
      </c>
      <c r="F232" s="12">
        <v>812</v>
      </c>
    </row>
    <row r="233" spans="1:6" ht="12.75" hidden="1" customHeight="1" x14ac:dyDescent="0.25">
      <c r="A233" s="6" t="s">
        <v>1162</v>
      </c>
      <c r="B233" s="7">
        <v>1.014</v>
      </c>
      <c r="C233" s="7">
        <v>1.014</v>
      </c>
      <c r="D233" s="7">
        <v>1.012</v>
      </c>
      <c r="E233" s="7">
        <v>1.014</v>
      </c>
      <c r="F233" s="12">
        <v>815</v>
      </c>
    </row>
    <row r="234" spans="1:6" ht="12.75" hidden="1" customHeight="1" x14ac:dyDescent="0.25">
      <c r="A234" s="6" t="s">
        <v>1163</v>
      </c>
      <c r="B234" s="7">
        <v>1.014</v>
      </c>
      <c r="C234" s="7">
        <v>1.014</v>
      </c>
      <c r="D234" s="7">
        <v>1.012</v>
      </c>
      <c r="E234" s="7">
        <v>1.014</v>
      </c>
      <c r="F234" s="12">
        <v>816</v>
      </c>
    </row>
    <row r="235" spans="1:6" ht="12.75" hidden="1" customHeight="1" x14ac:dyDescent="0.25">
      <c r="A235" s="6" t="s">
        <v>1164</v>
      </c>
      <c r="B235" s="7">
        <v>1.014</v>
      </c>
      <c r="C235" s="7">
        <v>1.014</v>
      </c>
      <c r="D235" s="7">
        <v>1.012</v>
      </c>
      <c r="E235" s="7">
        <v>1.014</v>
      </c>
      <c r="F235" s="12">
        <v>817</v>
      </c>
    </row>
    <row r="236" spans="1:6" ht="12.75" hidden="1" customHeight="1" x14ac:dyDescent="0.25">
      <c r="A236" s="6" t="s">
        <v>1165</v>
      </c>
      <c r="B236" s="7">
        <v>1.0089999999999999</v>
      </c>
      <c r="C236" s="7">
        <v>1.0089999999999999</v>
      </c>
      <c r="D236" s="7">
        <v>1.0089999999999999</v>
      </c>
      <c r="E236" s="7">
        <v>1.0089999999999999</v>
      </c>
      <c r="F236" s="12">
        <v>818</v>
      </c>
    </row>
    <row r="237" spans="1:6" ht="12.75" hidden="1" customHeight="1" x14ac:dyDescent="0.25">
      <c r="A237" s="6" t="s">
        <v>1166</v>
      </c>
      <c r="B237" s="7">
        <v>1.014</v>
      </c>
      <c r="C237" s="7">
        <v>1.014</v>
      </c>
      <c r="D237" s="7">
        <v>1.012</v>
      </c>
      <c r="E237" s="7">
        <v>1.014</v>
      </c>
      <c r="F237" s="12">
        <v>819</v>
      </c>
    </row>
    <row r="238" spans="1:6" ht="12.75" hidden="1" customHeight="1" x14ac:dyDescent="0.25">
      <c r="A238" s="6" t="s">
        <v>1167</v>
      </c>
      <c r="B238" s="7">
        <v>1.014</v>
      </c>
      <c r="C238" s="7">
        <v>1.014</v>
      </c>
      <c r="D238" s="7">
        <v>1.012</v>
      </c>
      <c r="E238" s="7">
        <v>1.014</v>
      </c>
      <c r="F238" s="12">
        <v>820</v>
      </c>
    </row>
    <row r="239" spans="1:6" ht="12.75" hidden="1" customHeight="1" x14ac:dyDescent="0.25">
      <c r="A239" s="6" t="s">
        <v>1168</v>
      </c>
      <c r="B239" s="7">
        <v>1.014</v>
      </c>
      <c r="C239" s="7">
        <v>1.014</v>
      </c>
      <c r="D239" s="7">
        <v>1.012</v>
      </c>
      <c r="E239" s="7">
        <v>1.014</v>
      </c>
      <c r="F239" s="12">
        <v>821</v>
      </c>
    </row>
    <row r="240" spans="1:6" ht="12.75" hidden="1" customHeight="1" x14ac:dyDescent="0.25">
      <c r="A240" s="6" t="s">
        <v>1169</v>
      </c>
      <c r="B240" s="7">
        <v>1.014</v>
      </c>
      <c r="C240" s="7">
        <v>1.014</v>
      </c>
      <c r="D240" s="7">
        <v>1.012</v>
      </c>
      <c r="E240" s="7">
        <v>1.014</v>
      </c>
      <c r="F240" s="12">
        <v>822</v>
      </c>
    </row>
    <row r="241" spans="1:6" ht="12.75" hidden="1" customHeight="1" x14ac:dyDescent="0.25">
      <c r="A241" s="6" t="s">
        <v>1170</v>
      </c>
      <c r="B241" s="7">
        <v>1.014</v>
      </c>
      <c r="C241" s="7">
        <v>1.014</v>
      </c>
      <c r="D241" s="7">
        <v>1.012</v>
      </c>
      <c r="E241" s="7">
        <v>1.014</v>
      </c>
      <c r="F241" s="12">
        <v>823</v>
      </c>
    </row>
    <row r="242" spans="1:6" ht="12.75" hidden="1" customHeight="1" x14ac:dyDescent="0.25">
      <c r="A242" s="6" t="s">
        <v>1171</v>
      </c>
      <c r="B242" s="7">
        <v>1.014</v>
      </c>
      <c r="C242" s="7">
        <v>1.014</v>
      </c>
      <c r="D242" s="7">
        <v>1.012</v>
      </c>
      <c r="E242" s="7">
        <v>1.014</v>
      </c>
      <c r="F242" s="12">
        <v>824</v>
      </c>
    </row>
    <row r="243" spans="1:6" ht="12.75" hidden="1" customHeight="1" x14ac:dyDescent="0.25">
      <c r="A243" s="6" t="s">
        <v>1172</v>
      </c>
      <c r="B243" s="7">
        <v>1.014</v>
      </c>
      <c r="C243" s="7">
        <v>1.014</v>
      </c>
      <c r="D243" s="7">
        <v>1.012</v>
      </c>
      <c r="E243" s="7">
        <v>1.014</v>
      </c>
      <c r="F243" s="12">
        <v>825</v>
      </c>
    </row>
    <row r="244" spans="1:6" ht="12.75" hidden="1" customHeight="1" x14ac:dyDescent="0.25">
      <c r="A244" s="6" t="s">
        <v>1173</v>
      </c>
      <c r="B244" s="7">
        <v>1.014</v>
      </c>
      <c r="C244" s="7">
        <v>1.014</v>
      </c>
      <c r="D244" s="7">
        <v>1.012</v>
      </c>
      <c r="E244" s="7">
        <v>1.014</v>
      </c>
      <c r="F244" s="12">
        <v>826</v>
      </c>
    </row>
    <row r="245" spans="1:6" ht="12.75" hidden="1" customHeight="1" x14ac:dyDescent="0.25">
      <c r="A245" s="6" t="s">
        <v>1174</v>
      </c>
      <c r="B245" s="7">
        <v>1.014</v>
      </c>
      <c r="C245" s="7">
        <v>1.014</v>
      </c>
      <c r="D245" s="7">
        <v>1.012</v>
      </c>
      <c r="E245" s="7">
        <v>1.014</v>
      </c>
      <c r="F245" s="12">
        <v>827</v>
      </c>
    </row>
    <row r="246" spans="1:6" ht="12.75" hidden="1" customHeight="1" x14ac:dyDescent="0.25">
      <c r="A246" s="6" t="s">
        <v>1175</v>
      </c>
      <c r="B246" s="7">
        <v>1.012</v>
      </c>
      <c r="C246" s="7">
        <v>1.012</v>
      </c>
      <c r="D246" s="7">
        <v>1.0109999999999999</v>
      </c>
      <c r="E246" s="7">
        <v>1.0109999999999999</v>
      </c>
      <c r="F246" s="12">
        <v>828</v>
      </c>
    </row>
    <row r="247" spans="1:6" ht="12.75" hidden="1" customHeight="1" x14ac:dyDescent="0.25">
      <c r="A247" s="6" t="s">
        <v>1176</v>
      </c>
      <c r="B247" s="7">
        <v>1.014</v>
      </c>
      <c r="C247" s="7">
        <v>1.014</v>
      </c>
      <c r="D247" s="7">
        <v>1.012</v>
      </c>
      <c r="E247" s="7">
        <v>1.014</v>
      </c>
      <c r="F247" s="12">
        <v>829</v>
      </c>
    </row>
    <row r="248" spans="1:6" ht="12.75" hidden="1" customHeight="1" x14ac:dyDescent="0.25">
      <c r="A248" s="6" t="s">
        <v>1177</v>
      </c>
      <c r="B248" s="7">
        <v>1.014</v>
      </c>
      <c r="C248" s="7">
        <v>1.014</v>
      </c>
      <c r="D248" s="7">
        <v>1.012</v>
      </c>
      <c r="E248" s="7">
        <v>1.014</v>
      </c>
      <c r="F248" s="12">
        <v>830</v>
      </c>
    </row>
    <row r="249" spans="1:6" ht="12.75" hidden="1" customHeight="1" x14ac:dyDescent="0.25">
      <c r="A249" s="6" t="s">
        <v>1178</v>
      </c>
      <c r="B249" s="7">
        <v>1.014</v>
      </c>
      <c r="C249" s="7">
        <v>1.014</v>
      </c>
      <c r="D249" s="7">
        <v>1.012</v>
      </c>
      <c r="E249" s="7">
        <v>1.014</v>
      </c>
      <c r="F249" s="12">
        <v>831</v>
      </c>
    </row>
    <row r="250" spans="1:6" ht="12.75" hidden="1" customHeight="1" x14ac:dyDescent="0.25">
      <c r="A250" s="6" t="s">
        <v>1179</v>
      </c>
      <c r="B250" s="7">
        <v>1.014</v>
      </c>
      <c r="C250" s="7">
        <v>1.014</v>
      </c>
      <c r="D250" s="7">
        <v>1.012</v>
      </c>
      <c r="E250" s="7">
        <v>1.014</v>
      </c>
      <c r="F250" s="12">
        <v>832</v>
      </c>
    </row>
    <row r="251" spans="1:6" ht="12.75" hidden="1" customHeight="1" x14ac:dyDescent="0.25">
      <c r="A251" s="6" t="s">
        <v>1180</v>
      </c>
      <c r="B251" s="7">
        <v>1.014</v>
      </c>
      <c r="C251" s="7">
        <v>1.014</v>
      </c>
      <c r="D251" s="7">
        <v>1.012</v>
      </c>
      <c r="E251" s="7">
        <v>1.014</v>
      </c>
      <c r="F251" s="12">
        <v>833</v>
      </c>
    </row>
    <row r="252" spans="1:6" ht="12.75" hidden="1" customHeight="1" x14ac:dyDescent="0.25">
      <c r="A252" s="6" t="s">
        <v>1181</v>
      </c>
      <c r="B252" s="7">
        <v>1.014</v>
      </c>
      <c r="C252" s="7">
        <v>1.014</v>
      </c>
      <c r="D252" s="7">
        <v>1.012</v>
      </c>
      <c r="E252" s="7">
        <v>1.014</v>
      </c>
      <c r="F252" s="12">
        <v>834</v>
      </c>
    </row>
    <row r="253" spans="1:6" ht="12.75" hidden="1" customHeight="1" x14ac:dyDescent="0.25">
      <c r="A253" s="6" t="s">
        <v>1182</v>
      </c>
      <c r="B253" s="7">
        <v>1.014</v>
      </c>
      <c r="C253" s="7">
        <v>1.014</v>
      </c>
      <c r="D253" s="7">
        <v>1.012</v>
      </c>
      <c r="E253" s="7">
        <v>1.014</v>
      </c>
      <c r="F253" s="12">
        <v>835</v>
      </c>
    </row>
    <row r="254" spans="1:6" ht="12.75" hidden="1" customHeight="1" x14ac:dyDescent="0.25">
      <c r="A254" s="6" t="s">
        <v>1183</v>
      </c>
      <c r="B254" s="7">
        <v>1.014</v>
      </c>
      <c r="C254" s="7">
        <v>1.014</v>
      </c>
      <c r="D254" s="7">
        <v>1.012</v>
      </c>
      <c r="E254" s="7">
        <v>1.014</v>
      </c>
      <c r="F254" s="12">
        <v>836</v>
      </c>
    </row>
    <row r="255" spans="1:6" ht="12.75" hidden="1" customHeight="1" x14ac:dyDescent="0.25">
      <c r="A255" s="6" t="s">
        <v>1184</v>
      </c>
      <c r="B255" s="7">
        <v>1.014</v>
      </c>
      <c r="C255" s="7">
        <v>1.014</v>
      </c>
      <c r="D255" s="7">
        <v>1.012</v>
      </c>
      <c r="E255" s="7">
        <v>1.014</v>
      </c>
      <c r="F255" s="12">
        <v>837</v>
      </c>
    </row>
    <row r="256" spans="1:6" ht="12.75" hidden="1" customHeight="1" x14ac:dyDescent="0.25">
      <c r="A256" s="6" t="s">
        <v>1185</v>
      </c>
      <c r="B256" s="7">
        <v>1.014</v>
      </c>
      <c r="C256" s="7">
        <v>1.014</v>
      </c>
      <c r="D256" s="7">
        <v>1.012</v>
      </c>
      <c r="E256" s="7">
        <v>1.014</v>
      </c>
      <c r="F256" s="12">
        <v>838</v>
      </c>
    </row>
    <row r="257" spans="1:6" ht="12.75" hidden="1" customHeight="1" x14ac:dyDescent="0.25">
      <c r="A257" s="6" t="s">
        <v>1186</v>
      </c>
      <c r="B257" s="7">
        <v>1.014</v>
      </c>
      <c r="C257" s="7">
        <v>1.014</v>
      </c>
      <c r="D257" s="7">
        <v>1.012</v>
      </c>
      <c r="E257" s="7">
        <v>1.014</v>
      </c>
      <c r="F257" s="12">
        <v>839</v>
      </c>
    </row>
    <row r="258" spans="1:6" ht="12.75" hidden="1" customHeight="1" x14ac:dyDescent="0.25">
      <c r="A258" s="6" t="s">
        <v>1187</v>
      </c>
      <c r="B258" s="7">
        <v>1.014</v>
      </c>
      <c r="C258" s="7">
        <v>1.014</v>
      </c>
      <c r="D258" s="7">
        <v>1.012</v>
      </c>
      <c r="E258" s="7">
        <v>1.014</v>
      </c>
      <c r="F258" s="12">
        <v>840</v>
      </c>
    </row>
    <row r="259" spans="1:6" ht="12.75" hidden="1" customHeight="1" x14ac:dyDescent="0.25">
      <c r="A259" s="6" t="s">
        <v>1188</v>
      </c>
      <c r="B259" s="7">
        <v>1.014</v>
      </c>
      <c r="C259" s="7">
        <v>1.014</v>
      </c>
      <c r="D259" s="7">
        <v>1.012</v>
      </c>
      <c r="E259" s="7">
        <v>1.014</v>
      </c>
      <c r="F259" s="12">
        <v>841</v>
      </c>
    </row>
    <row r="260" spans="1:6" ht="12.75" hidden="1" customHeight="1" x14ac:dyDescent="0.25">
      <c r="A260" s="6" t="s">
        <v>1189</v>
      </c>
      <c r="B260" s="7">
        <v>1.014</v>
      </c>
      <c r="C260" s="7">
        <v>1.014</v>
      </c>
      <c r="D260" s="7">
        <v>1.012</v>
      </c>
      <c r="E260" s="7">
        <v>1.014</v>
      </c>
      <c r="F260" s="12">
        <v>842</v>
      </c>
    </row>
    <row r="261" spans="1:6" ht="12.75" hidden="1" customHeight="1" x14ac:dyDescent="0.25">
      <c r="A261" s="6" t="s">
        <v>1190</v>
      </c>
      <c r="B261" s="7">
        <v>1.014</v>
      </c>
      <c r="C261" s="7">
        <v>1.014</v>
      </c>
      <c r="D261" s="7">
        <v>1.012</v>
      </c>
      <c r="E261" s="7">
        <v>1.014</v>
      </c>
      <c r="F261" s="12">
        <v>843</v>
      </c>
    </row>
    <row r="262" spans="1:6" ht="12.75" hidden="1" customHeight="1" x14ac:dyDescent="0.25">
      <c r="A262" s="6" t="s">
        <v>1191</v>
      </c>
      <c r="B262" s="7">
        <v>1.014</v>
      </c>
      <c r="C262" s="7">
        <v>1.014</v>
      </c>
      <c r="D262" s="7">
        <v>1.012</v>
      </c>
      <c r="E262" s="7">
        <v>1.014</v>
      </c>
      <c r="F262" s="12">
        <v>844</v>
      </c>
    </row>
    <row r="263" spans="1:6" ht="12.75" hidden="1" customHeight="1" x14ac:dyDescent="0.25">
      <c r="A263" s="6" t="s">
        <v>1192</v>
      </c>
      <c r="B263" s="7">
        <v>1.014</v>
      </c>
      <c r="C263" s="7">
        <v>1.014</v>
      </c>
      <c r="D263" s="7">
        <v>1.012</v>
      </c>
      <c r="E263" s="7">
        <v>1.014</v>
      </c>
      <c r="F263" s="12">
        <v>845</v>
      </c>
    </row>
    <row r="264" spans="1:6" ht="12.75" hidden="1" customHeight="1" x14ac:dyDescent="0.25">
      <c r="A264" s="6" t="s">
        <v>1193</v>
      </c>
      <c r="B264" s="7">
        <v>1.014</v>
      </c>
      <c r="C264" s="7">
        <v>1.014</v>
      </c>
      <c r="D264" s="7">
        <v>1.012</v>
      </c>
      <c r="E264" s="7">
        <v>1.014</v>
      </c>
      <c r="F264" s="12">
        <v>846</v>
      </c>
    </row>
    <row r="265" spans="1:6" ht="12.75" hidden="1" customHeight="1" x14ac:dyDescent="0.25">
      <c r="A265" s="6" t="s">
        <v>1194</v>
      </c>
      <c r="B265" s="7">
        <v>1.014</v>
      </c>
      <c r="C265" s="7">
        <v>1.014</v>
      </c>
      <c r="D265" s="7">
        <v>1.012</v>
      </c>
      <c r="E265" s="7">
        <v>1.014</v>
      </c>
      <c r="F265" s="12">
        <v>847</v>
      </c>
    </row>
    <row r="266" spans="1:6" ht="12.75" hidden="1" customHeight="1" x14ac:dyDescent="0.25">
      <c r="A266" s="6" t="s">
        <v>1195</v>
      </c>
      <c r="B266" s="7">
        <v>1.014</v>
      </c>
      <c r="C266" s="7">
        <v>1.014</v>
      </c>
      <c r="D266" s="7">
        <v>1.012</v>
      </c>
      <c r="E266" s="7">
        <v>1.014</v>
      </c>
      <c r="F266" s="12">
        <v>848</v>
      </c>
    </row>
    <row r="267" spans="1:6" ht="12.75" hidden="1" customHeight="1" x14ac:dyDescent="0.25">
      <c r="A267" s="6" t="s">
        <v>1196</v>
      </c>
      <c r="B267" s="7">
        <v>1.014</v>
      </c>
      <c r="C267" s="7">
        <v>1.014</v>
      </c>
      <c r="D267" s="7">
        <v>1.012</v>
      </c>
      <c r="E267" s="7">
        <v>1.014</v>
      </c>
      <c r="F267" s="12">
        <v>849</v>
      </c>
    </row>
    <row r="268" spans="1:6" ht="12.75" hidden="1" customHeight="1" x14ac:dyDescent="0.25">
      <c r="A268" s="6" t="s">
        <v>1197</v>
      </c>
      <c r="B268" s="7">
        <v>1.014</v>
      </c>
      <c r="C268" s="7">
        <v>1.014</v>
      </c>
      <c r="D268" s="7">
        <v>1.012</v>
      </c>
      <c r="E268" s="7">
        <v>1.014</v>
      </c>
      <c r="F268" s="12">
        <v>850</v>
      </c>
    </row>
    <row r="269" spans="1:6" ht="12.75" hidden="1" customHeight="1" x14ac:dyDescent="0.25">
      <c r="A269" s="6" t="s">
        <v>1198</v>
      </c>
      <c r="B269" s="7">
        <v>1.014</v>
      </c>
      <c r="C269" s="7">
        <v>1.014</v>
      </c>
      <c r="D269" s="7">
        <v>1.012</v>
      </c>
      <c r="E269" s="7">
        <v>1.014</v>
      </c>
      <c r="F269" s="12">
        <v>851</v>
      </c>
    </row>
    <row r="270" spans="1:6" ht="12.75" hidden="1" customHeight="1" x14ac:dyDescent="0.25">
      <c r="A270" s="6" t="s">
        <v>1199</v>
      </c>
      <c r="B270" s="7">
        <v>1.014</v>
      </c>
      <c r="C270" s="7">
        <v>1.014</v>
      </c>
      <c r="D270" s="7">
        <v>1.012</v>
      </c>
      <c r="E270" s="7">
        <v>1.014</v>
      </c>
      <c r="F270" s="12">
        <v>852</v>
      </c>
    </row>
    <row r="271" spans="1:6" ht="12.75" hidden="1" customHeight="1" x14ac:dyDescent="0.25">
      <c r="A271" s="6" t="s">
        <v>1200</v>
      </c>
      <c r="B271" s="7">
        <v>1.014</v>
      </c>
      <c r="C271" s="7">
        <v>1.014</v>
      </c>
      <c r="D271" s="7">
        <v>1.012</v>
      </c>
      <c r="E271" s="7">
        <v>1.014</v>
      </c>
      <c r="F271" s="12">
        <v>853</v>
      </c>
    </row>
    <row r="272" spans="1:6" ht="12.75" hidden="1" customHeight="1" x14ac:dyDescent="0.25">
      <c r="A272" s="6" t="s">
        <v>1201</v>
      </c>
      <c r="B272" s="7">
        <v>1.014</v>
      </c>
      <c r="C272" s="7">
        <v>1.014</v>
      </c>
      <c r="D272" s="7">
        <v>1.012</v>
      </c>
      <c r="E272" s="7">
        <v>1.014</v>
      </c>
      <c r="F272" s="12">
        <v>854</v>
      </c>
    </row>
    <row r="273" spans="1:6" ht="12.75" hidden="1" customHeight="1" x14ac:dyDescent="0.25">
      <c r="A273" s="6" t="s">
        <v>1202</v>
      </c>
      <c r="B273" s="7">
        <v>1.014</v>
      </c>
      <c r="C273" s="7">
        <v>1.014</v>
      </c>
      <c r="D273" s="7">
        <v>1.012</v>
      </c>
      <c r="E273" s="7">
        <v>1.014</v>
      </c>
      <c r="F273" s="12">
        <v>855</v>
      </c>
    </row>
    <row r="274" spans="1:6" ht="12.75" hidden="1" customHeight="1" x14ac:dyDescent="0.25">
      <c r="A274" s="6" t="s">
        <v>1203</v>
      </c>
      <c r="B274" s="7">
        <v>1.014</v>
      </c>
      <c r="C274" s="7">
        <v>1.014</v>
      </c>
      <c r="D274" s="7">
        <v>1.012</v>
      </c>
      <c r="E274" s="7">
        <v>1.014</v>
      </c>
      <c r="F274" s="12">
        <v>856</v>
      </c>
    </row>
    <row r="275" spans="1:6" ht="12.75" hidden="1" customHeight="1" x14ac:dyDescent="0.25">
      <c r="A275" s="6" t="s">
        <v>1204</v>
      </c>
      <c r="B275" s="7">
        <v>1.014</v>
      </c>
      <c r="C275" s="7">
        <v>1.014</v>
      </c>
      <c r="D275" s="7">
        <v>1.012</v>
      </c>
      <c r="E275" s="7">
        <v>1.014</v>
      </c>
      <c r="F275" s="12">
        <v>857</v>
      </c>
    </row>
    <row r="276" spans="1:6" ht="12.75" hidden="1" customHeight="1" x14ac:dyDescent="0.25">
      <c r="A276" s="6" t="s">
        <v>1205</v>
      </c>
      <c r="B276" s="7">
        <v>1.014</v>
      </c>
      <c r="C276" s="7">
        <v>1.014</v>
      </c>
      <c r="D276" s="7">
        <v>1.012</v>
      </c>
      <c r="E276" s="7">
        <v>1.014</v>
      </c>
      <c r="F276" s="12">
        <v>858</v>
      </c>
    </row>
    <row r="277" spans="1:6" ht="12.75" hidden="1" customHeight="1" x14ac:dyDescent="0.25">
      <c r="A277" s="6" t="s">
        <v>1206</v>
      </c>
      <c r="B277" s="7">
        <v>1.014</v>
      </c>
      <c r="C277" s="7">
        <v>1.014</v>
      </c>
      <c r="D277" s="7">
        <v>1.012</v>
      </c>
      <c r="E277" s="7">
        <v>1.014</v>
      </c>
      <c r="F277" s="12">
        <v>859</v>
      </c>
    </row>
    <row r="278" spans="1:6" ht="12.75" hidden="1" customHeight="1" x14ac:dyDescent="0.25">
      <c r="A278" s="6" t="s">
        <v>1207</v>
      </c>
      <c r="B278" s="7">
        <v>1.014</v>
      </c>
      <c r="C278" s="7">
        <v>1.014</v>
      </c>
      <c r="D278" s="7">
        <v>1.012</v>
      </c>
      <c r="E278" s="7">
        <v>1.014</v>
      </c>
      <c r="F278" s="12">
        <v>860</v>
      </c>
    </row>
    <row r="279" spans="1:6" ht="12.75" hidden="1" customHeight="1" x14ac:dyDescent="0.25">
      <c r="A279" s="6" t="s">
        <v>1208</v>
      </c>
      <c r="B279" s="7">
        <v>1.014</v>
      </c>
      <c r="C279" s="7">
        <v>1.014</v>
      </c>
      <c r="D279" s="7">
        <v>1.012</v>
      </c>
      <c r="E279" s="7">
        <v>1.014</v>
      </c>
      <c r="F279" s="12">
        <v>861</v>
      </c>
    </row>
    <row r="280" spans="1:6" ht="12.75" hidden="1" customHeight="1" x14ac:dyDescent="0.25">
      <c r="A280" s="6" t="s">
        <v>1209</v>
      </c>
      <c r="B280" s="7">
        <v>1.014</v>
      </c>
      <c r="C280" s="7">
        <v>1.014</v>
      </c>
      <c r="D280" s="7">
        <v>1.012</v>
      </c>
      <c r="E280" s="7">
        <v>1.014</v>
      </c>
      <c r="F280" s="12">
        <v>862</v>
      </c>
    </row>
    <row r="281" spans="1:6" ht="12.75" hidden="1" customHeight="1" x14ac:dyDescent="0.25">
      <c r="A281" s="6" t="s">
        <v>1210</v>
      </c>
      <c r="B281" s="7">
        <v>1.014</v>
      </c>
      <c r="C281" s="7">
        <v>1.014</v>
      </c>
      <c r="D281" s="7">
        <v>1.012</v>
      </c>
      <c r="E281" s="7">
        <v>1.014</v>
      </c>
      <c r="F281" s="12">
        <v>863</v>
      </c>
    </row>
    <row r="282" spans="1:6" ht="12.75" hidden="1" customHeight="1" x14ac:dyDescent="0.25">
      <c r="A282" s="6" t="s">
        <v>1211</v>
      </c>
      <c r="B282" s="7">
        <v>1.014</v>
      </c>
      <c r="C282" s="7">
        <v>1.014</v>
      </c>
      <c r="D282" s="7">
        <v>1.012</v>
      </c>
      <c r="E282" s="7">
        <v>1.014</v>
      </c>
      <c r="F282" s="12">
        <v>864</v>
      </c>
    </row>
    <row r="283" spans="1:6" ht="12.75" hidden="1" customHeight="1" x14ac:dyDescent="0.25">
      <c r="A283" s="6" t="s">
        <v>1212</v>
      </c>
      <c r="B283" s="7">
        <v>1.014</v>
      </c>
      <c r="C283" s="7">
        <v>1.014</v>
      </c>
      <c r="D283" s="7">
        <v>1.012</v>
      </c>
      <c r="E283" s="7">
        <v>1.014</v>
      </c>
      <c r="F283" s="12">
        <v>865</v>
      </c>
    </row>
    <row r="284" spans="1:6" ht="12.75" hidden="1" customHeight="1" x14ac:dyDescent="0.25">
      <c r="A284" s="6" t="s">
        <v>1213</v>
      </c>
      <c r="B284" s="7">
        <v>1.014</v>
      </c>
      <c r="C284" s="7">
        <v>1.014</v>
      </c>
      <c r="D284" s="7">
        <v>1.012</v>
      </c>
      <c r="E284" s="7">
        <v>1.014</v>
      </c>
      <c r="F284" s="12">
        <v>866</v>
      </c>
    </row>
    <row r="285" spans="1:6" ht="12.75" hidden="1" customHeight="1" x14ac:dyDescent="0.25">
      <c r="A285" s="6" t="s">
        <v>1214</v>
      </c>
      <c r="B285" s="7">
        <v>1.014</v>
      </c>
      <c r="C285" s="7">
        <v>1.014</v>
      </c>
      <c r="D285" s="7">
        <v>1.012</v>
      </c>
      <c r="E285" s="7">
        <v>1.014</v>
      </c>
      <c r="F285" s="12">
        <v>867</v>
      </c>
    </row>
    <row r="286" spans="1:6" ht="12.75" hidden="1" customHeight="1" x14ac:dyDescent="0.25">
      <c r="A286" s="6" t="s">
        <v>1215</v>
      </c>
      <c r="B286" s="7">
        <v>1.014</v>
      </c>
      <c r="C286" s="7">
        <v>1.014</v>
      </c>
      <c r="D286" s="7">
        <v>1.012</v>
      </c>
      <c r="E286" s="7">
        <v>1.014</v>
      </c>
      <c r="F286" s="12">
        <v>868</v>
      </c>
    </row>
    <row r="287" spans="1:6" ht="12.75" hidden="1" customHeight="1" x14ac:dyDescent="0.25">
      <c r="A287" s="6" t="s">
        <v>1216</v>
      </c>
      <c r="B287" s="7">
        <v>1.014</v>
      </c>
      <c r="C287" s="7">
        <v>1.014</v>
      </c>
      <c r="D287" s="7">
        <v>1.012</v>
      </c>
      <c r="E287" s="7">
        <v>1.014</v>
      </c>
      <c r="F287" s="12">
        <v>869</v>
      </c>
    </row>
    <row r="288" spans="1:6" ht="12.75" hidden="1" customHeight="1" x14ac:dyDescent="0.25">
      <c r="A288" s="6" t="s">
        <v>1217</v>
      </c>
      <c r="B288" s="7">
        <v>1.014</v>
      </c>
      <c r="C288" s="7">
        <v>1.014</v>
      </c>
      <c r="D288" s="7">
        <v>1.012</v>
      </c>
      <c r="E288" s="7">
        <v>1.014</v>
      </c>
      <c r="F288" s="12">
        <v>870</v>
      </c>
    </row>
    <row r="289" spans="1:6" ht="12.75" hidden="1" customHeight="1" x14ac:dyDescent="0.25">
      <c r="A289" s="6" t="s">
        <v>1218</v>
      </c>
      <c r="B289" s="7">
        <v>1.014</v>
      </c>
      <c r="C289" s="7">
        <v>1.014</v>
      </c>
      <c r="D289" s="7">
        <v>1.012</v>
      </c>
      <c r="E289" s="7">
        <v>1.014</v>
      </c>
      <c r="F289" s="12">
        <v>871</v>
      </c>
    </row>
    <row r="290" spans="1:6" ht="12.75" hidden="1" customHeight="1" x14ac:dyDescent="0.25">
      <c r="A290" s="6" t="s">
        <v>1219</v>
      </c>
      <c r="B290" s="7">
        <v>1.014</v>
      </c>
      <c r="C290" s="7">
        <v>1.014</v>
      </c>
      <c r="D290" s="7">
        <v>1.012</v>
      </c>
      <c r="E290" s="7">
        <v>1.014</v>
      </c>
      <c r="F290" s="12">
        <v>872</v>
      </c>
    </row>
    <row r="291" spans="1:6" ht="12.75" hidden="1" customHeight="1" x14ac:dyDescent="0.25">
      <c r="A291" s="6" t="s">
        <v>1220</v>
      </c>
      <c r="B291" s="7">
        <v>1.014</v>
      </c>
      <c r="C291" s="7">
        <v>1.014</v>
      </c>
      <c r="D291" s="7">
        <v>1.012</v>
      </c>
      <c r="E291" s="7">
        <v>1.014</v>
      </c>
      <c r="F291" s="12">
        <v>873</v>
      </c>
    </row>
    <row r="292" spans="1:6" ht="12.75" hidden="1" customHeight="1" x14ac:dyDescent="0.25">
      <c r="A292" s="6" t="s">
        <v>1221</v>
      </c>
      <c r="B292" s="7">
        <v>1.014</v>
      </c>
      <c r="C292" s="7">
        <v>1.014</v>
      </c>
      <c r="D292" s="7">
        <v>1.012</v>
      </c>
      <c r="E292" s="7">
        <v>1.014</v>
      </c>
      <c r="F292" s="12">
        <v>874</v>
      </c>
    </row>
    <row r="293" spans="1:6" ht="12.75" hidden="1" customHeight="1" x14ac:dyDescent="0.25">
      <c r="A293" s="6" t="s">
        <v>1222</v>
      </c>
      <c r="B293" s="7">
        <v>1.014</v>
      </c>
      <c r="C293" s="7">
        <v>1.014</v>
      </c>
      <c r="D293" s="7">
        <v>1.012</v>
      </c>
      <c r="E293" s="7">
        <v>1.014</v>
      </c>
      <c r="F293" s="12">
        <v>875</v>
      </c>
    </row>
    <row r="294" spans="1:6" ht="12.75" hidden="1" customHeight="1" x14ac:dyDescent="0.25">
      <c r="A294" s="6" t="s">
        <v>1223</v>
      </c>
      <c r="B294" s="7">
        <v>1.014</v>
      </c>
      <c r="C294" s="7">
        <v>1.014</v>
      </c>
      <c r="D294" s="7">
        <v>1.012</v>
      </c>
      <c r="E294" s="7">
        <v>1.014</v>
      </c>
      <c r="F294" s="12">
        <v>876</v>
      </c>
    </row>
    <row r="295" spans="1:6" ht="12.75" hidden="1" customHeight="1" x14ac:dyDescent="0.25">
      <c r="A295" s="6" t="s">
        <v>1224</v>
      </c>
      <c r="B295" s="7">
        <v>1.014</v>
      </c>
      <c r="C295" s="7">
        <v>1.014</v>
      </c>
      <c r="D295" s="7">
        <v>1.012</v>
      </c>
      <c r="E295" s="7">
        <v>1.014</v>
      </c>
      <c r="F295" s="12">
        <v>877</v>
      </c>
    </row>
    <row r="296" spans="1:6" ht="12.75" hidden="1" customHeight="1" x14ac:dyDescent="0.25">
      <c r="A296" s="6" t="s">
        <v>1225</v>
      </c>
      <c r="B296" s="7">
        <v>1.014</v>
      </c>
      <c r="C296" s="7">
        <v>1.014</v>
      </c>
      <c r="D296" s="7">
        <v>1.012</v>
      </c>
      <c r="E296" s="7">
        <v>1.014</v>
      </c>
      <c r="F296" s="12">
        <v>878</v>
      </c>
    </row>
    <row r="297" spans="1:6" ht="12.75" hidden="1" customHeight="1" x14ac:dyDescent="0.25">
      <c r="A297" s="6" t="s">
        <v>1226</v>
      </c>
      <c r="B297" s="7">
        <v>1.038</v>
      </c>
      <c r="C297" s="7">
        <v>1.0349999999999999</v>
      </c>
      <c r="D297" s="7">
        <v>1.0289999999999999</v>
      </c>
      <c r="E297" s="7">
        <v>1.0329999999999999</v>
      </c>
      <c r="F297" s="12">
        <v>961</v>
      </c>
    </row>
    <row r="298" spans="1:6" ht="12.75" hidden="1" customHeight="1" x14ac:dyDescent="0.25">
      <c r="A298" s="6" t="s">
        <v>1227</v>
      </c>
      <c r="B298" s="7">
        <v>1.038</v>
      </c>
      <c r="C298" s="7">
        <v>1.0349999999999999</v>
      </c>
      <c r="D298" s="7">
        <v>1.0289999999999999</v>
      </c>
      <c r="E298" s="7">
        <v>1.0329999999999999</v>
      </c>
      <c r="F298" s="12">
        <v>962</v>
      </c>
    </row>
    <row r="299" spans="1:6" ht="12.75" hidden="1" customHeight="1" x14ac:dyDescent="0.25">
      <c r="A299" s="6" t="s">
        <v>1228</v>
      </c>
      <c r="B299" s="7">
        <v>1.0669999999999999</v>
      </c>
      <c r="C299" s="7">
        <v>1.0629999999999999</v>
      </c>
      <c r="D299" s="7">
        <v>1.0620000000000001</v>
      </c>
      <c r="E299" s="7">
        <v>1.0620000000000001</v>
      </c>
      <c r="F299" s="12">
        <v>7049</v>
      </c>
    </row>
    <row r="300" spans="1:6" ht="12.75" hidden="1" customHeight="1" x14ac:dyDescent="0.25">
      <c r="A300" s="6" t="s">
        <v>1229</v>
      </c>
      <c r="B300" s="7">
        <v>1.038</v>
      </c>
      <c r="C300" s="7">
        <v>1.0349999999999999</v>
      </c>
      <c r="D300" s="7">
        <v>1.0289999999999999</v>
      </c>
      <c r="E300" s="7">
        <v>1.0329999999999999</v>
      </c>
      <c r="F300" s="12">
        <v>7118</v>
      </c>
    </row>
    <row r="301" spans="1:6" ht="12.75" hidden="1" customHeight="1" x14ac:dyDescent="0.25">
      <c r="A301" s="6" t="s">
        <v>1229</v>
      </c>
      <c r="B301" s="7">
        <v>1.038</v>
      </c>
      <c r="C301" s="7">
        <v>1.0349999999999999</v>
      </c>
      <c r="D301" s="7">
        <v>1.0289999999999999</v>
      </c>
      <c r="E301" s="7">
        <v>1.0329999999999999</v>
      </c>
      <c r="F301" s="12">
        <v>7122</v>
      </c>
    </row>
    <row r="302" spans="1:6" ht="12.75" hidden="1" customHeight="1" x14ac:dyDescent="0.25">
      <c r="A302" s="6" t="s">
        <v>1230</v>
      </c>
      <c r="B302" s="7">
        <v>1.0089999999999999</v>
      </c>
      <c r="C302" s="7">
        <v>1.01</v>
      </c>
      <c r="D302" s="7">
        <v>1.012</v>
      </c>
      <c r="E302" s="7">
        <v>1.01</v>
      </c>
      <c r="F302" s="12">
        <v>7158</v>
      </c>
    </row>
    <row r="303" spans="1:6" ht="12.75" hidden="1" customHeight="1" x14ac:dyDescent="0.25">
      <c r="A303" s="6" t="s">
        <v>1231</v>
      </c>
      <c r="B303" s="7">
        <v>1.0049999999999999</v>
      </c>
      <c r="C303" s="7">
        <v>1.0049999999999999</v>
      </c>
      <c r="D303" s="7">
        <v>1.006</v>
      </c>
      <c r="E303" s="7">
        <v>1.006</v>
      </c>
      <c r="F303" s="12">
        <v>7293</v>
      </c>
    </row>
    <row r="304" spans="1:6" ht="12.75" hidden="1" customHeight="1" x14ac:dyDescent="0.25">
      <c r="A304" s="6" t="s">
        <v>1232</v>
      </c>
      <c r="B304" s="7">
        <v>1.038</v>
      </c>
      <c r="C304" s="7">
        <v>1.0349999999999999</v>
      </c>
      <c r="D304" s="7">
        <v>1.0289999999999999</v>
      </c>
      <c r="E304" s="7">
        <v>1.0329999999999999</v>
      </c>
      <c r="F304" s="12">
        <v>7307</v>
      </c>
    </row>
    <row r="305" spans="1:6" ht="12.75" hidden="1" customHeight="1" x14ac:dyDescent="0.25">
      <c r="A305" s="6" t="s">
        <v>1233</v>
      </c>
      <c r="B305" s="7">
        <v>1.014</v>
      </c>
      <c r="C305" s="7">
        <v>1.014</v>
      </c>
      <c r="D305" s="7">
        <v>1.012</v>
      </c>
      <c r="E305" s="7">
        <v>1.014</v>
      </c>
      <c r="F305" s="12">
        <v>7319</v>
      </c>
    </row>
    <row r="306" spans="1:6" ht="12.75" hidden="1" customHeight="1" x14ac:dyDescent="0.25">
      <c r="A306" s="6" t="s">
        <v>1234</v>
      </c>
      <c r="B306" s="7">
        <v>1.014</v>
      </c>
      <c r="C306" s="7">
        <v>1.014</v>
      </c>
      <c r="D306" s="7">
        <v>1.012</v>
      </c>
      <c r="E306" s="7">
        <v>1.014</v>
      </c>
      <c r="F306" s="12">
        <v>7341</v>
      </c>
    </row>
    <row r="307" spans="1:6" ht="12.75" hidden="1" customHeight="1" x14ac:dyDescent="0.25">
      <c r="A307" s="6" t="s">
        <v>1235</v>
      </c>
      <c r="B307" s="7">
        <v>1.014</v>
      </c>
      <c r="C307" s="7">
        <v>1.014</v>
      </c>
      <c r="D307" s="7">
        <v>1.012</v>
      </c>
      <c r="E307" s="7">
        <v>1.014</v>
      </c>
      <c r="F307" s="12">
        <v>7317</v>
      </c>
    </row>
    <row r="308" spans="1:6" hidden="1" x14ac:dyDescent="0.25"/>
    <row r="309" spans="1:6" ht="22.5" hidden="1" customHeight="1" x14ac:dyDescent="0.25">
      <c r="A309" s="151" t="s">
        <v>35</v>
      </c>
      <c r="B309" s="152"/>
      <c r="C309" s="152"/>
      <c r="D309" s="152"/>
      <c r="E309" s="152"/>
      <c r="F309" s="153"/>
    </row>
    <row r="310" spans="1:6" ht="22.5" hidden="1" customHeight="1" x14ac:dyDescent="0.25">
      <c r="A310" s="151" t="s">
        <v>275</v>
      </c>
      <c r="B310" s="152"/>
      <c r="C310" s="152"/>
      <c r="D310" s="152"/>
      <c r="E310" s="152"/>
      <c r="F310" s="153"/>
    </row>
    <row r="311" spans="1:6" ht="33" hidden="1" customHeight="1" x14ac:dyDescent="0.25">
      <c r="A311" s="2" t="s">
        <v>37</v>
      </c>
      <c r="B311" s="2" t="s">
        <v>2</v>
      </c>
      <c r="C311" s="2" t="s">
        <v>3</v>
      </c>
      <c r="D311" s="2" t="s">
        <v>4</v>
      </c>
      <c r="E311" s="2" t="s">
        <v>5</v>
      </c>
      <c r="F311" s="2" t="s">
        <v>23</v>
      </c>
    </row>
    <row r="312" spans="1:6" ht="12.75" hidden="1" customHeight="1" x14ac:dyDescent="0.25">
      <c r="A312" s="6" t="s">
        <v>1236</v>
      </c>
      <c r="B312" s="7">
        <v>1.014</v>
      </c>
      <c r="C312" s="7">
        <v>1.014</v>
      </c>
      <c r="D312" s="7">
        <v>1.012</v>
      </c>
      <c r="E312" s="7">
        <v>1.014</v>
      </c>
      <c r="F312" s="12">
        <v>371</v>
      </c>
    </row>
    <row r="313" spans="1:6" ht="12.75" hidden="1" customHeight="1" x14ac:dyDescent="0.25">
      <c r="A313" s="6" t="s">
        <v>1237</v>
      </c>
      <c r="B313" s="7">
        <v>1.014</v>
      </c>
      <c r="C313" s="7">
        <v>1.014</v>
      </c>
      <c r="D313" s="7">
        <v>1.012</v>
      </c>
      <c r="E313" s="7">
        <v>1.014</v>
      </c>
      <c r="F313" s="12">
        <v>372</v>
      </c>
    </row>
    <row r="314" spans="1:6" ht="12.75" hidden="1" customHeight="1" x14ac:dyDescent="0.25">
      <c r="A314" s="6" t="s">
        <v>1238</v>
      </c>
      <c r="B314" s="7">
        <v>1.014</v>
      </c>
      <c r="C314" s="7">
        <v>0.998</v>
      </c>
      <c r="D314" s="7">
        <v>1.012</v>
      </c>
      <c r="E314" s="7">
        <v>0.998</v>
      </c>
      <c r="F314" s="12">
        <v>373</v>
      </c>
    </row>
    <row r="315" spans="1:6" ht="12.75" hidden="1" customHeight="1" x14ac:dyDescent="0.25">
      <c r="A315" s="6" t="s">
        <v>1239</v>
      </c>
      <c r="B315" s="7">
        <v>1.014</v>
      </c>
      <c r="C315" s="7">
        <v>1.0289999999999999</v>
      </c>
      <c r="D315" s="7">
        <v>1.012</v>
      </c>
      <c r="E315" s="7">
        <v>1.0289999999999999</v>
      </c>
      <c r="F315" s="12">
        <v>374</v>
      </c>
    </row>
    <row r="316" spans="1:6" ht="12.75" hidden="1" customHeight="1" x14ac:dyDescent="0.25">
      <c r="A316" s="6" t="s">
        <v>1240</v>
      </c>
      <c r="B316" s="7">
        <v>1.014</v>
      </c>
      <c r="C316" s="7">
        <v>1.014</v>
      </c>
      <c r="D316" s="7">
        <v>1.012</v>
      </c>
      <c r="E316" s="7">
        <v>1.0129999999999999</v>
      </c>
      <c r="F316" s="12">
        <v>375</v>
      </c>
    </row>
    <row r="317" spans="1:6" ht="12.75" hidden="1" customHeight="1" x14ac:dyDescent="0.25">
      <c r="A317" s="6" t="s">
        <v>1241</v>
      </c>
      <c r="B317" s="7">
        <v>1.014</v>
      </c>
      <c r="C317" s="7">
        <v>1.036</v>
      </c>
      <c r="D317" s="7">
        <v>1.012</v>
      </c>
      <c r="E317" s="7">
        <v>1.036</v>
      </c>
      <c r="F317" s="12">
        <v>376</v>
      </c>
    </row>
    <row r="318" spans="1:6" ht="12.75" hidden="1" customHeight="1" x14ac:dyDescent="0.25">
      <c r="A318" s="6" t="s">
        <v>1242</v>
      </c>
      <c r="B318" s="7">
        <v>1.014</v>
      </c>
      <c r="C318" s="7">
        <v>1.046</v>
      </c>
      <c r="D318" s="7">
        <v>1.012</v>
      </c>
      <c r="E318" s="7">
        <v>1.046</v>
      </c>
      <c r="F318" s="12">
        <v>377</v>
      </c>
    </row>
    <row r="319" spans="1:6" ht="12.75" hidden="1" customHeight="1" x14ac:dyDescent="0.25">
      <c r="A319" s="6" t="s">
        <v>1243</v>
      </c>
      <c r="B319" s="7">
        <v>1.014</v>
      </c>
      <c r="C319" s="7">
        <v>1.0409999999999999</v>
      </c>
      <c r="D319" s="7">
        <v>1.012</v>
      </c>
      <c r="E319" s="7">
        <v>1.04</v>
      </c>
      <c r="F319" s="12">
        <v>378</v>
      </c>
    </row>
    <row r="320" spans="1:6" ht="12.75" hidden="1" customHeight="1" x14ac:dyDescent="0.25">
      <c r="A320" s="6" t="s">
        <v>1244</v>
      </c>
      <c r="B320" s="7">
        <v>1.014</v>
      </c>
      <c r="C320" s="7">
        <v>1.0129999999999999</v>
      </c>
      <c r="D320" s="7">
        <v>1.012</v>
      </c>
      <c r="E320" s="7">
        <v>1.0129999999999999</v>
      </c>
      <c r="F320" s="12">
        <v>379</v>
      </c>
    </row>
    <row r="321" spans="1:6" ht="12.75" hidden="1" customHeight="1" x14ac:dyDescent="0.25">
      <c r="A321" s="6" t="s">
        <v>1245</v>
      </c>
      <c r="B321" s="7">
        <v>1.014</v>
      </c>
      <c r="C321" s="7">
        <v>1.022</v>
      </c>
      <c r="D321" s="7">
        <v>1.012</v>
      </c>
      <c r="E321" s="7">
        <v>1.022</v>
      </c>
      <c r="F321" s="12">
        <v>380</v>
      </c>
    </row>
    <row r="322" spans="1:6" ht="12.75" hidden="1" customHeight="1" x14ac:dyDescent="0.25">
      <c r="A322" s="6" t="s">
        <v>1246</v>
      </c>
      <c r="B322" s="7">
        <v>1.014</v>
      </c>
      <c r="C322" s="7">
        <v>1.071</v>
      </c>
      <c r="D322" s="7">
        <v>1.012</v>
      </c>
      <c r="E322" s="7">
        <v>1.069</v>
      </c>
      <c r="F322" s="12">
        <v>381</v>
      </c>
    </row>
    <row r="323" spans="1:6" ht="12.75" hidden="1" customHeight="1" x14ac:dyDescent="0.25">
      <c r="A323" s="6" t="s">
        <v>1247</v>
      </c>
      <c r="B323" s="7">
        <v>1.014</v>
      </c>
      <c r="C323" s="7">
        <v>1.0329999999999999</v>
      </c>
      <c r="D323" s="7">
        <v>1.012</v>
      </c>
      <c r="E323" s="7">
        <v>1.0309999999999999</v>
      </c>
      <c r="F323" s="12">
        <v>382</v>
      </c>
    </row>
    <row r="324" spans="1:6" ht="12.75" hidden="1" customHeight="1" x14ac:dyDescent="0.25">
      <c r="A324" s="6" t="s">
        <v>1248</v>
      </c>
      <c r="B324" s="7">
        <v>1.014</v>
      </c>
      <c r="C324" s="7">
        <v>1.008</v>
      </c>
      <c r="D324" s="7">
        <v>1.012</v>
      </c>
      <c r="E324" s="7">
        <v>1.008</v>
      </c>
      <c r="F324" s="12">
        <v>383</v>
      </c>
    </row>
    <row r="325" spans="1:6" ht="12.75" hidden="1" customHeight="1" x14ac:dyDescent="0.25">
      <c r="A325" s="6" t="s">
        <v>1249</v>
      </c>
      <c r="B325" s="7">
        <v>1.014</v>
      </c>
      <c r="C325" s="7">
        <v>1.0429999999999999</v>
      </c>
      <c r="D325" s="7">
        <v>1.012</v>
      </c>
      <c r="E325" s="7">
        <v>1.042</v>
      </c>
      <c r="F325" s="12">
        <v>384</v>
      </c>
    </row>
    <row r="326" spans="1:6" ht="12.75" hidden="1" customHeight="1" x14ac:dyDescent="0.25">
      <c r="A326" s="6" t="s">
        <v>1250</v>
      </c>
      <c r="B326" s="7">
        <v>1.014</v>
      </c>
      <c r="C326" s="7">
        <v>1.0389999999999999</v>
      </c>
      <c r="D326" s="7">
        <v>1.012</v>
      </c>
      <c r="E326" s="7">
        <v>1.0389999999999999</v>
      </c>
      <c r="F326" s="12">
        <v>385</v>
      </c>
    </row>
    <row r="327" spans="1:6" ht="12.75" hidden="1" customHeight="1" x14ac:dyDescent="0.25">
      <c r="A327" s="6" t="s">
        <v>1251</v>
      </c>
      <c r="B327" s="7">
        <v>1.014</v>
      </c>
      <c r="C327" s="7">
        <v>1.0609999999999999</v>
      </c>
      <c r="D327" s="7">
        <v>1.012</v>
      </c>
      <c r="E327" s="7">
        <v>1.0609999999999999</v>
      </c>
      <c r="F327" s="12">
        <v>386</v>
      </c>
    </row>
    <row r="328" spans="1:6" ht="12.75" hidden="1" customHeight="1" x14ac:dyDescent="0.25">
      <c r="A328" s="6" t="s">
        <v>1252</v>
      </c>
      <c r="B328" s="7">
        <v>1.014</v>
      </c>
      <c r="C328" s="7">
        <v>1.014</v>
      </c>
      <c r="D328" s="7">
        <v>1.012</v>
      </c>
      <c r="E328" s="7">
        <v>1.014</v>
      </c>
      <c r="F328" s="12">
        <v>387</v>
      </c>
    </row>
    <row r="329" spans="1:6" ht="12.75" hidden="1" customHeight="1" x14ac:dyDescent="0.25">
      <c r="A329" s="6" t="s">
        <v>1253</v>
      </c>
      <c r="B329" s="7">
        <v>1.014</v>
      </c>
      <c r="C329" s="7">
        <v>1.0609999999999999</v>
      </c>
      <c r="D329" s="7">
        <v>1.012</v>
      </c>
      <c r="E329" s="7">
        <v>1.0609999999999999</v>
      </c>
      <c r="F329" s="12">
        <v>388</v>
      </c>
    </row>
    <row r="330" spans="1:6" ht="12.75" hidden="1" customHeight="1" x14ac:dyDescent="0.25">
      <c r="A330" s="6" t="s">
        <v>1254</v>
      </c>
      <c r="B330" s="7">
        <v>1.014</v>
      </c>
      <c r="C330" s="7">
        <v>1.028</v>
      </c>
      <c r="D330" s="7">
        <v>1.012</v>
      </c>
      <c r="E330" s="7">
        <v>1.0269999999999999</v>
      </c>
      <c r="F330" s="12">
        <v>389</v>
      </c>
    </row>
    <row r="331" spans="1:6" ht="12.75" hidden="1" customHeight="1" x14ac:dyDescent="0.25">
      <c r="A331" s="6" t="s">
        <v>1255</v>
      </c>
      <c r="B331" s="7">
        <v>1.0089999999999999</v>
      </c>
      <c r="C331" s="7">
        <v>1.014</v>
      </c>
      <c r="D331" s="7">
        <v>1.012</v>
      </c>
      <c r="E331" s="7">
        <v>1.014</v>
      </c>
      <c r="F331" s="12">
        <v>390</v>
      </c>
    </row>
    <row r="332" spans="1:6" ht="12.75" hidden="1" customHeight="1" x14ac:dyDescent="0.25">
      <c r="A332" s="6" t="s">
        <v>1256</v>
      </c>
      <c r="B332" s="7">
        <v>1.014</v>
      </c>
      <c r="C332" s="7">
        <v>1.014</v>
      </c>
      <c r="D332" s="7">
        <v>1.012</v>
      </c>
      <c r="E332" s="7">
        <v>1.014</v>
      </c>
      <c r="F332" s="12">
        <v>391</v>
      </c>
    </row>
    <row r="333" spans="1:6" ht="12.75" hidden="1" customHeight="1" x14ac:dyDescent="0.25">
      <c r="A333" s="6" t="s">
        <v>1257</v>
      </c>
      <c r="B333" s="7">
        <v>1.014</v>
      </c>
      <c r="C333" s="7">
        <v>1.075</v>
      </c>
      <c r="D333" s="7">
        <v>1.012</v>
      </c>
      <c r="E333" s="7">
        <v>1.0740000000000001</v>
      </c>
      <c r="F333" s="12">
        <v>392</v>
      </c>
    </row>
    <row r="334" spans="1:6" ht="12.75" hidden="1" customHeight="1" x14ac:dyDescent="0.25">
      <c r="A334" s="6" t="s">
        <v>1258</v>
      </c>
      <c r="B334" s="7">
        <v>1.014</v>
      </c>
      <c r="C334" s="7">
        <v>1.014</v>
      </c>
      <c r="D334" s="7">
        <v>1.012</v>
      </c>
      <c r="E334" s="7">
        <v>1.0129999999999999</v>
      </c>
      <c r="F334" s="12">
        <v>393</v>
      </c>
    </row>
    <row r="335" spans="1:6" ht="12.75" hidden="1" customHeight="1" x14ac:dyDescent="0.25">
      <c r="A335" s="6" t="s">
        <v>1259</v>
      </c>
      <c r="B335" s="7">
        <v>1.014</v>
      </c>
      <c r="C335" s="7">
        <v>1.0069999999999999</v>
      </c>
      <c r="D335" s="7">
        <v>1.012</v>
      </c>
      <c r="E335" s="7">
        <v>1.0069999999999999</v>
      </c>
      <c r="F335" s="12">
        <v>394</v>
      </c>
    </row>
    <row r="336" spans="1:6" ht="12.75" hidden="1" customHeight="1" x14ac:dyDescent="0.25">
      <c r="A336" s="6" t="s">
        <v>1260</v>
      </c>
      <c r="B336" s="7">
        <v>1.014</v>
      </c>
      <c r="C336" s="7">
        <v>1.069</v>
      </c>
      <c r="D336" s="7">
        <v>1.012</v>
      </c>
      <c r="E336" s="7">
        <v>1.069</v>
      </c>
      <c r="F336" s="12">
        <v>395</v>
      </c>
    </row>
    <row r="337" spans="1:6" ht="12.75" hidden="1" customHeight="1" x14ac:dyDescent="0.25">
      <c r="A337" s="6" t="s">
        <v>1261</v>
      </c>
      <c r="B337" s="7">
        <v>1.0169999999999999</v>
      </c>
      <c r="C337" s="7">
        <v>1.016</v>
      </c>
      <c r="D337" s="7">
        <v>1.0169999999999999</v>
      </c>
      <c r="E337" s="7">
        <v>1.0169999999999999</v>
      </c>
      <c r="F337" s="12">
        <v>396</v>
      </c>
    </row>
    <row r="338" spans="1:6" ht="12.75" hidden="1" customHeight="1" x14ac:dyDescent="0.25">
      <c r="A338" s="6" t="s">
        <v>1262</v>
      </c>
      <c r="B338" s="7">
        <v>1.014</v>
      </c>
      <c r="C338" s="7">
        <v>1.02</v>
      </c>
      <c r="D338" s="7">
        <v>1.012</v>
      </c>
      <c r="E338" s="7">
        <v>1.0189999999999999</v>
      </c>
      <c r="F338" s="12">
        <v>397</v>
      </c>
    </row>
    <row r="339" spans="1:6" ht="12.75" hidden="1" customHeight="1" x14ac:dyDescent="0.25">
      <c r="A339" s="6" t="s">
        <v>1263</v>
      </c>
      <c r="B339" s="7">
        <v>1.014</v>
      </c>
      <c r="C339" s="7">
        <v>1.014</v>
      </c>
      <c r="D339" s="7">
        <v>1.012</v>
      </c>
      <c r="E339" s="7">
        <v>1.0129999999999999</v>
      </c>
      <c r="F339" s="12">
        <v>398</v>
      </c>
    </row>
    <row r="340" spans="1:6" ht="12.75" hidden="1" customHeight="1" x14ac:dyDescent="0.25">
      <c r="A340" s="6" t="s">
        <v>1264</v>
      </c>
      <c r="B340" s="7">
        <v>1.014</v>
      </c>
      <c r="C340" s="7">
        <v>1.0580000000000001</v>
      </c>
      <c r="D340" s="7">
        <v>1.012</v>
      </c>
      <c r="E340" s="7">
        <v>1.0569999999999999</v>
      </c>
      <c r="F340" s="12">
        <v>399</v>
      </c>
    </row>
    <row r="341" spans="1:6" ht="12.75" hidden="1" customHeight="1" x14ac:dyDescent="0.25">
      <c r="A341" s="6" t="s">
        <v>1265</v>
      </c>
      <c r="B341" s="7">
        <v>1.014</v>
      </c>
      <c r="C341" s="7">
        <v>1.0169999999999999</v>
      </c>
      <c r="D341" s="7">
        <v>1.012</v>
      </c>
      <c r="E341" s="7">
        <v>1.0169999999999999</v>
      </c>
      <c r="F341" s="12">
        <v>400</v>
      </c>
    </row>
    <row r="342" spans="1:6" ht="12.75" hidden="1" customHeight="1" x14ac:dyDescent="0.25">
      <c r="A342" s="6" t="s">
        <v>1266</v>
      </c>
      <c r="B342" s="7">
        <v>1.014</v>
      </c>
      <c r="C342" s="7">
        <v>1.04</v>
      </c>
      <c r="D342" s="7">
        <v>1.012</v>
      </c>
      <c r="E342" s="7">
        <v>1.04</v>
      </c>
      <c r="F342" s="12">
        <v>401</v>
      </c>
    </row>
    <row r="343" spans="1:6" ht="12.75" hidden="1" customHeight="1" x14ac:dyDescent="0.25">
      <c r="A343" s="6" t="s">
        <v>1267</v>
      </c>
      <c r="B343" s="7">
        <v>1.014</v>
      </c>
      <c r="C343" s="7">
        <v>1.046</v>
      </c>
      <c r="D343" s="7">
        <v>1.012</v>
      </c>
      <c r="E343" s="7">
        <v>1.0449999999999999</v>
      </c>
      <c r="F343" s="12">
        <v>402</v>
      </c>
    </row>
    <row r="344" spans="1:6" ht="12.75" hidden="1" customHeight="1" x14ac:dyDescent="0.25">
      <c r="A344" s="6" t="s">
        <v>1268</v>
      </c>
      <c r="B344" s="7">
        <v>1.014</v>
      </c>
      <c r="C344" s="7">
        <v>1.0189999999999999</v>
      </c>
      <c r="D344" s="7">
        <v>1.012</v>
      </c>
      <c r="E344" s="7">
        <v>1.0189999999999999</v>
      </c>
      <c r="F344" s="12">
        <v>403</v>
      </c>
    </row>
    <row r="345" spans="1:6" ht="12.75" hidden="1" customHeight="1" x14ac:dyDescent="0.25">
      <c r="A345" s="6" t="s">
        <v>1269</v>
      </c>
      <c r="B345" s="7">
        <v>1.014</v>
      </c>
      <c r="C345" s="7">
        <v>1.046</v>
      </c>
      <c r="D345" s="7">
        <v>1.012</v>
      </c>
      <c r="E345" s="7">
        <v>1.0429999999999999</v>
      </c>
      <c r="F345" s="12">
        <v>404</v>
      </c>
    </row>
    <row r="346" spans="1:6" ht="12.75" hidden="1" customHeight="1" x14ac:dyDescent="0.25">
      <c r="A346" s="6" t="s">
        <v>1270</v>
      </c>
      <c r="B346" s="7">
        <v>1.034</v>
      </c>
      <c r="C346" s="7">
        <v>1.0349999999999999</v>
      </c>
      <c r="D346" s="7">
        <v>1.0369999999999999</v>
      </c>
      <c r="E346" s="7">
        <v>1.038</v>
      </c>
      <c r="F346" s="12">
        <v>405</v>
      </c>
    </row>
    <row r="347" spans="1:6" ht="12.75" hidden="1" customHeight="1" x14ac:dyDescent="0.25">
      <c r="A347" s="6" t="s">
        <v>1271</v>
      </c>
      <c r="B347" s="7">
        <v>1.014</v>
      </c>
      <c r="C347" s="7">
        <v>1.01</v>
      </c>
      <c r="D347" s="7">
        <v>1.012</v>
      </c>
      <c r="E347" s="7">
        <v>1.0089999999999999</v>
      </c>
      <c r="F347" s="12">
        <v>406</v>
      </c>
    </row>
    <row r="348" spans="1:6" ht="12.75" hidden="1" customHeight="1" x14ac:dyDescent="0.25">
      <c r="A348" s="6" t="s">
        <v>1272</v>
      </c>
      <c r="B348" s="7">
        <v>1.014</v>
      </c>
      <c r="C348" s="7">
        <v>1.0129999999999999</v>
      </c>
      <c r="D348" s="7">
        <v>1.012</v>
      </c>
      <c r="E348" s="7">
        <v>1.012</v>
      </c>
      <c r="F348" s="12">
        <v>407</v>
      </c>
    </row>
    <row r="349" spans="1:6" ht="12.75" hidden="1" customHeight="1" x14ac:dyDescent="0.25">
      <c r="A349" s="6" t="s">
        <v>1273</v>
      </c>
      <c r="B349" s="7">
        <v>1.014</v>
      </c>
      <c r="C349" s="7">
        <v>1.0149999999999999</v>
      </c>
      <c r="D349" s="7">
        <v>1.012</v>
      </c>
      <c r="E349" s="7">
        <v>1.014</v>
      </c>
      <c r="F349" s="12">
        <v>408</v>
      </c>
    </row>
    <row r="350" spans="1:6" ht="12.75" hidden="1" customHeight="1" x14ac:dyDescent="0.25">
      <c r="A350" s="6" t="s">
        <v>1274</v>
      </c>
      <c r="B350" s="7">
        <v>1.014</v>
      </c>
      <c r="C350" s="7">
        <v>1.0169999999999999</v>
      </c>
      <c r="D350" s="7">
        <v>1.012</v>
      </c>
      <c r="E350" s="7">
        <v>1.016</v>
      </c>
      <c r="F350" s="12">
        <v>409</v>
      </c>
    </row>
    <row r="351" spans="1:6" ht="12.75" hidden="1" customHeight="1" x14ac:dyDescent="0.25">
      <c r="A351" s="6" t="s">
        <v>1275</v>
      </c>
      <c r="B351" s="7">
        <v>1.014</v>
      </c>
      <c r="C351" s="7">
        <v>1.02</v>
      </c>
      <c r="D351" s="7">
        <v>1.012</v>
      </c>
      <c r="E351" s="7">
        <v>1.0189999999999999</v>
      </c>
      <c r="F351" s="12">
        <v>410</v>
      </c>
    </row>
    <row r="352" spans="1:6" ht="12.75" hidden="1" customHeight="1" x14ac:dyDescent="0.25">
      <c r="A352" s="6" t="s">
        <v>1276</v>
      </c>
      <c r="B352" s="7">
        <v>1.014</v>
      </c>
      <c r="C352" s="7">
        <v>1.014</v>
      </c>
      <c r="D352" s="7">
        <v>1.012</v>
      </c>
      <c r="E352" s="7">
        <v>1.014</v>
      </c>
      <c r="F352" s="12">
        <v>411</v>
      </c>
    </row>
    <row r="353" spans="1:6" ht="12.75" hidden="1" customHeight="1" x14ac:dyDescent="0.25">
      <c r="A353" s="6" t="s">
        <v>1277</v>
      </c>
      <c r="B353" s="7">
        <v>1.014</v>
      </c>
      <c r="C353" s="7">
        <v>1.038</v>
      </c>
      <c r="D353" s="7">
        <v>1.012</v>
      </c>
      <c r="E353" s="7">
        <v>1.036</v>
      </c>
      <c r="F353" s="12">
        <v>412</v>
      </c>
    </row>
    <row r="354" spans="1:6" ht="12.75" hidden="1" customHeight="1" x14ac:dyDescent="0.25">
      <c r="A354" s="6" t="s">
        <v>1278</v>
      </c>
      <c r="B354" s="7">
        <v>1.014</v>
      </c>
      <c r="C354" s="7">
        <v>1.0309999999999999</v>
      </c>
      <c r="D354" s="7">
        <v>1.012</v>
      </c>
      <c r="E354" s="7">
        <v>1.0309999999999999</v>
      </c>
      <c r="F354" s="12">
        <v>413</v>
      </c>
    </row>
    <row r="355" spans="1:6" ht="12.75" hidden="1" customHeight="1" x14ac:dyDescent="0.25">
      <c r="A355" s="6" t="s">
        <v>1279</v>
      </c>
      <c r="B355" s="7">
        <v>1.014</v>
      </c>
      <c r="C355" s="7">
        <v>1.032</v>
      </c>
      <c r="D355" s="7">
        <v>1.012</v>
      </c>
      <c r="E355" s="7">
        <v>1.0289999999999999</v>
      </c>
      <c r="F355" s="12">
        <v>414</v>
      </c>
    </row>
    <row r="356" spans="1:6" ht="12.75" hidden="1" customHeight="1" x14ac:dyDescent="0.25">
      <c r="A356" s="6" t="s">
        <v>1280</v>
      </c>
      <c r="B356" s="7">
        <v>1.014</v>
      </c>
      <c r="C356" s="7">
        <v>1.036</v>
      </c>
      <c r="D356" s="7">
        <v>1.012</v>
      </c>
      <c r="E356" s="7">
        <v>1.0349999999999999</v>
      </c>
      <c r="F356" s="12">
        <v>415</v>
      </c>
    </row>
    <row r="357" spans="1:6" ht="12.75" hidden="1" customHeight="1" x14ac:dyDescent="0.25">
      <c r="A357" s="6" t="s">
        <v>1281</v>
      </c>
      <c r="B357" s="7">
        <v>1.014</v>
      </c>
      <c r="C357" s="7">
        <v>1.018</v>
      </c>
      <c r="D357" s="7">
        <v>1.012</v>
      </c>
      <c r="E357" s="7">
        <v>1.0169999999999999</v>
      </c>
      <c r="F357" s="12">
        <v>416</v>
      </c>
    </row>
    <row r="358" spans="1:6" ht="12.75" hidden="1" customHeight="1" x14ac:dyDescent="0.25">
      <c r="A358" s="6" t="s">
        <v>1282</v>
      </c>
      <c r="B358" s="7">
        <v>1.014</v>
      </c>
      <c r="C358" s="7">
        <v>1.0069999999999999</v>
      </c>
      <c r="D358" s="7">
        <v>1.012</v>
      </c>
      <c r="E358" s="7">
        <v>1.0049999999999999</v>
      </c>
      <c r="F358" s="12">
        <v>417</v>
      </c>
    </row>
    <row r="359" spans="1:6" ht="12.75" hidden="1" customHeight="1" x14ac:dyDescent="0.25">
      <c r="A359" s="6" t="s">
        <v>1283</v>
      </c>
      <c r="B359" s="7">
        <v>1.014</v>
      </c>
      <c r="C359" s="7">
        <v>1.026</v>
      </c>
      <c r="D359" s="7">
        <v>1.012</v>
      </c>
      <c r="E359" s="7">
        <v>1.0249999999999999</v>
      </c>
      <c r="F359" s="12">
        <v>418</v>
      </c>
    </row>
    <row r="360" spans="1:6" ht="12.75" hidden="1" customHeight="1" x14ac:dyDescent="0.25">
      <c r="A360" s="6" t="s">
        <v>1284</v>
      </c>
      <c r="B360" s="7">
        <v>1.014</v>
      </c>
      <c r="C360" s="7">
        <v>1.0449999999999999</v>
      </c>
      <c r="D360" s="7">
        <v>1.012</v>
      </c>
      <c r="E360" s="7">
        <v>1.0429999999999999</v>
      </c>
      <c r="F360" s="12">
        <v>419</v>
      </c>
    </row>
    <row r="361" spans="1:6" ht="12.75" hidden="1" customHeight="1" x14ac:dyDescent="0.25">
      <c r="A361" s="6" t="s">
        <v>1285</v>
      </c>
      <c r="B361" s="7">
        <v>1.014</v>
      </c>
      <c r="C361" s="7">
        <v>1.0429999999999999</v>
      </c>
      <c r="D361" s="7">
        <v>1.012</v>
      </c>
      <c r="E361" s="7">
        <v>1.042</v>
      </c>
      <c r="F361" s="12">
        <v>420</v>
      </c>
    </row>
    <row r="362" spans="1:6" ht="12.75" hidden="1" customHeight="1" x14ac:dyDescent="0.25">
      <c r="A362" s="6" t="s">
        <v>1286</v>
      </c>
      <c r="B362" s="7">
        <v>1.014</v>
      </c>
      <c r="C362" s="7">
        <v>1.0169999999999999</v>
      </c>
      <c r="D362" s="7">
        <v>1.012</v>
      </c>
      <c r="E362" s="7">
        <v>1.016</v>
      </c>
      <c r="F362" s="12">
        <v>421</v>
      </c>
    </row>
    <row r="363" spans="1:6" ht="12.75" hidden="1" customHeight="1" x14ac:dyDescent="0.25">
      <c r="A363" s="6" t="s">
        <v>1287</v>
      </c>
      <c r="B363" s="7">
        <v>1.014</v>
      </c>
      <c r="C363" s="7">
        <v>1.04</v>
      </c>
      <c r="D363" s="7">
        <v>1.012</v>
      </c>
      <c r="E363" s="7">
        <v>1.0389999999999999</v>
      </c>
      <c r="F363" s="12">
        <v>422</v>
      </c>
    </row>
    <row r="364" spans="1:6" ht="12.75" hidden="1" customHeight="1" x14ac:dyDescent="0.25">
      <c r="A364" s="6" t="s">
        <v>1288</v>
      </c>
      <c r="B364" s="7">
        <v>1.014</v>
      </c>
      <c r="C364" s="7">
        <v>1.0249999999999999</v>
      </c>
      <c r="D364" s="7">
        <v>1.012</v>
      </c>
      <c r="E364" s="7">
        <v>1.024</v>
      </c>
      <c r="F364" s="12">
        <v>423</v>
      </c>
    </row>
    <row r="365" spans="1:6" ht="12.75" hidden="1" customHeight="1" x14ac:dyDescent="0.25">
      <c r="A365" s="6" t="s">
        <v>1289</v>
      </c>
      <c r="B365" s="7">
        <v>1.014</v>
      </c>
      <c r="C365" s="7">
        <v>1.0189999999999999</v>
      </c>
      <c r="D365" s="7">
        <v>1.012</v>
      </c>
      <c r="E365" s="7">
        <v>1.018</v>
      </c>
      <c r="F365" s="12">
        <v>424</v>
      </c>
    </row>
    <row r="366" spans="1:6" ht="12.75" hidden="1" customHeight="1" x14ac:dyDescent="0.25">
      <c r="A366" s="6" t="s">
        <v>1290</v>
      </c>
      <c r="B366" s="7">
        <v>1.014</v>
      </c>
      <c r="C366" s="7">
        <v>1.018</v>
      </c>
      <c r="D366" s="7">
        <v>1.012</v>
      </c>
      <c r="E366" s="7">
        <v>1.018</v>
      </c>
      <c r="F366" s="12">
        <v>425</v>
      </c>
    </row>
    <row r="367" spans="1:6" ht="12.75" hidden="1" customHeight="1" x14ac:dyDescent="0.25">
      <c r="A367" s="6" t="s">
        <v>1291</v>
      </c>
      <c r="B367" s="7">
        <v>1.014</v>
      </c>
      <c r="C367" s="7">
        <v>1.0129999999999999</v>
      </c>
      <c r="D367" s="7">
        <v>1.012</v>
      </c>
      <c r="E367" s="7">
        <v>1.0129999999999999</v>
      </c>
      <c r="F367" s="12">
        <v>426</v>
      </c>
    </row>
    <row r="368" spans="1:6" ht="12.75" hidden="1" customHeight="1" x14ac:dyDescent="0.25">
      <c r="A368" s="6" t="s">
        <v>1292</v>
      </c>
      <c r="B368" s="7">
        <v>1.014</v>
      </c>
      <c r="C368" s="7">
        <v>1.0660000000000001</v>
      </c>
      <c r="D368" s="7">
        <v>1.012</v>
      </c>
      <c r="E368" s="7">
        <v>1.0649999999999999</v>
      </c>
      <c r="F368" s="12">
        <v>427</v>
      </c>
    </row>
    <row r="369" spans="1:6" ht="12.75" hidden="1" customHeight="1" x14ac:dyDescent="0.25">
      <c r="A369" s="6" t="s">
        <v>1293</v>
      </c>
      <c r="B369" s="7">
        <v>1.014</v>
      </c>
      <c r="C369" s="7">
        <v>1.0169999999999999</v>
      </c>
      <c r="D369" s="7">
        <v>1.018</v>
      </c>
      <c r="E369" s="7">
        <v>1.0169999999999999</v>
      </c>
      <c r="F369" s="12">
        <v>428</v>
      </c>
    </row>
    <row r="370" spans="1:6" ht="12.75" hidden="1" customHeight="1" x14ac:dyDescent="0.25">
      <c r="A370" s="6" t="s">
        <v>1294</v>
      </c>
      <c r="B370" s="7">
        <v>1.014</v>
      </c>
      <c r="C370" s="7">
        <v>1.0129999999999999</v>
      </c>
      <c r="D370" s="7">
        <v>1.012</v>
      </c>
      <c r="E370" s="7">
        <v>1.0129999999999999</v>
      </c>
      <c r="F370" s="12">
        <v>429</v>
      </c>
    </row>
    <row r="371" spans="1:6" ht="12.75" hidden="1" customHeight="1" x14ac:dyDescent="0.25">
      <c r="A371" s="6" t="s">
        <v>1295</v>
      </c>
      <c r="B371" s="7">
        <v>1.014</v>
      </c>
      <c r="C371" s="7">
        <v>1.0169999999999999</v>
      </c>
      <c r="D371" s="7">
        <v>1.012</v>
      </c>
      <c r="E371" s="7">
        <v>1.016</v>
      </c>
      <c r="F371" s="12">
        <v>431</v>
      </c>
    </row>
    <row r="372" spans="1:6" ht="12.75" hidden="1" customHeight="1" x14ac:dyDescent="0.25">
      <c r="A372" s="6" t="s">
        <v>1296</v>
      </c>
      <c r="B372" s="7">
        <v>1.014</v>
      </c>
      <c r="C372" s="7">
        <v>1.0129999999999999</v>
      </c>
      <c r="D372" s="7">
        <v>1.012</v>
      </c>
      <c r="E372" s="7">
        <v>1.0129999999999999</v>
      </c>
      <c r="F372" s="12">
        <v>432</v>
      </c>
    </row>
    <row r="373" spans="1:6" ht="12.75" hidden="1" customHeight="1" x14ac:dyDescent="0.25">
      <c r="A373" s="6" t="s">
        <v>1297</v>
      </c>
      <c r="B373" s="7">
        <v>1.0129999999999999</v>
      </c>
      <c r="C373" s="7">
        <v>1.0129999999999999</v>
      </c>
      <c r="D373" s="7">
        <v>1.0129999999999999</v>
      </c>
      <c r="E373" s="7">
        <v>1.0129999999999999</v>
      </c>
      <c r="F373" s="12">
        <v>433</v>
      </c>
    </row>
    <row r="374" spans="1:6" ht="12.75" hidden="1" customHeight="1" x14ac:dyDescent="0.25">
      <c r="A374" s="6" t="s">
        <v>1298</v>
      </c>
      <c r="B374" s="7">
        <v>1.02</v>
      </c>
      <c r="C374" s="7">
        <v>1.02</v>
      </c>
      <c r="D374" s="7">
        <v>1.0209999999999999</v>
      </c>
      <c r="E374" s="7">
        <v>1.0209999999999999</v>
      </c>
      <c r="F374" s="12">
        <v>434</v>
      </c>
    </row>
    <row r="375" spans="1:6" ht="12.75" hidden="1" customHeight="1" x14ac:dyDescent="0.25">
      <c r="A375" s="6" t="s">
        <v>1299</v>
      </c>
      <c r="B375" s="7">
        <v>1.014</v>
      </c>
      <c r="C375" s="7">
        <v>1.032</v>
      </c>
      <c r="D375" s="7">
        <v>1.012</v>
      </c>
      <c r="E375" s="7">
        <v>1.0309999999999999</v>
      </c>
      <c r="F375" s="12">
        <v>435</v>
      </c>
    </row>
    <row r="376" spans="1:6" ht="12.75" hidden="1" customHeight="1" x14ac:dyDescent="0.25">
      <c r="A376" s="6" t="s">
        <v>1300</v>
      </c>
      <c r="B376" s="7">
        <v>1.014</v>
      </c>
      <c r="C376" s="7">
        <v>1.03</v>
      </c>
      <c r="D376" s="7">
        <v>1.012</v>
      </c>
      <c r="E376" s="7">
        <v>1.0289999999999999</v>
      </c>
      <c r="F376" s="12">
        <v>436</v>
      </c>
    </row>
    <row r="377" spans="1:6" ht="12.75" hidden="1" customHeight="1" x14ac:dyDescent="0.25">
      <c r="A377" s="6" t="s">
        <v>1301</v>
      </c>
      <c r="B377" s="7">
        <v>1.014</v>
      </c>
      <c r="C377" s="7">
        <v>1.032</v>
      </c>
      <c r="D377" s="7">
        <v>1.012</v>
      </c>
      <c r="E377" s="7">
        <v>1.032</v>
      </c>
      <c r="F377" s="12">
        <v>437</v>
      </c>
    </row>
    <row r="378" spans="1:6" ht="12.75" hidden="1" customHeight="1" x14ac:dyDescent="0.25">
      <c r="A378" s="6" t="s">
        <v>1302</v>
      </c>
      <c r="B378" s="7">
        <v>1.014</v>
      </c>
      <c r="C378" s="7">
        <v>1.032</v>
      </c>
      <c r="D378" s="7">
        <v>1.012</v>
      </c>
      <c r="E378" s="7">
        <v>1.032</v>
      </c>
      <c r="F378" s="12">
        <v>438</v>
      </c>
    </row>
    <row r="379" spans="1:6" ht="12.75" hidden="1" customHeight="1" x14ac:dyDescent="0.25">
      <c r="A379" s="6" t="s">
        <v>1303</v>
      </c>
      <c r="B379" s="7">
        <v>1.0329999999999999</v>
      </c>
      <c r="C379" s="7">
        <v>1.032</v>
      </c>
      <c r="D379" s="7">
        <v>1.0389999999999999</v>
      </c>
      <c r="E379" s="7">
        <v>1.0389999999999999</v>
      </c>
      <c r="F379" s="12">
        <v>439</v>
      </c>
    </row>
    <row r="380" spans="1:6" ht="12.75" hidden="1" customHeight="1" x14ac:dyDescent="0.25">
      <c r="A380" s="6" t="s">
        <v>1304</v>
      </c>
      <c r="B380" s="7">
        <v>1.014</v>
      </c>
      <c r="C380" s="7">
        <v>1.03</v>
      </c>
      <c r="D380" s="7">
        <v>1.012</v>
      </c>
      <c r="E380" s="7">
        <v>1.0289999999999999</v>
      </c>
      <c r="F380" s="12">
        <v>440</v>
      </c>
    </row>
    <row r="381" spans="1:6" ht="12.75" hidden="1" customHeight="1" x14ac:dyDescent="0.25">
      <c r="A381" s="6" t="s">
        <v>1305</v>
      </c>
      <c r="B381" s="7">
        <v>1.014</v>
      </c>
      <c r="C381" s="7">
        <v>1.06</v>
      </c>
      <c r="D381" s="7">
        <v>1.012</v>
      </c>
      <c r="E381" s="7">
        <v>1.06</v>
      </c>
      <c r="F381" s="12">
        <v>441</v>
      </c>
    </row>
    <row r="382" spans="1:6" ht="12.75" hidden="1" customHeight="1" x14ac:dyDescent="0.25">
      <c r="A382" s="6" t="s">
        <v>1306</v>
      </c>
      <c r="B382" s="7">
        <v>1.014</v>
      </c>
      <c r="C382" s="7">
        <v>1.06</v>
      </c>
      <c r="D382" s="7">
        <v>1.012</v>
      </c>
      <c r="E382" s="7">
        <v>1.06</v>
      </c>
      <c r="F382" s="12">
        <v>442</v>
      </c>
    </row>
    <row r="383" spans="1:6" ht="12.75" hidden="1" customHeight="1" x14ac:dyDescent="0.25">
      <c r="A383" s="6" t="s">
        <v>1307</v>
      </c>
      <c r="B383" s="7">
        <v>1.014</v>
      </c>
      <c r="C383" s="7">
        <v>1.0189999999999999</v>
      </c>
      <c r="D383" s="7">
        <v>1.012</v>
      </c>
      <c r="E383" s="7">
        <v>1.0189999999999999</v>
      </c>
      <c r="F383" s="12">
        <v>443</v>
      </c>
    </row>
    <row r="384" spans="1:6" ht="12.75" hidden="1" customHeight="1" x14ac:dyDescent="0.25">
      <c r="A384" s="6" t="s">
        <v>1308</v>
      </c>
      <c r="B384" s="7">
        <v>1.014</v>
      </c>
      <c r="C384" s="7">
        <v>1.032</v>
      </c>
      <c r="D384" s="7">
        <v>1.012</v>
      </c>
      <c r="E384" s="7">
        <v>1.0309999999999999</v>
      </c>
      <c r="F384" s="12">
        <v>444</v>
      </c>
    </row>
    <row r="385" spans="1:6" ht="12.75" hidden="1" customHeight="1" x14ac:dyDescent="0.25">
      <c r="A385" s="6" t="s">
        <v>1309</v>
      </c>
      <c r="B385" s="7">
        <v>1.014</v>
      </c>
      <c r="C385" s="7">
        <v>1.0660000000000001</v>
      </c>
      <c r="D385" s="7">
        <v>1.012</v>
      </c>
      <c r="E385" s="7">
        <v>1.0649999999999999</v>
      </c>
      <c r="F385" s="12">
        <v>445</v>
      </c>
    </row>
    <row r="386" spans="1:6" ht="12.75" hidden="1" customHeight="1" x14ac:dyDescent="0.25">
      <c r="A386" s="6" t="s">
        <v>1310</v>
      </c>
      <c r="B386" s="7">
        <v>1.014</v>
      </c>
      <c r="C386" s="7">
        <v>1.0309999999999999</v>
      </c>
      <c r="D386" s="7">
        <v>1.012</v>
      </c>
      <c r="E386" s="7">
        <v>1.032</v>
      </c>
      <c r="F386" s="12">
        <v>446</v>
      </c>
    </row>
    <row r="387" spans="1:6" ht="12.75" hidden="1" customHeight="1" x14ac:dyDescent="0.25">
      <c r="A387" s="6" t="s">
        <v>1311</v>
      </c>
      <c r="B387" s="7">
        <v>1.014</v>
      </c>
      <c r="C387" s="7">
        <v>1.0189999999999999</v>
      </c>
      <c r="D387" s="7">
        <v>1.012</v>
      </c>
      <c r="E387" s="7">
        <v>1.018</v>
      </c>
      <c r="F387" s="12">
        <v>447</v>
      </c>
    </row>
    <row r="388" spans="1:6" ht="12.75" hidden="1" customHeight="1" x14ac:dyDescent="0.25">
      <c r="A388" s="6" t="s">
        <v>1312</v>
      </c>
      <c r="B388" s="7">
        <v>1.014</v>
      </c>
      <c r="C388" s="7">
        <v>1.014</v>
      </c>
      <c r="D388" s="7">
        <v>1.012</v>
      </c>
      <c r="E388" s="7">
        <v>1.014</v>
      </c>
      <c r="F388" s="12">
        <v>448</v>
      </c>
    </row>
    <row r="389" spans="1:6" ht="12.75" hidden="1" customHeight="1" x14ac:dyDescent="0.25">
      <c r="A389" s="6" t="s">
        <v>1313</v>
      </c>
      <c r="B389" s="7">
        <v>1.014</v>
      </c>
      <c r="C389" s="7">
        <v>1.014</v>
      </c>
      <c r="D389" s="7">
        <v>1.012</v>
      </c>
      <c r="E389" s="7">
        <v>1.014</v>
      </c>
      <c r="F389" s="12">
        <v>449</v>
      </c>
    </row>
    <row r="390" spans="1:6" ht="12.75" hidden="1" customHeight="1" x14ac:dyDescent="0.25">
      <c r="A390" s="6" t="s">
        <v>1314</v>
      </c>
      <c r="B390" s="7">
        <v>1.014</v>
      </c>
      <c r="C390" s="7">
        <v>1.014</v>
      </c>
      <c r="D390" s="7">
        <v>1.012</v>
      </c>
      <c r="E390" s="7">
        <v>1.014</v>
      </c>
      <c r="F390" s="12">
        <v>450</v>
      </c>
    </row>
    <row r="391" spans="1:6" ht="12.75" hidden="1" customHeight="1" x14ac:dyDescent="0.25">
      <c r="A391" s="6" t="s">
        <v>1315</v>
      </c>
      <c r="B391" s="7">
        <v>1.014</v>
      </c>
      <c r="C391" s="7">
        <v>1.014</v>
      </c>
      <c r="D391" s="7">
        <v>1.012</v>
      </c>
      <c r="E391" s="7">
        <v>1.014</v>
      </c>
      <c r="F391" s="12">
        <v>451</v>
      </c>
    </row>
    <row r="392" spans="1:6" ht="12.75" hidden="1" customHeight="1" x14ac:dyDescent="0.25">
      <c r="A392" s="6" t="s">
        <v>1316</v>
      </c>
      <c r="B392" s="7">
        <v>1.014</v>
      </c>
      <c r="C392" s="7">
        <v>1.014</v>
      </c>
      <c r="D392" s="7">
        <v>1.012</v>
      </c>
      <c r="E392" s="7">
        <v>1.014</v>
      </c>
      <c r="F392" s="12">
        <v>452</v>
      </c>
    </row>
    <row r="393" spans="1:6" ht="12.75" hidden="1" customHeight="1" x14ac:dyDescent="0.25">
      <c r="A393" s="6" t="s">
        <v>1317</v>
      </c>
      <c r="B393" s="7">
        <v>1.014</v>
      </c>
      <c r="C393" s="7">
        <v>1.014</v>
      </c>
      <c r="D393" s="7">
        <v>1.012</v>
      </c>
      <c r="E393" s="7">
        <v>1.014</v>
      </c>
      <c r="F393" s="12">
        <v>453</v>
      </c>
    </row>
    <row r="394" spans="1:6" ht="12.75" hidden="1" customHeight="1" x14ac:dyDescent="0.25">
      <c r="A394" s="6" t="s">
        <v>1318</v>
      </c>
      <c r="B394" s="7">
        <v>1.014</v>
      </c>
      <c r="C394" s="7">
        <v>1.004</v>
      </c>
      <c r="D394" s="7">
        <v>1.012</v>
      </c>
      <c r="E394" s="7">
        <v>1.004</v>
      </c>
      <c r="F394" s="12">
        <v>454</v>
      </c>
    </row>
    <row r="395" spans="1:6" ht="12.75" hidden="1" customHeight="1" x14ac:dyDescent="0.25">
      <c r="A395" s="6" t="s">
        <v>1319</v>
      </c>
      <c r="B395" s="7">
        <v>1.014</v>
      </c>
      <c r="C395" s="7">
        <v>1.0189999999999999</v>
      </c>
      <c r="D395" s="7">
        <v>1.012</v>
      </c>
      <c r="E395" s="7">
        <v>1.018</v>
      </c>
      <c r="F395" s="12">
        <v>455</v>
      </c>
    </row>
    <row r="396" spans="1:6" ht="12.75" hidden="1" customHeight="1" x14ac:dyDescent="0.25">
      <c r="A396" s="6" t="s">
        <v>1320</v>
      </c>
      <c r="B396" s="7">
        <v>1.03</v>
      </c>
      <c r="C396" s="7">
        <v>1.0289999999999999</v>
      </c>
      <c r="D396" s="7">
        <v>1.03</v>
      </c>
      <c r="E396" s="7">
        <v>1.0289999999999999</v>
      </c>
      <c r="F396" s="12">
        <v>456</v>
      </c>
    </row>
    <row r="397" spans="1:6" ht="12.75" hidden="1" customHeight="1" x14ac:dyDescent="0.25">
      <c r="A397" s="6" t="s">
        <v>1321</v>
      </c>
      <c r="B397" s="7">
        <v>1.018</v>
      </c>
      <c r="C397" s="7">
        <v>1.02</v>
      </c>
      <c r="D397" s="7">
        <v>1.012</v>
      </c>
      <c r="E397" s="7">
        <v>1.02</v>
      </c>
      <c r="F397" s="12">
        <v>457</v>
      </c>
    </row>
    <row r="398" spans="1:6" ht="12.75" hidden="1" customHeight="1" x14ac:dyDescent="0.25">
      <c r="A398" s="6" t="s">
        <v>1322</v>
      </c>
      <c r="B398" s="7">
        <v>1.014</v>
      </c>
      <c r="C398" s="7">
        <v>1.03</v>
      </c>
      <c r="D398" s="7">
        <v>1.012</v>
      </c>
      <c r="E398" s="7">
        <v>1.0289999999999999</v>
      </c>
      <c r="F398" s="12">
        <v>458</v>
      </c>
    </row>
    <row r="399" spans="1:6" ht="12.75" hidden="1" customHeight="1" x14ac:dyDescent="0.25">
      <c r="A399" s="6" t="s">
        <v>1323</v>
      </c>
      <c r="B399" s="7">
        <v>1.014</v>
      </c>
      <c r="C399" s="7">
        <v>1.022</v>
      </c>
      <c r="D399" s="7">
        <v>1.012</v>
      </c>
      <c r="E399" s="7">
        <v>1.022</v>
      </c>
      <c r="F399" s="12">
        <v>459</v>
      </c>
    </row>
    <row r="400" spans="1:6" ht="12.75" hidden="1" customHeight="1" x14ac:dyDescent="0.25">
      <c r="A400" s="6" t="s">
        <v>1324</v>
      </c>
      <c r="B400" s="7">
        <v>1.014</v>
      </c>
      <c r="C400" s="7">
        <v>1.014</v>
      </c>
      <c r="D400" s="7">
        <v>1.012</v>
      </c>
      <c r="E400" s="7">
        <v>1.014</v>
      </c>
      <c r="F400" s="12">
        <v>460</v>
      </c>
    </row>
    <row r="401" spans="1:6" ht="12.75" hidden="1" customHeight="1" x14ac:dyDescent="0.25">
      <c r="A401" s="6" t="s">
        <v>1325</v>
      </c>
      <c r="B401" s="7">
        <v>1.014</v>
      </c>
      <c r="C401" s="7">
        <v>1.008</v>
      </c>
      <c r="D401" s="7">
        <v>1.012</v>
      </c>
      <c r="E401" s="7">
        <v>1.008</v>
      </c>
      <c r="F401" s="12">
        <v>461</v>
      </c>
    </row>
    <row r="402" spans="1:6" ht="12.75" hidden="1" customHeight="1" x14ac:dyDescent="0.25">
      <c r="A402" s="6" t="s">
        <v>1326</v>
      </c>
      <c r="B402" s="7">
        <v>1.014</v>
      </c>
      <c r="C402" s="7">
        <v>1.014</v>
      </c>
      <c r="D402" s="7">
        <v>1.012</v>
      </c>
      <c r="E402" s="7">
        <v>1.014</v>
      </c>
      <c r="F402" s="12">
        <v>462</v>
      </c>
    </row>
    <row r="403" spans="1:6" ht="12.75" hidden="1" customHeight="1" x14ac:dyDescent="0.25">
      <c r="A403" s="6" t="s">
        <v>1327</v>
      </c>
      <c r="B403" s="7">
        <v>1.034</v>
      </c>
      <c r="C403" s="7">
        <v>1.034</v>
      </c>
      <c r="D403" s="7">
        <v>1.0349999999999999</v>
      </c>
      <c r="E403" s="7">
        <v>1.0349999999999999</v>
      </c>
      <c r="F403" s="12">
        <v>463</v>
      </c>
    </row>
    <row r="404" spans="1:6" ht="12.75" hidden="1" customHeight="1" x14ac:dyDescent="0.25">
      <c r="A404" s="6" t="s">
        <v>1328</v>
      </c>
      <c r="B404" s="7">
        <v>1.014</v>
      </c>
      <c r="C404" s="7">
        <v>1.0149999999999999</v>
      </c>
      <c r="D404" s="7">
        <v>1.012</v>
      </c>
      <c r="E404" s="7">
        <v>1.0149999999999999</v>
      </c>
      <c r="F404" s="12">
        <v>464</v>
      </c>
    </row>
    <row r="405" spans="1:6" ht="12.75" hidden="1" customHeight="1" x14ac:dyDescent="0.25">
      <c r="A405" s="6" t="s">
        <v>1329</v>
      </c>
      <c r="B405" s="7">
        <v>1.014</v>
      </c>
      <c r="C405" s="7">
        <v>1.024</v>
      </c>
      <c r="D405" s="7">
        <v>1.012</v>
      </c>
      <c r="E405" s="7">
        <v>1.024</v>
      </c>
      <c r="F405" s="12">
        <v>465</v>
      </c>
    </row>
    <row r="406" spans="1:6" ht="12.75" hidden="1" customHeight="1" x14ac:dyDescent="0.25">
      <c r="A406" s="6" t="s">
        <v>1330</v>
      </c>
      <c r="B406" s="7">
        <v>1.014</v>
      </c>
      <c r="C406" s="7">
        <v>1.032</v>
      </c>
      <c r="D406" s="7">
        <v>1.012</v>
      </c>
      <c r="E406" s="7">
        <v>1.0309999999999999</v>
      </c>
      <c r="F406" s="12">
        <v>466</v>
      </c>
    </row>
    <row r="407" spans="1:6" ht="12.75" hidden="1" customHeight="1" x14ac:dyDescent="0.25">
      <c r="A407" s="6" t="s">
        <v>1331</v>
      </c>
      <c r="B407" s="7">
        <v>1.014</v>
      </c>
      <c r="C407" s="7">
        <v>1.014</v>
      </c>
      <c r="D407" s="7">
        <v>1.012</v>
      </c>
      <c r="E407" s="7">
        <v>1.014</v>
      </c>
      <c r="F407" s="12">
        <v>467</v>
      </c>
    </row>
    <row r="408" spans="1:6" ht="12.75" hidden="1" customHeight="1" x14ac:dyDescent="0.25">
      <c r="A408" s="6" t="s">
        <v>1332</v>
      </c>
      <c r="B408" s="7">
        <v>1.014</v>
      </c>
      <c r="C408" s="7">
        <v>1.014</v>
      </c>
      <c r="D408" s="7">
        <v>1.012</v>
      </c>
      <c r="E408" s="7">
        <v>1.014</v>
      </c>
      <c r="F408" s="12">
        <v>468</v>
      </c>
    </row>
    <row r="409" spans="1:6" ht="12.75" hidden="1" customHeight="1" x14ac:dyDescent="0.25">
      <c r="A409" s="6" t="s">
        <v>1333</v>
      </c>
      <c r="B409" s="7">
        <v>1.006</v>
      </c>
      <c r="C409" s="7">
        <v>1.014</v>
      </c>
      <c r="D409" s="7">
        <v>1.012</v>
      </c>
      <c r="E409" s="7">
        <v>1.014</v>
      </c>
      <c r="F409" s="12">
        <v>469</v>
      </c>
    </row>
    <row r="410" spans="1:6" ht="12.75" hidden="1" customHeight="1" x14ac:dyDescent="0.25">
      <c r="A410" s="6" t="s">
        <v>1334</v>
      </c>
      <c r="B410" s="7">
        <v>1.03</v>
      </c>
      <c r="C410" s="7">
        <v>1.0289999999999999</v>
      </c>
      <c r="D410" s="7">
        <v>1.03</v>
      </c>
      <c r="E410" s="7">
        <v>1.0289999999999999</v>
      </c>
      <c r="F410" s="12">
        <v>470</v>
      </c>
    </row>
    <row r="411" spans="1:6" ht="12.75" hidden="1" customHeight="1" x14ac:dyDescent="0.25">
      <c r="A411" s="6" t="s">
        <v>1335</v>
      </c>
      <c r="B411" s="7">
        <v>1.014</v>
      </c>
      <c r="C411" s="7">
        <v>1.0169999999999999</v>
      </c>
      <c r="D411" s="7">
        <v>1.012</v>
      </c>
      <c r="E411" s="7">
        <v>1.0169999999999999</v>
      </c>
      <c r="F411" s="12">
        <v>471</v>
      </c>
    </row>
    <row r="412" spans="1:6" ht="12.75" hidden="1" customHeight="1" x14ac:dyDescent="0.25">
      <c r="A412" s="6" t="s">
        <v>1336</v>
      </c>
      <c r="B412" s="7">
        <v>1.014</v>
      </c>
      <c r="C412" s="7">
        <v>1.105</v>
      </c>
      <c r="D412" s="7">
        <v>1.012</v>
      </c>
      <c r="E412" s="7">
        <v>1.1040000000000001</v>
      </c>
      <c r="F412" s="12">
        <v>472</v>
      </c>
    </row>
    <row r="413" spans="1:6" ht="12.75" hidden="1" customHeight="1" x14ac:dyDescent="0.25">
      <c r="A413" s="6" t="s">
        <v>1337</v>
      </c>
      <c r="B413" s="7">
        <v>1.014</v>
      </c>
      <c r="C413" s="7">
        <v>1.0249999999999999</v>
      </c>
      <c r="D413" s="7">
        <v>1.012</v>
      </c>
      <c r="E413" s="7">
        <v>1.024</v>
      </c>
      <c r="F413" s="12">
        <v>473</v>
      </c>
    </row>
    <row r="414" spans="1:6" ht="12.75" hidden="1" customHeight="1" x14ac:dyDescent="0.25">
      <c r="A414" s="6" t="s">
        <v>1338</v>
      </c>
      <c r="B414" s="7">
        <v>1.014</v>
      </c>
      <c r="C414" s="7">
        <v>1.014</v>
      </c>
      <c r="D414" s="7">
        <v>1.012</v>
      </c>
      <c r="E414" s="7">
        <v>1.014</v>
      </c>
      <c r="F414" s="12">
        <v>474</v>
      </c>
    </row>
    <row r="415" spans="1:6" ht="12.75" hidden="1" customHeight="1" x14ac:dyDescent="0.25">
      <c r="A415" s="6" t="s">
        <v>1339</v>
      </c>
      <c r="B415" s="7">
        <v>1.014</v>
      </c>
      <c r="C415" s="7">
        <v>1.0189999999999999</v>
      </c>
      <c r="D415" s="7">
        <v>1.012</v>
      </c>
      <c r="E415" s="7">
        <v>1.0189999999999999</v>
      </c>
      <c r="F415" s="12">
        <v>475</v>
      </c>
    </row>
    <row r="416" spans="1:6" ht="12.75" hidden="1" customHeight="1" x14ac:dyDescent="0.25">
      <c r="A416" s="6" t="s">
        <v>1340</v>
      </c>
      <c r="B416" s="7">
        <v>1.014</v>
      </c>
      <c r="C416" s="7">
        <v>1.03</v>
      </c>
      <c r="D416" s="7">
        <v>1.012</v>
      </c>
      <c r="E416" s="7">
        <v>1.03</v>
      </c>
      <c r="F416" s="12">
        <v>476</v>
      </c>
    </row>
    <row r="417" spans="1:6" ht="12.75" hidden="1" customHeight="1" x14ac:dyDescent="0.25">
      <c r="A417" s="6" t="s">
        <v>1341</v>
      </c>
      <c r="B417" s="7">
        <v>1.014</v>
      </c>
      <c r="C417" s="7">
        <v>1.042</v>
      </c>
      <c r="D417" s="7">
        <v>1.012</v>
      </c>
      <c r="E417" s="7">
        <v>1.0409999999999999</v>
      </c>
      <c r="F417" s="12">
        <v>477</v>
      </c>
    </row>
    <row r="418" spans="1:6" ht="12.75" hidden="1" customHeight="1" x14ac:dyDescent="0.25">
      <c r="A418" s="6" t="s">
        <v>1342</v>
      </c>
      <c r="B418" s="7">
        <v>1.014</v>
      </c>
      <c r="C418" s="7">
        <v>1.014</v>
      </c>
      <c r="D418" s="7">
        <v>1.012</v>
      </c>
      <c r="E418" s="7">
        <v>1.014</v>
      </c>
      <c r="F418" s="12">
        <v>478</v>
      </c>
    </row>
    <row r="419" spans="1:6" ht="12.75" hidden="1" customHeight="1" x14ac:dyDescent="0.25">
      <c r="A419" s="6" t="s">
        <v>1343</v>
      </c>
      <c r="B419" s="7">
        <v>1.014</v>
      </c>
      <c r="C419" s="7">
        <v>1.014</v>
      </c>
      <c r="D419" s="7">
        <v>1.012</v>
      </c>
      <c r="E419" s="7">
        <v>1.014</v>
      </c>
      <c r="F419" s="12">
        <v>479</v>
      </c>
    </row>
    <row r="420" spans="1:6" ht="12.75" hidden="1" customHeight="1" x14ac:dyDescent="0.25">
      <c r="A420" s="6" t="s">
        <v>1344</v>
      </c>
      <c r="B420" s="7">
        <v>1.014</v>
      </c>
      <c r="C420" s="7">
        <v>1.014</v>
      </c>
      <c r="D420" s="7">
        <v>1.012</v>
      </c>
      <c r="E420" s="7">
        <v>1.014</v>
      </c>
      <c r="F420" s="12">
        <v>480</v>
      </c>
    </row>
    <row r="421" spans="1:6" ht="12.75" hidden="1" customHeight="1" x14ac:dyDescent="0.25">
      <c r="A421" s="6" t="s">
        <v>1345</v>
      </c>
      <c r="B421" s="7">
        <v>1.014</v>
      </c>
      <c r="C421" s="7">
        <v>1.014</v>
      </c>
      <c r="D421" s="7">
        <v>1.012</v>
      </c>
      <c r="E421" s="7">
        <v>1.014</v>
      </c>
      <c r="F421" s="12">
        <v>481</v>
      </c>
    </row>
    <row r="422" spans="1:6" ht="12.75" hidden="1" customHeight="1" x14ac:dyDescent="0.25">
      <c r="A422" s="6" t="s">
        <v>1346</v>
      </c>
      <c r="B422" s="7">
        <v>1.014</v>
      </c>
      <c r="C422" s="7">
        <v>1.014</v>
      </c>
      <c r="D422" s="7">
        <v>1.012</v>
      </c>
      <c r="E422" s="7">
        <v>1.014</v>
      </c>
      <c r="F422" s="12">
        <v>482</v>
      </c>
    </row>
    <row r="423" spans="1:6" ht="12.75" hidden="1" customHeight="1" x14ac:dyDescent="0.25">
      <c r="A423" s="6" t="s">
        <v>1347</v>
      </c>
      <c r="B423" s="7">
        <v>1.014</v>
      </c>
      <c r="C423" s="7">
        <v>1.014</v>
      </c>
      <c r="D423" s="7">
        <v>1.012</v>
      </c>
      <c r="E423" s="7">
        <v>1.014</v>
      </c>
      <c r="F423" s="12">
        <v>483</v>
      </c>
    </row>
    <row r="424" spans="1:6" ht="12.75" hidden="1" customHeight="1" x14ac:dyDescent="0.25">
      <c r="A424" s="6" t="s">
        <v>1348</v>
      </c>
      <c r="B424" s="7">
        <v>1.0049999999999999</v>
      </c>
      <c r="C424" s="7">
        <v>1.0049999999999999</v>
      </c>
      <c r="D424" s="7">
        <v>1.006</v>
      </c>
      <c r="E424" s="7">
        <v>1.006</v>
      </c>
      <c r="F424" s="12">
        <v>529</v>
      </c>
    </row>
    <row r="425" spans="1:6" ht="12.75" hidden="1" customHeight="1" x14ac:dyDescent="0.25">
      <c r="A425" s="6" t="s">
        <v>1349</v>
      </c>
      <c r="B425" s="7">
        <v>1.002</v>
      </c>
      <c r="C425" s="7">
        <v>1.0009999999999999</v>
      </c>
      <c r="D425" s="7">
        <v>1.0009999999999999</v>
      </c>
      <c r="E425" s="7">
        <v>1.0009999999999999</v>
      </c>
      <c r="F425" s="12">
        <v>585</v>
      </c>
    </row>
    <row r="426" spans="1:6" ht="12.75" hidden="1" customHeight="1" x14ac:dyDescent="0.25">
      <c r="A426" s="6" t="s">
        <v>1350</v>
      </c>
      <c r="B426" s="7">
        <v>1</v>
      </c>
      <c r="C426" s="7">
        <v>1</v>
      </c>
      <c r="D426" s="7">
        <v>1</v>
      </c>
      <c r="E426" s="7">
        <v>1</v>
      </c>
      <c r="F426" s="12">
        <v>586</v>
      </c>
    </row>
    <row r="427" spans="1:6" ht="12.75" hidden="1" customHeight="1" x14ac:dyDescent="0.25">
      <c r="A427" s="6" t="s">
        <v>1351</v>
      </c>
      <c r="B427" s="7">
        <v>1</v>
      </c>
      <c r="C427" s="7">
        <v>1</v>
      </c>
      <c r="D427" s="7">
        <v>1</v>
      </c>
      <c r="E427" s="7">
        <v>1</v>
      </c>
      <c r="F427" s="12">
        <v>587</v>
      </c>
    </row>
    <row r="428" spans="1:6" ht="12.75" hidden="1" customHeight="1" x14ac:dyDescent="0.25">
      <c r="A428" s="6" t="s">
        <v>1352</v>
      </c>
      <c r="B428" s="7">
        <v>1.002</v>
      </c>
      <c r="C428" s="7">
        <v>1.0009999999999999</v>
      </c>
      <c r="D428" s="7">
        <v>1.0009999999999999</v>
      </c>
      <c r="E428" s="7">
        <v>1.0009999999999999</v>
      </c>
      <c r="F428" s="12">
        <v>588</v>
      </c>
    </row>
    <row r="429" spans="1:6" ht="12.75" hidden="1" customHeight="1" x14ac:dyDescent="0.25">
      <c r="A429" s="6" t="s">
        <v>1353</v>
      </c>
      <c r="B429" s="7">
        <v>1.02</v>
      </c>
      <c r="C429" s="7">
        <v>1.0189999999999999</v>
      </c>
      <c r="D429" s="7">
        <v>1.018</v>
      </c>
      <c r="E429" s="7">
        <v>1.02</v>
      </c>
      <c r="F429" s="12">
        <v>601</v>
      </c>
    </row>
    <row r="430" spans="1:6" ht="12.75" hidden="1" customHeight="1" x14ac:dyDescent="0.25">
      <c r="A430" s="6" t="s">
        <v>1354</v>
      </c>
      <c r="B430" s="7">
        <v>1.014</v>
      </c>
      <c r="C430" s="7">
        <v>1.044</v>
      </c>
      <c r="D430" s="7">
        <v>1.012</v>
      </c>
      <c r="E430" s="7">
        <v>1.044</v>
      </c>
      <c r="F430" s="12">
        <v>666</v>
      </c>
    </row>
    <row r="431" spans="1:6" ht="12.75" hidden="1" customHeight="1" x14ac:dyDescent="0.25">
      <c r="A431" s="6" t="s">
        <v>1355</v>
      </c>
      <c r="B431" s="7">
        <v>1.002</v>
      </c>
      <c r="C431" s="7">
        <v>1.0009999999999999</v>
      </c>
      <c r="D431" s="7">
        <v>1.0009999999999999</v>
      </c>
      <c r="E431" s="7">
        <v>1.0009999999999999</v>
      </c>
      <c r="F431" s="12">
        <v>668</v>
      </c>
    </row>
    <row r="432" spans="1:6" ht="12.75" hidden="1" customHeight="1" x14ac:dyDescent="0.25">
      <c r="A432" s="6" t="s">
        <v>1356</v>
      </c>
      <c r="B432" s="7">
        <v>1.014</v>
      </c>
      <c r="C432" s="7">
        <v>1.014</v>
      </c>
      <c r="D432" s="7">
        <v>1.012</v>
      </c>
      <c r="E432" s="7">
        <v>1.014</v>
      </c>
      <c r="F432" s="12">
        <v>693</v>
      </c>
    </row>
    <row r="433" spans="1:6" ht="12.75" hidden="1" customHeight="1" x14ac:dyDescent="0.25">
      <c r="A433" s="6" t="s">
        <v>1357</v>
      </c>
      <c r="B433" s="7">
        <v>1.02</v>
      </c>
      <c r="C433" s="7">
        <v>1.0189999999999999</v>
      </c>
      <c r="D433" s="7">
        <v>1.018</v>
      </c>
      <c r="E433" s="7">
        <v>1.02</v>
      </c>
      <c r="F433" s="12">
        <v>722</v>
      </c>
    </row>
    <row r="434" spans="1:6" ht="12.75" hidden="1" customHeight="1" x14ac:dyDescent="0.25">
      <c r="A434" s="6" t="s">
        <v>1358</v>
      </c>
      <c r="B434" s="7">
        <v>1.0209999999999999</v>
      </c>
      <c r="C434" s="7">
        <v>1.0209999999999999</v>
      </c>
      <c r="D434" s="7">
        <v>1.02</v>
      </c>
      <c r="E434" s="7">
        <v>1.02</v>
      </c>
      <c r="F434" s="12">
        <v>723</v>
      </c>
    </row>
    <row r="435" spans="1:6" ht="12.75" hidden="1" customHeight="1" x14ac:dyDescent="0.25">
      <c r="A435" s="6" t="s">
        <v>1359</v>
      </c>
      <c r="B435" s="7">
        <v>1.014</v>
      </c>
      <c r="C435" s="7">
        <v>1.0149999999999999</v>
      </c>
      <c r="D435" s="7">
        <v>1.012</v>
      </c>
      <c r="E435" s="7">
        <v>1.014</v>
      </c>
      <c r="F435" s="12">
        <v>724</v>
      </c>
    </row>
    <row r="436" spans="1:6" ht="12.75" hidden="1" customHeight="1" x14ac:dyDescent="0.25">
      <c r="A436" s="6" t="s">
        <v>1360</v>
      </c>
      <c r="B436" s="7">
        <v>1.014</v>
      </c>
      <c r="C436" s="7">
        <v>1.016</v>
      </c>
      <c r="D436" s="7">
        <v>1.012</v>
      </c>
      <c r="E436" s="7">
        <v>1.016</v>
      </c>
      <c r="F436" s="12">
        <v>725</v>
      </c>
    </row>
    <row r="437" spans="1:6" ht="12.75" hidden="1" customHeight="1" x14ac:dyDescent="0.25">
      <c r="A437" s="6" t="s">
        <v>1361</v>
      </c>
      <c r="B437" s="7">
        <v>1.014</v>
      </c>
      <c r="C437" s="7">
        <v>1.012</v>
      </c>
      <c r="D437" s="7">
        <v>1.012</v>
      </c>
      <c r="E437" s="7">
        <v>1.012</v>
      </c>
      <c r="F437" s="12">
        <v>726</v>
      </c>
    </row>
    <row r="438" spans="1:6" ht="12.75" hidden="1" customHeight="1" x14ac:dyDescent="0.25">
      <c r="A438" s="6" t="s">
        <v>1362</v>
      </c>
      <c r="B438" s="7">
        <v>1.014</v>
      </c>
      <c r="C438" s="7">
        <v>1.0369999999999999</v>
      </c>
      <c r="D438" s="7">
        <v>1.012</v>
      </c>
      <c r="E438" s="7">
        <v>1.0369999999999999</v>
      </c>
      <c r="F438" s="12">
        <v>727</v>
      </c>
    </row>
    <row r="439" spans="1:6" ht="12.75" hidden="1" customHeight="1" x14ac:dyDescent="0.25">
      <c r="A439" s="6" t="s">
        <v>1363</v>
      </c>
      <c r="B439" s="7">
        <v>1.014</v>
      </c>
      <c r="C439" s="7">
        <v>1.0489999999999999</v>
      </c>
      <c r="D439" s="7">
        <v>1.012</v>
      </c>
      <c r="E439" s="7">
        <v>1.0489999999999999</v>
      </c>
      <c r="F439" s="12">
        <v>728</v>
      </c>
    </row>
    <row r="440" spans="1:6" ht="12.75" hidden="1" customHeight="1" x14ac:dyDescent="0.25">
      <c r="A440" s="6" t="s">
        <v>1364</v>
      </c>
      <c r="B440" s="7">
        <v>1.014</v>
      </c>
      <c r="C440" s="7">
        <v>1.014</v>
      </c>
      <c r="D440" s="7">
        <v>1.012</v>
      </c>
      <c r="E440" s="7">
        <v>1.014</v>
      </c>
      <c r="F440" s="12">
        <v>729</v>
      </c>
    </row>
    <row r="441" spans="1:6" ht="12.75" hidden="1" customHeight="1" x14ac:dyDescent="0.25">
      <c r="A441" s="6" t="s">
        <v>1365</v>
      </c>
      <c r="B441" s="7">
        <v>1.014</v>
      </c>
      <c r="C441" s="7">
        <v>1.0249999999999999</v>
      </c>
      <c r="D441" s="7">
        <v>1.012</v>
      </c>
      <c r="E441" s="7">
        <v>1.0249999999999999</v>
      </c>
      <c r="F441" s="12">
        <v>732</v>
      </c>
    </row>
    <row r="442" spans="1:6" ht="12.75" hidden="1" customHeight="1" x14ac:dyDescent="0.25">
      <c r="A442" s="6" t="s">
        <v>1366</v>
      </c>
      <c r="B442" s="7">
        <v>1.014</v>
      </c>
      <c r="C442" s="7">
        <v>1.014</v>
      </c>
      <c r="D442" s="7">
        <v>1.0209999999999999</v>
      </c>
      <c r="E442" s="7">
        <v>1.0209999999999999</v>
      </c>
      <c r="F442" s="12">
        <v>733</v>
      </c>
    </row>
    <row r="443" spans="1:6" ht="12.75" hidden="1" customHeight="1" x14ac:dyDescent="0.25">
      <c r="A443" s="6" t="s">
        <v>1367</v>
      </c>
      <c r="B443" s="7">
        <v>1.014</v>
      </c>
      <c r="C443" s="7">
        <v>1.0209999999999999</v>
      </c>
      <c r="D443" s="7">
        <v>1.012</v>
      </c>
      <c r="E443" s="7">
        <v>1.0209999999999999</v>
      </c>
      <c r="F443" s="12">
        <v>734</v>
      </c>
    </row>
    <row r="444" spans="1:6" ht="12.75" hidden="1" customHeight="1" x14ac:dyDescent="0.25">
      <c r="A444" s="6" t="s">
        <v>1368</v>
      </c>
      <c r="B444" s="7">
        <v>1.014</v>
      </c>
      <c r="C444" s="7">
        <v>1.0549999999999999</v>
      </c>
      <c r="D444" s="7">
        <v>1.012</v>
      </c>
      <c r="E444" s="7">
        <v>1.0549999999999999</v>
      </c>
      <c r="F444" s="12">
        <v>735</v>
      </c>
    </row>
    <row r="445" spans="1:6" ht="12.75" hidden="1" customHeight="1" x14ac:dyDescent="0.25">
      <c r="A445" s="6" t="s">
        <v>1369</v>
      </c>
      <c r="B445" s="7">
        <v>1.014</v>
      </c>
      <c r="C445" s="7">
        <v>1.012</v>
      </c>
      <c r="D445" s="7">
        <v>1.012</v>
      </c>
      <c r="E445" s="7">
        <v>1.012</v>
      </c>
      <c r="F445" s="12">
        <v>736</v>
      </c>
    </row>
    <row r="446" spans="1:6" ht="12.75" hidden="1" customHeight="1" x14ac:dyDescent="0.25">
      <c r="A446" s="6" t="s">
        <v>1370</v>
      </c>
      <c r="B446" s="7">
        <v>1.014</v>
      </c>
      <c r="C446" s="7">
        <v>1.0509999999999999</v>
      </c>
      <c r="D446" s="7">
        <v>1.012</v>
      </c>
      <c r="E446" s="7">
        <v>1.0509999999999999</v>
      </c>
      <c r="F446" s="12">
        <v>737</v>
      </c>
    </row>
    <row r="447" spans="1:6" ht="12.75" hidden="1" customHeight="1" x14ac:dyDescent="0.25">
      <c r="A447" s="6" t="s">
        <v>1371</v>
      </c>
      <c r="B447" s="7">
        <v>1.014</v>
      </c>
      <c r="C447" s="7">
        <v>1.03</v>
      </c>
      <c r="D447" s="7">
        <v>1.012</v>
      </c>
      <c r="E447" s="7">
        <v>1.0289999999999999</v>
      </c>
      <c r="F447" s="12">
        <v>738</v>
      </c>
    </row>
    <row r="448" spans="1:6" ht="12.75" hidden="1" customHeight="1" x14ac:dyDescent="0.25">
      <c r="A448" s="6" t="s">
        <v>1372</v>
      </c>
      <c r="B448" s="7">
        <v>1.014</v>
      </c>
      <c r="C448" s="7">
        <v>1.048</v>
      </c>
      <c r="D448" s="7">
        <v>1.012</v>
      </c>
      <c r="E448" s="7">
        <v>1.046</v>
      </c>
      <c r="F448" s="12">
        <v>739</v>
      </c>
    </row>
    <row r="449" spans="1:6" ht="12.75" hidden="1" customHeight="1" x14ac:dyDescent="0.25">
      <c r="A449" s="6" t="s">
        <v>1373</v>
      </c>
      <c r="B449" s="7">
        <v>1.014</v>
      </c>
      <c r="C449" s="7">
        <v>1.105</v>
      </c>
      <c r="D449" s="7">
        <v>1.012</v>
      </c>
      <c r="E449" s="7">
        <v>1.1040000000000001</v>
      </c>
      <c r="F449" s="12">
        <v>740</v>
      </c>
    </row>
    <row r="450" spans="1:6" ht="12.75" hidden="1" customHeight="1" x14ac:dyDescent="0.25">
      <c r="A450" s="6" t="s">
        <v>1374</v>
      </c>
      <c r="B450" s="7">
        <v>1.01</v>
      </c>
      <c r="C450" s="7">
        <v>1.0109999999999999</v>
      </c>
      <c r="D450" s="7">
        <v>1.0009999999999999</v>
      </c>
      <c r="E450" s="7">
        <v>1.0109999999999999</v>
      </c>
      <c r="F450" s="12">
        <v>741</v>
      </c>
    </row>
    <row r="451" spans="1:6" ht="12.75" hidden="1" customHeight="1" x14ac:dyDescent="0.25">
      <c r="A451" s="6" t="s">
        <v>1375</v>
      </c>
      <c r="B451" s="7">
        <v>1.014</v>
      </c>
      <c r="C451" s="7">
        <v>1.0069999999999999</v>
      </c>
      <c r="D451" s="7">
        <v>1.012</v>
      </c>
      <c r="E451" s="7">
        <v>1.0069999999999999</v>
      </c>
      <c r="F451" s="12">
        <v>742</v>
      </c>
    </row>
    <row r="452" spans="1:6" ht="12.75" hidden="1" customHeight="1" x14ac:dyDescent="0.25">
      <c r="A452" s="6" t="s">
        <v>1376</v>
      </c>
      <c r="B452" s="7">
        <v>1.014</v>
      </c>
      <c r="C452" s="7">
        <v>1.0249999999999999</v>
      </c>
      <c r="D452" s="7">
        <v>1.012</v>
      </c>
      <c r="E452" s="7">
        <v>1.024</v>
      </c>
      <c r="F452" s="12">
        <v>743</v>
      </c>
    </row>
    <row r="453" spans="1:6" ht="12.75" hidden="1" customHeight="1" x14ac:dyDescent="0.25">
      <c r="A453" s="6" t="s">
        <v>1377</v>
      </c>
      <c r="B453" s="7">
        <v>1.014</v>
      </c>
      <c r="C453" s="7">
        <v>1.028</v>
      </c>
      <c r="D453" s="7">
        <v>1.012</v>
      </c>
      <c r="E453" s="7">
        <v>1.028</v>
      </c>
      <c r="F453" s="12">
        <v>744</v>
      </c>
    </row>
    <row r="454" spans="1:6" ht="12.75" hidden="1" customHeight="1" x14ac:dyDescent="0.25">
      <c r="A454" s="6" t="s">
        <v>1378</v>
      </c>
      <c r="B454" s="7">
        <v>1.014</v>
      </c>
      <c r="C454" s="7">
        <v>1.01</v>
      </c>
      <c r="D454" s="7">
        <v>1.012</v>
      </c>
      <c r="E454" s="7">
        <v>1.01</v>
      </c>
      <c r="F454" s="12">
        <v>745</v>
      </c>
    </row>
    <row r="455" spans="1:6" ht="12.75" hidden="1" customHeight="1" x14ac:dyDescent="0.25">
      <c r="A455" s="6" t="s">
        <v>1379</v>
      </c>
      <c r="B455" s="7">
        <v>1.02</v>
      </c>
      <c r="C455" s="7">
        <v>1.0189999999999999</v>
      </c>
      <c r="D455" s="7">
        <v>1.018</v>
      </c>
      <c r="E455" s="7">
        <v>1.02</v>
      </c>
      <c r="F455" s="12">
        <v>746</v>
      </c>
    </row>
    <row r="456" spans="1:6" ht="12.75" hidden="1" customHeight="1" x14ac:dyDescent="0.25">
      <c r="A456" s="6" t="s">
        <v>1380</v>
      </c>
      <c r="B456" s="7">
        <v>1.014</v>
      </c>
      <c r="C456" s="7">
        <v>1.014</v>
      </c>
      <c r="D456" s="7">
        <v>1.012</v>
      </c>
      <c r="E456" s="7">
        <v>1.014</v>
      </c>
      <c r="F456" s="12">
        <v>747</v>
      </c>
    </row>
    <row r="457" spans="1:6" ht="12.75" hidden="1" customHeight="1" x14ac:dyDescent="0.25">
      <c r="A457" s="6" t="s">
        <v>1381</v>
      </c>
      <c r="B457" s="7">
        <v>1.0069999999999999</v>
      </c>
      <c r="C457" s="7">
        <v>1.006</v>
      </c>
      <c r="D457" s="7">
        <v>1.0069999999999999</v>
      </c>
      <c r="E457" s="7">
        <v>1.0069999999999999</v>
      </c>
      <c r="F457" s="12">
        <v>748</v>
      </c>
    </row>
    <row r="458" spans="1:6" ht="12.75" hidden="1" customHeight="1" x14ac:dyDescent="0.25">
      <c r="A458" s="6" t="s">
        <v>1382</v>
      </c>
      <c r="B458" s="7">
        <v>1.014</v>
      </c>
      <c r="C458" s="7">
        <v>1.014</v>
      </c>
      <c r="D458" s="7">
        <v>1.012</v>
      </c>
      <c r="E458" s="7">
        <v>1.014</v>
      </c>
      <c r="F458" s="12">
        <v>749</v>
      </c>
    </row>
    <row r="459" spans="1:6" ht="12.75" hidden="1" customHeight="1" x14ac:dyDescent="0.25">
      <c r="A459" s="6" t="s">
        <v>1383</v>
      </c>
      <c r="B459" s="7">
        <v>1.002</v>
      </c>
      <c r="C459" s="7">
        <v>1.002</v>
      </c>
      <c r="D459" s="7">
        <v>1.0009999999999999</v>
      </c>
      <c r="E459" s="7">
        <v>1.0029999999999999</v>
      </c>
      <c r="F459" s="12">
        <v>751</v>
      </c>
    </row>
    <row r="460" spans="1:6" ht="12.75" hidden="1" customHeight="1" x14ac:dyDescent="0.25">
      <c r="A460" s="6" t="s">
        <v>1384</v>
      </c>
      <c r="B460" s="7">
        <v>1.038</v>
      </c>
      <c r="C460" s="7">
        <v>1.038</v>
      </c>
      <c r="D460" s="7">
        <v>1.0389999999999999</v>
      </c>
      <c r="E460" s="7">
        <v>1.0389999999999999</v>
      </c>
      <c r="F460" s="12">
        <v>752</v>
      </c>
    </row>
    <row r="461" spans="1:6" ht="12.75" hidden="1" customHeight="1" x14ac:dyDescent="0.25">
      <c r="A461" s="6" t="s">
        <v>1385</v>
      </c>
      <c r="B461" s="7">
        <v>1.014</v>
      </c>
      <c r="C461" s="7">
        <v>1.014</v>
      </c>
      <c r="D461" s="7">
        <v>1.012</v>
      </c>
      <c r="E461" s="7">
        <v>1.014</v>
      </c>
      <c r="F461" s="12">
        <v>753</v>
      </c>
    </row>
    <row r="462" spans="1:6" ht="12.75" hidden="1" customHeight="1" x14ac:dyDescent="0.25">
      <c r="A462" s="6" t="s">
        <v>1386</v>
      </c>
      <c r="B462" s="7">
        <v>1.0720000000000001</v>
      </c>
      <c r="C462" s="7">
        <v>1.0720000000000001</v>
      </c>
      <c r="D462" s="7">
        <v>1.073</v>
      </c>
      <c r="E462" s="7">
        <v>1.073</v>
      </c>
      <c r="F462" s="12">
        <v>754</v>
      </c>
    </row>
    <row r="463" spans="1:6" ht="12.75" hidden="1" customHeight="1" x14ac:dyDescent="0.25">
      <c r="A463" s="6" t="s">
        <v>1387</v>
      </c>
      <c r="B463" s="7">
        <v>1.0349999999999999</v>
      </c>
      <c r="C463" s="7">
        <v>1.0349999999999999</v>
      </c>
      <c r="D463" s="7">
        <v>1.0349999999999999</v>
      </c>
      <c r="E463" s="7">
        <v>1.0349999999999999</v>
      </c>
      <c r="F463" s="12">
        <v>757</v>
      </c>
    </row>
    <row r="464" spans="1:6" ht="12.75" hidden="1" customHeight="1" x14ac:dyDescent="0.25">
      <c r="A464" s="6" t="s">
        <v>1388</v>
      </c>
      <c r="B464" s="7">
        <v>1.04</v>
      </c>
      <c r="C464" s="7">
        <v>1.04</v>
      </c>
      <c r="D464" s="7">
        <v>1.04</v>
      </c>
      <c r="E464" s="7">
        <v>1.04</v>
      </c>
      <c r="F464" s="12">
        <v>758</v>
      </c>
    </row>
    <row r="465" spans="1:6" ht="12.75" hidden="1" customHeight="1" x14ac:dyDescent="0.25">
      <c r="A465" s="6" t="s">
        <v>1389</v>
      </c>
      <c r="B465" s="7">
        <v>1.0369999999999999</v>
      </c>
      <c r="C465" s="7">
        <v>1.0369999999999999</v>
      </c>
      <c r="D465" s="7">
        <v>1.0369999999999999</v>
      </c>
      <c r="E465" s="7">
        <v>1.0369999999999999</v>
      </c>
      <c r="F465" s="12">
        <v>760</v>
      </c>
    </row>
    <row r="466" spans="1:6" ht="12.75" hidden="1" customHeight="1" x14ac:dyDescent="0.25">
      <c r="A466" s="6" t="s">
        <v>1390</v>
      </c>
      <c r="B466" s="7">
        <v>1.0580000000000001</v>
      </c>
      <c r="C466" s="7">
        <v>1.0580000000000001</v>
      </c>
      <c r="D466" s="7">
        <v>1.0640000000000001</v>
      </c>
      <c r="E466" s="7">
        <v>1.0649999999999999</v>
      </c>
      <c r="F466" s="12">
        <v>761</v>
      </c>
    </row>
    <row r="467" spans="1:6" ht="12.75" hidden="1" customHeight="1" x14ac:dyDescent="0.25">
      <c r="A467" s="6" t="s">
        <v>1391</v>
      </c>
      <c r="B467" s="7">
        <v>1.044</v>
      </c>
      <c r="C467" s="7">
        <v>1.044</v>
      </c>
      <c r="D467" s="7">
        <v>1.0469999999999999</v>
      </c>
      <c r="E467" s="7">
        <v>1.0469999999999999</v>
      </c>
      <c r="F467" s="12">
        <v>762</v>
      </c>
    </row>
    <row r="468" spans="1:6" ht="12.75" hidden="1" customHeight="1" x14ac:dyDescent="0.25">
      <c r="A468" s="6" t="s">
        <v>1392</v>
      </c>
      <c r="B468" s="7">
        <v>1.0049999999999999</v>
      </c>
      <c r="C468" s="7">
        <v>1.0049999999999999</v>
      </c>
      <c r="D468" s="7">
        <v>1.006</v>
      </c>
      <c r="E468" s="7">
        <v>1.0069999999999999</v>
      </c>
      <c r="F468" s="12">
        <v>763</v>
      </c>
    </row>
    <row r="469" spans="1:6" ht="12.75" hidden="1" customHeight="1" x14ac:dyDescent="0.25">
      <c r="A469" s="6" t="s">
        <v>1393</v>
      </c>
      <c r="B469" s="7">
        <v>1.0369999999999999</v>
      </c>
      <c r="C469" s="7">
        <v>1.038</v>
      </c>
      <c r="D469" s="7">
        <v>1.04</v>
      </c>
      <c r="E469" s="7">
        <v>1.04</v>
      </c>
      <c r="F469" s="12">
        <v>764</v>
      </c>
    </row>
    <row r="470" spans="1:6" ht="12.75" hidden="1" customHeight="1" x14ac:dyDescent="0.25">
      <c r="A470" s="6" t="s">
        <v>1394</v>
      </c>
      <c r="B470" s="7">
        <v>1.036</v>
      </c>
      <c r="C470" s="7">
        <v>1.048</v>
      </c>
      <c r="D470" s="7">
        <v>1.012</v>
      </c>
      <c r="E470" s="7">
        <v>1.0509999999999999</v>
      </c>
      <c r="F470" s="12">
        <v>765</v>
      </c>
    </row>
    <row r="471" spans="1:6" ht="12.75" hidden="1" customHeight="1" x14ac:dyDescent="0.25">
      <c r="A471" s="6" t="s">
        <v>1395</v>
      </c>
      <c r="B471" s="7">
        <v>1.024</v>
      </c>
      <c r="C471" s="7">
        <v>1.024</v>
      </c>
      <c r="D471" s="7">
        <v>1.0269999999999999</v>
      </c>
      <c r="E471" s="7">
        <v>1.0269999999999999</v>
      </c>
      <c r="F471" s="12">
        <v>766</v>
      </c>
    </row>
    <row r="472" spans="1:6" ht="12.75" hidden="1" customHeight="1" x14ac:dyDescent="0.25">
      <c r="A472" s="6" t="s">
        <v>1396</v>
      </c>
      <c r="B472" s="7">
        <v>1.0649999999999999</v>
      </c>
      <c r="C472" s="7">
        <v>1.0640000000000001</v>
      </c>
      <c r="D472" s="7">
        <v>1.0680000000000001</v>
      </c>
      <c r="E472" s="7">
        <v>1.0680000000000001</v>
      </c>
      <c r="F472" s="12">
        <v>767</v>
      </c>
    </row>
    <row r="473" spans="1:6" ht="12.75" hidden="1" customHeight="1" x14ac:dyDescent="0.25">
      <c r="A473" s="6" t="s">
        <v>1397</v>
      </c>
      <c r="B473" s="7">
        <v>1.06</v>
      </c>
      <c r="C473" s="7">
        <v>1.06</v>
      </c>
      <c r="D473" s="7">
        <v>1.0609999999999999</v>
      </c>
      <c r="E473" s="7">
        <v>1.0609999999999999</v>
      </c>
      <c r="F473" s="12">
        <v>768</v>
      </c>
    </row>
    <row r="474" spans="1:6" ht="12.75" hidden="1" customHeight="1" x14ac:dyDescent="0.25">
      <c r="A474" s="6" t="s">
        <v>1398</v>
      </c>
      <c r="B474" s="7">
        <v>1.0609999999999999</v>
      </c>
      <c r="C474" s="7">
        <v>1.0609999999999999</v>
      </c>
      <c r="D474" s="7">
        <v>1.0620000000000001</v>
      </c>
      <c r="E474" s="7">
        <v>1.0620000000000001</v>
      </c>
      <c r="F474" s="12">
        <v>769</v>
      </c>
    </row>
    <row r="475" spans="1:6" ht="12.75" hidden="1" customHeight="1" x14ac:dyDescent="0.25">
      <c r="A475" s="6" t="s">
        <v>1399</v>
      </c>
      <c r="B475" s="7">
        <v>1.036</v>
      </c>
      <c r="C475" s="7">
        <v>1.036</v>
      </c>
      <c r="D475" s="7">
        <v>1.0369999999999999</v>
      </c>
      <c r="E475" s="7">
        <v>1.0369999999999999</v>
      </c>
      <c r="F475" s="12">
        <v>770</v>
      </c>
    </row>
    <row r="476" spans="1:6" ht="12.75" hidden="1" customHeight="1" x14ac:dyDescent="0.25">
      <c r="A476" s="6" t="s">
        <v>1400</v>
      </c>
      <c r="B476" s="7">
        <v>1.02</v>
      </c>
      <c r="C476" s="7">
        <v>1.0189999999999999</v>
      </c>
      <c r="D476" s="7">
        <v>1.018</v>
      </c>
      <c r="E476" s="7">
        <v>1.02</v>
      </c>
      <c r="F476" s="12">
        <v>772</v>
      </c>
    </row>
    <row r="477" spans="1:6" ht="12.75" hidden="1" customHeight="1" x14ac:dyDescent="0.25">
      <c r="A477" s="6" t="s">
        <v>1401</v>
      </c>
      <c r="B477" s="7">
        <v>1.024</v>
      </c>
      <c r="C477" s="7">
        <v>1.024</v>
      </c>
      <c r="D477" s="7">
        <v>1.028</v>
      </c>
      <c r="E477" s="7">
        <v>1.03</v>
      </c>
      <c r="F477" s="12">
        <v>775</v>
      </c>
    </row>
    <row r="478" spans="1:6" ht="12.75" hidden="1" customHeight="1" x14ac:dyDescent="0.25">
      <c r="A478" s="6" t="s">
        <v>1402</v>
      </c>
      <c r="B478" s="7">
        <v>1.002</v>
      </c>
      <c r="C478" s="7">
        <v>1.002</v>
      </c>
      <c r="D478" s="7">
        <v>1.002</v>
      </c>
      <c r="E478" s="7">
        <v>1.002</v>
      </c>
      <c r="F478" s="12">
        <v>776</v>
      </c>
    </row>
    <row r="479" spans="1:6" ht="12.75" hidden="1" customHeight="1" x14ac:dyDescent="0.25">
      <c r="A479" s="6" t="s">
        <v>1403</v>
      </c>
      <c r="B479" s="7">
        <v>1.014</v>
      </c>
      <c r="C479" s="7">
        <v>1.0289999999999999</v>
      </c>
      <c r="D479" s="7">
        <v>1.012</v>
      </c>
      <c r="E479" s="7">
        <v>1.0289999999999999</v>
      </c>
      <c r="F479" s="12">
        <v>777</v>
      </c>
    </row>
    <row r="480" spans="1:6" ht="12.75" hidden="1" customHeight="1" x14ac:dyDescent="0.25">
      <c r="A480" s="6" t="s">
        <v>1404</v>
      </c>
      <c r="B480" s="7">
        <v>1.0069999999999999</v>
      </c>
      <c r="C480" s="7">
        <v>1.0069999999999999</v>
      </c>
      <c r="D480" s="7">
        <v>1.008</v>
      </c>
      <c r="E480" s="7">
        <v>1.008</v>
      </c>
      <c r="F480" s="12">
        <v>778</v>
      </c>
    </row>
    <row r="481" spans="1:6" ht="12.75" hidden="1" customHeight="1" x14ac:dyDescent="0.25">
      <c r="A481" s="6" t="s">
        <v>1405</v>
      </c>
      <c r="B481" s="7">
        <v>1.014</v>
      </c>
      <c r="C481" s="7">
        <v>1.012</v>
      </c>
      <c r="D481" s="7">
        <v>1.012</v>
      </c>
      <c r="E481" s="7">
        <v>1.012</v>
      </c>
      <c r="F481" s="12">
        <v>779</v>
      </c>
    </row>
    <row r="482" spans="1:6" ht="12.75" hidden="1" customHeight="1" x14ac:dyDescent="0.25">
      <c r="A482" s="6" t="s">
        <v>1406</v>
      </c>
      <c r="B482" s="7">
        <v>1.014</v>
      </c>
      <c r="C482" s="7">
        <v>1.0409999999999999</v>
      </c>
      <c r="D482" s="7">
        <v>1.012</v>
      </c>
      <c r="E482" s="7">
        <v>1.0409999999999999</v>
      </c>
      <c r="F482" s="12">
        <v>780</v>
      </c>
    </row>
    <row r="483" spans="1:6" ht="12.75" hidden="1" customHeight="1" x14ac:dyDescent="0.25">
      <c r="A483" s="6" t="s">
        <v>1407</v>
      </c>
      <c r="B483" s="7">
        <v>1.0089999999999999</v>
      </c>
      <c r="C483" s="7">
        <v>1.0089999999999999</v>
      </c>
      <c r="D483" s="7">
        <v>1.0089999999999999</v>
      </c>
      <c r="E483" s="7">
        <v>1.0089999999999999</v>
      </c>
      <c r="F483" s="12">
        <v>781</v>
      </c>
    </row>
    <row r="484" spans="1:6" ht="12.75" hidden="1" customHeight="1" x14ac:dyDescent="0.25">
      <c r="A484" s="6" t="s">
        <v>1408</v>
      </c>
      <c r="B484" s="7">
        <v>1.002</v>
      </c>
      <c r="C484" s="7">
        <v>1.0009999999999999</v>
      </c>
      <c r="D484" s="7">
        <v>1.0009999999999999</v>
      </c>
      <c r="E484" s="7">
        <v>1.0009999999999999</v>
      </c>
      <c r="F484" s="12">
        <v>782</v>
      </c>
    </row>
    <row r="485" spans="1:6" ht="12.75" hidden="1" customHeight="1" x14ac:dyDescent="0.25">
      <c r="A485" s="6" t="s">
        <v>1409</v>
      </c>
      <c r="B485" s="7">
        <v>1.0069999999999999</v>
      </c>
      <c r="C485" s="7">
        <v>1.006</v>
      </c>
      <c r="D485" s="7">
        <v>1.0009999999999999</v>
      </c>
      <c r="E485" s="7">
        <v>1.006</v>
      </c>
      <c r="F485" s="12">
        <v>783</v>
      </c>
    </row>
    <row r="486" spans="1:6" ht="12.75" hidden="1" customHeight="1" x14ac:dyDescent="0.25">
      <c r="A486" s="6" t="s">
        <v>1410</v>
      </c>
      <c r="B486" s="7">
        <v>1.0049999999999999</v>
      </c>
      <c r="C486" s="7">
        <v>1.0049999999999999</v>
      </c>
      <c r="D486" s="7">
        <v>1.006</v>
      </c>
      <c r="E486" s="7">
        <v>1.006</v>
      </c>
      <c r="F486" s="12">
        <v>785</v>
      </c>
    </row>
    <row r="487" spans="1:6" ht="12.75" hidden="1" customHeight="1" x14ac:dyDescent="0.25">
      <c r="A487" s="6" t="s">
        <v>1411</v>
      </c>
      <c r="B487" s="7">
        <v>1.0049999999999999</v>
      </c>
      <c r="C487" s="7">
        <v>1.0049999999999999</v>
      </c>
      <c r="D487" s="7">
        <v>1.006</v>
      </c>
      <c r="E487" s="7">
        <v>1.006</v>
      </c>
      <c r="F487" s="12">
        <v>786</v>
      </c>
    </row>
    <row r="488" spans="1:6" ht="12.75" hidden="1" customHeight="1" x14ac:dyDescent="0.25">
      <c r="A488" s="6" t="s">
        <v>1412</v>
      </c>
      <c r="B488" s="7">
        <v>1.014</v>
      </c>
      <c r="C488" s="7">
        <v>1.01</v>
      </c>
      <c r="D488" s="7">
        <v>1.012</v>
      </c>
      <c r="E488" s="7">
        <v>1.01</v>
      </c>
      <c r="F488" s="12">
        <v>789</v>
      </c>
    </row>
    <row r="489" spans="1:6" ht="12.75" hidden="1" customHeight="1" x14ac:dyDescent="0.25">
      <c r="A489" s="6" t="s">
        <v>1413</v>
      </c>
      <c r="B489" s="7">
        <v>1.014</v>
      </c>
      <c r="C489" s="7">
        <v>1.022</v>
      </c>
      <c r="D489" s="7">
        <v>1.012</v>
      </c>
      <c r="E489" s="7">
        <v>1.022</v>
      </c>
      <c r="F489" s="12">
        <v>790</v>
      </c>
    </row>
    <row r="490" spans="1:6" ht="12.75" hidden="1" customHeight="1" x14ac:dyDescent="0.25">
      <c r="A490" s="6" t="s">
        <v>1414</v>
      </c>
      <c r="B490" s="7">
        <v>1.0149999999999999</v>
      </c>
      <c r="C490" s="7">
        <v>1.014</v>
      </c>
      <c r="D490" s="7">
        <v>1.012</v>
      </c>
      <c r="E490" s="7">
        <v>1.014</v>
      </c>
      <c r="F490" s="12">
        <v>791</v>
      </c>
    </row>
    <row r="491" spans="1:6" ht="12.75" hidden="1" customHeight="1" x14ac:dyDescent="0.25">
      <c r="A491" s="6" t="s">
        <v>1415</v>
      </c>
      <c r="B491" s="7">
        <v>1.014</v>
      </c>
      <c r="C491" s="7">
        <v>0.998</v>
      </c>
      <c r="D491" s="7">
        <v>1.012</v>
      </c>
      <c r="E491" s="7">
        <v>0.998</v>
      </c>
      <c r="F491" s="12">
        <v>792</v>
      </c>
    </row>
    <row r="492" spans="1:6" ht="12.75" hidden="1" customHeight="1" x14ac:dyDescent="0.25">
      <c r="A492" s="6" t="s">
        <v>1416</v>
      </c>
      <c r="B492" s="7">
        <v>1.02</v>
      </c>
      <c r="C492" s="7">
        <v>1.0189999999999999</v>
      </c>
      <c r="D492" s="7">
        <v>1.018</v>
      </c>
      <c r="E492" s="7">
        <v>1.02</v>
      </c>
      <c r="F492" s="12">
        <v>793</v>
      </c>
    </row>
    <row r="493" spans="1:6" ht="12.75" hidden="1" customHeight="1" x14ac:dyDescent="0.25">
      <c r="A493" s="6" t="s">
        <v>1417</v>
      </c>
      <c r="B493" s="7">
        <v>1.02</v>
      </c>
      <c r="C493" s="7">
        <v>1.0189999999999999</v>
      </c>
      <c r="D493" s="7">
        <v>1.018</v>
      </c>
      <c r="E493" s="7">
        <v>1.02</v>
      </c>
      <c r="F493" s="12">
        <v>794</v>
      </c>
    </row>
    <row r="494" spans="1:6" ht="12.75" hidden="1" customHeight="1" x14ac:dyDescent="0.25">
      <c r="A494" s="6" t="s">
        <v>1418</v>
      </c>
      <c r="B494" s="7">
        <v>1.02</v>
      </c>
      <c r="C494" s="7">
        <v>1.0189999999999999</v>
      </c>
      <c r="D494" s="7">
        <v>1.018</v>
      </c>
      <c r="E494" s="7">
        <v>1.02</v>
      </c>
      <c r="F494" s="12">
        <v>795</v>
      </c>
    </row>
    <row r="495" spans="1:6" ht="12.75" hidden="1" customHeight="1" x14ac:dyDescent="0.25">
      <c r="A495" s="6" t="s">
        <v>1419</v>
      </c>
      <c r="B495" s="7">
        <v>1.02</v>
      </c>
      <c r="C495" s="7">
        <v>1.0189999999999999</v>
      </c>
      <c r="D495" s="7">
        <v>1.018</v>
      </c>
      <c r="E495" s="7">
        <v>1.02</v>
      </c>
      <c r="F495" s="12">
        <v>801</v>
      </c>
    </row>
    <row r="496" spans="1:6" ht="12.75" hidden="1" customHeight="1" x14ac:dyDescent="0.25">
      <c r="A496" s="6" t="s">
        <v>1420</v>
      </c>
      <c r="B496" s="7">
        <v>1.02</v>
      </c>
      <c r="C496" s="7">
        <v>1.0189999999999999</v>
      </c>
      <c r="D496" s="7">
        <v>1.018</v>
      </c>
      <c r="E496" s="7">
        <v>1.02</v>
      </c>
      <c r="F496" s="12">
        <v>802</v>
      </c>
    </row>
    <row r="497" spans="1:6" ht="12.75" hidden="1" customHeight="1" x14ac:dyDescent="0.25">
      <c r="A497" s="6" t="s">
        <v>1421</v>
      </c>
      <c r="B497" s="7">
        <v>1.02</v>
      </c>
      <c r="C497" s="7">
        <v>1.0189999999999999</v>
      </c>
      <c r="D497" s="7">
        <v>1.018</v>
      </c>
      <c r="E497" s="7">
        <v>1.02</v>
      </c>
      <c r="F497" s="12">
        <v>803</v>
      </c>
    </row>
    <row r="498" spans="1:6" ht="12.75" hidden="1" customHeight="1" x14ac:dyDescent="0.25">
      <c r="A498" s="6" t="s">
        <v>1422</v>
      </c>
      <c r="B498" s="7">
        <v>1.02</v>
      </c>
      <c r="C498" s="7">
        <v>1.0189999999999999</v>
      </c>
      <c r="D498" s="7">
        <v>1.018</v>
      </c>
      <c r="E498" s="7">
        <v>1.02</v>
      </c>
      <c r="F498" s="12">
        <v>804</v>
      </c>
    </row>
    <row r="499" spans="1:6" ht="12.75" hidden="1" customHeight="1" x14ac:dyDescent="0.25">
      <c r="A499" s="6" t="s">
        <v>1423</v>
      </c>
      <c r="B499" s="7">
        <v>1.02</v>
      </c>
      <c r="C499" s="7">
        <v>1.0189999999999999</v>
      </c>
      <c r="D499" s="7">
        <v>1.018</v>
      </c>
      <c r="E499" s="7">
        <v>1.02</v>
      </c>
      <c r="F499" s="12">
        <v>806</v>
      </c>
    </row>
    <row r="500" spans="1:6" ht="12.75" hidden="1" customHeight="1" x14ac:dyDescent="0.25">
      <c r="A500" s="6" t="s">
        <v>1424</v>
      </c>
      <c r="B500" s="7">
        <v>1.02</v>
      </c>
      <c r="C500" s="7">
        <v>1.0189999999999999</v>
      </c>
      <c r="D500" s="7">
        <v>1.018</v>
      </c>
      <c r="E500" s="7">
        <v>1.02</v>
      </c>
      <c r="F500" s="12">
        <v>807</v>
      </c>
    </row>
    <row r="501" spans="1:6" ht="12.75" hidden="1" customHeight="1" x14ac:dyDescent="0.25">
      <c r="A501" s="6" t="s">
        <v>1425</v>
      </c>
      <c r="B501" s="7">
        <v>1.02</v>
      </c>
      <c r="C501" s="7">
        <v>1.0189999999999999</v>
      </c>
      <c r="D501" s="7">
        <v>1.018</v>
      </c>
      <c r="E501" s="7">
        <v>1.02</v>
      </c>
      <c r="F501" s="12">
        <v>808</v>
      </c>
    </row>
    <row r="502" spans="1:6" ht="12.75" hidden="1" customHeight="1" x14ac:dyDescent="0.25">
      <c r="A502" s="6" t="s">
        <v>1426</v>
      </c>
      <c r="B502" s="7">
        <v>1.02</v>
      </c>
      <c r="C502" s="7">
        <v>1.0189999999999999</v>
      </c>
      <c r="D502" s="7">
        <v>1.018</v>
      </c>
      <c r="E502" s="7">
        <v>1.02</v>
      </c>
      <c r="F502" s="12">
        <v>809</v>
      </c>
    </row>
    <row r="503" spans="1:6" ht="12.75" hidden="1" customHeight="1" x14ac:dyDescent="0.25">
      <c r="A503" s="6" t="s">
        <v>1427</v>
      </c>
      <c r="B503" s="7">
        <v>1.014</v>
      </c>
      <c r="C503" s="7">
        <v>1.0580000000000001</v>
      </c>
      <c r="D503" s="7">
        <v>1.012</v>
      </c>
      <c r="E503" s="7">
        <v>1.0569999999999999</v>
      </c>
      <c r="F503" s="12">
        <v>900</v>
      </c>
    </row>
    <row r="504" spans="1:6" ht="12.75" hidden="1" customHeight="1" x14ac:dyDescent="0.25">
      <c r="A504" s="6" t="s">
        <v>1428</v>
      </c>
      <c r="B504" s="7">
        <v>1.014</v>
      </c>
      <c r="C504" s="7">
        <v>1.038</v>
      </c>
      <c r="D504" s="7">
        <v>1.012</v>
      </c>
      <c r="E504" s="7">
        <v>1.0369999999999999</v>
      </c>
      <c r="F504" s="12">
        <v>901</v>
      </c>
    </row>
    <row r="505" spans="1:6" ht="12.75" hidden="1" customHeight="1" x14ac:dyDescent="0.25">
      <c r="A505" s="6" t="s">
        <v>1429</v>
      </c>
      <c r="B505" s="7">
        <v>1.014</v>
      </c>
      <c r="C505" s="7">
        <v>1.014</v>
      </c>
      <c r="D505" s="7">
        <v>1.012</v>
      </c>
      <c r="E505" s="7">
        <v>1.014</v>
      </c>
      <c r="F505" s="12">
        <v>902</v>
      </c>
    </row>
    <row r="506" spans="1:6" ht="12.75" hidden="1" customHeight="1" x14ac:dyDescent="0.25">
      <c r="A506" s="6" t="s">
        <v>1430</v>
      </c>
      <c r="B506" s="7">
        <v>1.008</v>
      </c>
      <c r="C506" s="7">
        <v>1.008</v>
      </c>
      <c r="D506" s="7">
        <v>1.008</v>
      </c>
      <c r="E506" s="7">
        <v>1.008</v>
      </c>
      <c r="F506" s="12">
        <v>903</v>
      </c>
    </row>
    <row r="507" spans="1:6" ht="12.75" hidden="1" customHeight="1" x14ac:dyDescent="0.25">
      <c r="A507" s="6" t="s">
        <v>1431</v>
      </c>
      <c r="B507" s="7">
        <v>1.014</v>
      </c>
      <c r="C507" s="7">
        <v>1.014</v>
      </c>
      <c r="D507" s="7">
        <v>1.012</v>
      </c>
      <c r="E507" s="7">
        <v>1.014</v>
      </c>
      <c r="F507" s="12">
        <v>904</v>
      </c>
    </row>
    <row r="508" spans="1:6" ht="12.75" hidden="1" customHeight="1" x14ac:dyDescent="0.25">
      <c r="A508" s="6" t="s">
        <v>1432</v>
      </c>
      <c r="B508" s="7">
        <v>1.014</v>
      </c>
      <c r="C508" s="7">
        <v>1.048</v>
      </c>
      <c r="D508" s="7">
        <v>1.012</v>
      </c>
      <c r="E508" s="7">
        <v>1.048</v>
      </c>
      <c r="F508" s="12">
        <v>905</v>
      </c>
    </row>
    <row r="509" spans="1:6" ht="12.75" hidden="1" customHeight="1" x14ac:dyDescent="0.25">
      <c r="A509" s="6" t="s">
        <v>1433</v>
      </c>
      <c r="B509" s="7">
        <v>1.014</v>
      </c>
      <c r="C509" s="7">
        <v>1.03</v>
      </c>
      <c r="D509" s="7">
        <v>1.012</v>
      </c>
      <c r="E509" s="7">
        <v>1.03</v>
      </c>
      <c r="F509" s="12">
        <v>906</v>
      </c>
    </row>
    <row r="510" spans="1:6" ht="12.75" hidden="1" customHeight="1" x14ac:dyDescent="0.25">
      <c r="A510" s="6" t="s">
        <v>1434</v>
      </c>
      <c r="B510" s="7">
        <v>1.014</v>
      </c>
      <c r="C510" s="7">
        <v>1.0609999999999999</v>
      </c>
      <c r="D510" s="7">
        <v>1.012</v>
      </c>
      <c r="E510" s="7">
        <v>1.0609999999999999</v>
      </c>
      <c r="F510" s="12">
        <v>907</v>
      </c>
    </row>
    <row r="511" spans="1:6" ht="12.75" hidden="1" customHeight="1" x14ac:dyDescent="0.25">
      <c r="A511" s="6" t="s">
        <v>1435</v>
      </c>
      <c r="B511" s="7">
        <v>1.014</v>
      </c>
      <c r="C511" s="7">
        <v>1.0369999999999999</v>
      </c>
      <c r="D511" s="7">
        <v>1.012</v>
      </c>
      <c r="E511" s="7">
        <v>1.0369999999999999</v>
      </c>
      <c r="F511" s="12">
        <v>908</v>
      </c>
    </row>
    <row r="512" spans="1:6" ht="12.75" hidden="1" customHeight="1" x14ac:dyDescent="0.25">
      <c r="A512" s="6" t="s">
        <v>1436</v>
      </c>
      <c r="B512" s="7">
        <v>1.014</v>
      </c>
      <c r="C512" s="7">
        <v>1.04</v>
      </c>
      <c r="D512" s="7">
        <v>1.012</v>
      </c>
      <c r="E512" s="7">
        <v>1.0389999999999999</v>
      </c>
      <c r="F512" s="12">
        <v>909</v>
      </c>
    </row>
    <row r="513" spans="1:6" ht="12.75" hidden="1" customHeight="1" x14ac:dyDescent="0.25">
      <c r="A513" s="6" t="s">
        <v>1437</v>
      </c>
      <c r="B513" s="7">
        <v>1.014</v>
      </c>
      <c r="C513" s="7">
        <v>1.0369999999999999</v>
      </c>
      <c r="D513" s="7">
        <v>1.012</v>
      </c>
      <c r="E513" s="7">
        <v>1.0369999999999999</v>
      </c>
      <c r="F513" s="12">
        <v>910</v>
      </c>
    </row>
    <row r="514" spans="1:6" ht="12.75" hidden="1" customHeight="1" x14ac:dyDescent="0.25">
      <c r="A514" s="6" t="s">
        <v>1438</v>
      </c>
      <c r="B514" s="7">
        <v>1.014</v>
      </c>
      <c r="C514" s="7">
        <v>1.0389999999999999</v>
      </c>
      <c r="D514" s="7">
        <v>1.012</v>
      </c>
      <c r="E514" s="7">
        <v>1.0369999999999999</v>
      </c>
      <c r="F514" s="12">
        <v>911</v>
      </c>
    </row>
    <row r="515" spans="1:6" ht="12.75" hidden="1" customHeight="1" x14ac:dyDescent="0.25">
      <c r="A515" s="6" t="s">
        <v>1439</v>
      </c>
      <c r="B515" s="7">
        <v>1.014</v>
      </c>
      <c r="C515" s="7">
        <v>1.0649999999999999</v>
      </c>
      <c r="D515" s="7">
        <v>1.012</v>
      </c>
      <c r="E515" s="7">
        <v>1.0649999999999999</v>
      </c>
      <c r="F515" s="12">
        <v>912</v>
      </c>
    </row>
    <row r="516" spans="1:6" ht="12.75" hidden="1" customHeight="1" x14ac:dyDescent="0.25">
      <c r="A516" s="6" t="s">
        <v>1440</v>
      </c>
      <c r="B516" s="7">
        <v>1.014</v>
      </c>
      <c r="C516" s="7">
        <v>1.01</v>
      </c>
      <c r="D516" s="7">
        <v>1.012</v>
      </c>
      <c r="E516" s="7">
        <v>1.0089999999999999</v>
      </c>
      <c r="F516" s="12">
        <v>914</v>
      </c>
    </row>
    <row r="517" spans="1:6" ht="12.75" hidden="1" customHeight="1" x14ac:dyDescent="0.25">
      <c r="A517" s="6" t="s">
        <v>1441</v>
      </c>
      <c r="B517" s="7">
        <v>1.014</v>
      </c>
      <c r="C517" s="7">
        <v>1.042</v>
      </c>
      <c r="D517" s="7">
        <v>1.012</v>
      </c>
      <c r="E517" s="7">
        <v>1.0409999999999999</v>
      </c>
      <c r="F517" s="12">
        <v>915</v>
      </c>
    </row>
    <row r="518" spans="1:6" ht="12.75" hidden="1" customHeight="1" x14ac:dyDescent="0.25">
      <c r="A518" s="6" t="s">
        <v>1442</v>
      </c>
      <c r="B518" s="7">
        <v>1.014</v>
      </c>
      <c r="C518" s="7">
        <v>1.014</v>
      </c>
      <c r="D518" s="7">
        <v>1.012</v>
      </c>
      <c r="E518" s="7">
        <v>1.014</v>
      </c>
      <c r="F518" s="12">
        <v>916</v>
      </c>
    </row>
    <row r="519" spans="1:6" ht="12.75" hidden="1" customHeight="1" x14ac:dyDescent="0.25">
      <c r="A519" s="6" t="s">
        <v>1443</v>
      </c>
      <c r="B519" s="7">
        <v>1.014</v>
      </c>
      <c r="C519" s="7">
        <v>1.014</v>
      </c>
      <c r="D519" s="7">
        <v>1.012</v>
      </c>
      <c r="E519" s="7">
        <v>1.014</v>
      </c>
      <c r="F519" s="12">
        <v>917</v>
      </c>
    </row>
    <row r="520" spans="1:6" ht="12.75" hidden="1" customHeight="1" x14ac:dyDescent="0.25">
      <c r="A520" s="6" t="s">
        <v>1444</v>
      </c>
      <c r="B520" s="7">
        <v>1.014</v>
      </c>
      <c r="C520" s="7">
        <v>1.01</v>
      </c>
      <c r="D520" s="7">
        <v>1.012</v>
      </c>
      <c r="E520" s="7">
        <v>1.01</v>
      </c>
      <c r="F520" s="12">
        <v>918</v>
      </c>
    </row>
    <row r="521" spans="1:6" ht="12.75" hidden="1" customHeight="1" x14ac:dyDescent="0.25">
      <c r="A521" s="6" t="s">
        <v>1445</v>
      </c>
      <c r="B521" s="7">
        <v>1.014</v>
      </c>
      <c r="C521" s="7">
        <v>1.016</v>
      </c>
      <c r="D521" s="7">
        <v>1.012</v>
      </c>
      <c r="E521" s="7">
        <v>1.016</v>
      </c>
      <c r="F521" s="12">
        <v>919</v>
      </c>
    </row>
    <row r="522" spans="1:6" ht="12.75" hidden="1" customHeight="1" x14ac:dyDescent="0.25">
      <c r="A522" s="6" t="s">
        <v>1446</v>
      </c>
      <c r="B522" s="7">
        <v>1.014</v>
      </c>
      <c r="C522" s="7">
        <v>1.038</v>
      </c>
      <c r="D522" s="7">
        <v>1.012</v>
      </c>
      <c r="E522" s="7">
        <v>1.038</v>
      </c>
      <c r="F522" s="12">
        <v>920</v>
      </c>
    </row>
    <row r="523" spans="1:6" ht="12.75" hidden="1" customHeight="1" x14ac:dyDescent="0.25">
      <c r="A523" s="6" t="s">
        <v>1447</v>
      </c>
      <c r="B523" s="7">
        <v>1.014</v>
      </c>
      <c r="C523" s="7">
        <v>1.014</v>
      </c>
      <c r="D523" s="7">
        <v>1.012</v>
      </c>
      <c r="E523" s="7">
        <v>1.014</v>
      </c>
      <c r="F523" s="12">
        <v>921</v>
      </c>
    </row>
    <row r="524" spans="1:6" ht="12.75" hidden="1" customHeight="1" x14ac:dyDescent="0.25">
      <c r="A524" s="6" t="s">
        <v>1448</v>
      </c>
      <c r="B524" s="7">
        <v>1.014</v>
      </c>
      <c r="C524" s="7">
        <v>1.0449999999999999</v>
      </c>
      <c r="D524" s="7">
        <v>1.012</v>
      </c>
      <c r="E524" s="7">
        <v>1.044</v>
      </c>
      <c r="F524" s="12">
        <v>922</v>
      </c>
    </row>
    <row r="525" spans="1:6" ht="12.75" hidden="1" customHeight="1" x14ac:dyDescent="0.25">
      <c r="A525" s="6" t="s">
        <v>1449</v>
      </c>
      <c r="B525" s="7">
        <v>1.014</v>
      </c>
      <c r="C525" s="7">
        <v>1.014</v>
      </c>
      <c r="D525" s="7">
        <v>1.012</v>
      </c>
      <c r="E525" s="7">
        <v>1.014</v>
      </c>
      <c r="F525" s="12">
        <v>923</v>
      </c>
    </row>
    <row r="526" spans="1:6" ht="12.75" hidden="1" customHeight="1" x14ac:dyDescent="0.25">
      <c r="A526" s="6" t="s">
        <v>1450</v>
      </c>
      <c r="B526" s="7">
        <v>1.014</v>
      </c>
      <c r="C526" s="7">
        <v>1.0169999999999999</v>
      </c>
      <c r="D526" s="7">
        <v>1.012</v>
      </c>
      <c r="E526" s="7">
        <v>1.0169999999999999</v>
      </c>
      <c r="F526" s="12">
        <v>924</v>
      </c>
    </row>
    <row r="527" spans="1:6" ht="12.75" hidden="1" customHeight="1" x14ac:dyDescent="0.25">
      <c r="A527" s="6" t="s">
        <v>1451</v>
      </c>
      <c r="B527" s="7">
        <v>1.014</v>
      </c>
      <c r="C527" s="7">
        <v>1.014</v>
      </c>
      <c r="D527" s="7">
        <v>1.012</v>
      </c>
      <c r="E527" s="7">
        <v>1.014</v>
      </c>
      <c r="F527" s="12">
        <v>925</v>
      </c>
    </row>
    <row r="528" spans="1:6" ht="12.75" hidden="1" customHeight="1" x14ac:dyDescent="0.25">
      <c r="A528" s="6" t="s">
        <v>1452</v>
      </c>
      <c r="B528" s="7">
        <v>1.014</v>
      </c>
      <c r="C528" s="7">
        <v>1.0369999999999999</v>
      </c>
      <c r="D528" s="7">
        <v>1.012</v>
      </c>
      <c r="E528" s="7">
        <v>1.036</v>
      </c>
      <c r="F528" s="12">
        <v>926</v>
      </c>
    </row>
    <row r="529" spans="1:6" ht="12.75" hidden="1" customHeight="1" x14ac:dyDescent="0.25">
      <c r="A529" s="6" t="s">
        <v>1453</v>
      </c>
      <c r="B529" s="7">
        <v>1.014</v>
      </c>
      <c r="C529" s="7">
        <v>1.08</v>
      </c>
      <c r="D529" s="7">
        <v>1.012</v>
      </c>
      <c r="E529" s="7">
        <v>1.079</v>
      </c>
      <c r="F529" s="12">
        <v>927</v>
      </c>
    </row>
    <row r="530" spans="1:6" ht="12.75" hidden="1" customHeight="1" x14ac:dyDescent="0.25">
      <c r="A530" s="6" t="s">
        <v>1454</v>
      </c>
      <c r="B530" s="7">
        <v>1.014</v>
      </c>
      <c r="C530" s="7">
        <v>1.026</v>
      </c>
      <c r="D530" s="7">
        <v>1.012</v>
      </c>
      <c r="E530" s="7">
        <v>1.026</v>
      </c>
      <c r="F530" s="12">
        <v>928</v>
      </c>
    </row>
    <row r="531" spans="1:6" ht="12.75" hidden="1" customHeight="1" x14ac:dyDescent="0.25">
      <c r="A531" s="6" t="s">
        <v>1455</v>
      </c>
      <c r="B531" s="7">
        <v>1.014</v>
      </c>
      <c r="C531" s="7">
        <v>1.0409999999999999</v>
      </c>
      <c r="D531" s="7">
        <v>1.012</v>
      </c>
      <c r="E531" s="7">
        <v>1.0389999999999999</v>
      </c>
      <c r="F531" s="12">
        <v>929</v>
      </c>
    </row>
    <row r="532" spans="1:6" ht="12.75" hidden="1" customHeight="1" x14ac:dyDescent="0.25">
      <c r="A532" s="6" t="s">
        <v>1456</v>
      </c>
      <c r="B532" s="7">
        <v>1.014</v>
      </c>
      <c r="C532" s="7">
        <v>1.0629999999999999</v>
      </c>
      <c r="D532" s="7">
        <v>1.012</v>
      </c>
      <c r="E532" s="7">
        <v>1.0629999999999999</v>
      </c>
      <c r="F532" s="12">
        <v>930</v>
      </c>
    </row>
    <row r="533" spans="1:6" ht="12.75" hidden="1" customHeight="1" x14ac:dyDescent="0.25">
      <c r="A533" s="6" t="s">
        <v>1457</v>
      </c>
      <c r="B533" s="7">
        <v>1.014</v>
      </c>
      <c r="C533" s="7">
        <v>1.0249999999999999</v>
      </c>
      <c r="D533" s="7">
        <v>1.012</v>
      </c>
      <c r="E533" s="7">
        <v>1.0249999999999999</v>
      </c>
      <c r="F533" s="12">
        <v>931</v>
      </c>
    </row>
    <row r="534" spans="1:6" ht="12.75" hidden="1" customHeight="1" x14ac:dyDescent="0.25">
      <c r="A534" s="6" t="s">
        <v>1458</v>
      </c>
      <c r="B534" s="7">
        <v>1.014</v>
      </c>
      <c r="C534" s="7">
        <v>1.042</v>
      </c>
      <c r="D534" s="7">
        <v>1.012</v>
      </c>
      <c r="E534" s="7">
        <v>1.0409999999999999</v>
      </c>
      <c r="F534" s="12">
        <v>932</v>
      </c>
    </row>
    <row r="535" spans="1:6" ht="12.75" hidden="1" customHeight="1" x14ac:dyDescent="0.25">
      <c r="A535" s="6" t="s">
        <v>1459</v>
      </c>
      <c r="B535" s="7">
        <v>1.014</v>
      </c>
      <c r="C535" s="7">
        <v>1.018</v>
      </c>
      <c r="D535" s="7">
        <v>1.012</v>
      </c>
      <c r="E535" s="7">
        <v>1.018</v>
      </c>
      <c r="F535" s="12">
        <v>933</v>
      </c>
    </row>
    <row r="536" spans="1:6" ht="12.75" hidden="1" customHeight="1" x14ac:dyDescent="0.25">
      <c r="A536" s="6" t="s">
        <v>1460</v>
      </c>
      <c r="B536" s="7">
        <v>1.014</v>
      </c>
      <c r="C536" s="7">
        <v>1.014</v>
      </c>
      <c r="D536" s="7">
        <v>1.012</v>
      </c>
      <c r="E536" s="7">
        <v>1.014</v>
      </c>
      <c r="F536" s="12">
        <v>934</v>
      </c>
    </row>
    <row r="537" spans="1:6" ht="12.75" hidden="1" customHeight="1" x14ac:dyDescent="0.25">
      <c r="A537" s="6" t="s">
        <v>1461</v>
      </c>
      <c r="B537" s="7">
        <v>1.014</v>
      </c>
      <c r="C537" s="7">
        <v>1.0349999999999999</v>
      </c>
      <c r="D537" s="7">
        <v>1.012</v>
      </c>
      <c r="E537" s="7">
        <v>1.0349999999999999</v>
      </c>
      <c r="F537" s="12">
        <v>935</v>
      </c>
    </row>
    <row r="538" spans="1:6" ht="12.75" hidden="1" customHeight="1" x14ac:dyDescent="0.25">
      <c r="A538" s="6" t="s">
        <v>1462</v>
      </c>
      <c r="B538" s="7">
        <v>1.014</v>
      </c>
      <c r="C538" s="7">
        <v>1.038</v>
      </c>
      <c r="D538" s="7">
        <v>1.012</v>
      </c>
      <c r="E538" s="7">
        <v>1.0369999999999999</v>
      </c>
      <c r="F538" s="12">
        <v>936</v>
      </c>
    </row>
    <row r="539" spans="1:6" ht="12.75" hidden="1" customHeight="1" x14ac:dyDescent="0.25">
      <c r="A539" s="6" t="s">
        <v>1463</v>
      </c>
      <c r="B539" s="7">
        <v>1.014</v>
      </c>
      <c r="C539" s="7">
        <v>1.008</v>
      </c>
      <c r="D539" s="7">
        <v>1.012</v>
      </c>
      <c r="E539" s="7">
        <v>1.008</v>
      </c>
      <c r="F539" s="12">
        <v>937</v>
      </c>
    </row>
    <row r="540" spans="1:6" ht="12.75" hidden="1" customHeight="1" x14ac:dyDescent="0.25">
      <c r="A540" s="6" t="s">
        <v>1464</v>
      </c>
      <c r="B540" s="7">
        <v>1.014</v>
      </c>
      <c r="C540" s="7">
        <v>1.0249999999999999</v>
      </c>
      <c r="D540" s="7">
        <v>1.012</v>
      </c>
      <c r="E540" s="7">
        <v>1.0249999999999999</v>
      </c>
      <c r="F540" s="12">
        <v>938</v>
      </c>
    </row>
    <row r="541" spans="1:6" ht="12.75" hidden="1" customHeight="1" x14ac:dyDescent="0.25">
      <c r="A541" s="6" t="s">
        <v>1465</v>
      </c>
      <c r="B541" s="7">
        <v>1.014</v>
      </c>
      <c r="C541" s="7">
        <v>1.014</v>
      </c>
      <c r="D541" s="7">
        <v>1.012</v>
      </c>
      <c r="E541" s="7">
        <v>1.014</v>
      </c>
      <c r="F541" s="12">
        <v>939</v>
      </c>
    </row>
    <row r="542" spans="1:6" ht="12.75" hidden="1" customHeight="1" x14ac:dyDescent="0.25">
      <c r="A542" s="6" t="s">
        <v>1466</v>
      </c>
      <c r="B542" s="7">
        <v>1.014</v>
      </c>
      <c r="C542" s="7">
        <v>1.03</v>
      </c>
      <c r="D542" s="7">
        <v>1.012</v>
      </c>
      <c r="E542" s="7">
        <v>1.03</v>
      </c>
      <c r="F542" s="12">
        <v>940</v>
      </c>
    </row>
    <row r="543" spans="1:6" ht="12.75" hidden="1" customHeight="1" x14ac:dyDescent="0.25">
      <c r="A543" s="6" t="s">
        <v>1467</v>
      </c>
      <c r="B543" s="7">
        <v>1.014</v>
      </c>
      <c r="C543" s="7">
        <v>1.014</v>
      </c>
      <c r="D543" s="7">
        <v>1.012</v>
      </c>
      <c r="E543" s="7">
        <v>1.014</v>
      </c>
      <c r="F543" s="12">
        <v>941</v>
      </c>
    </row>
    <row r="544" spans="1:6" ht="12.75" hidden="1" customHeight="1" x14ac:dyDescent="0.25">
      <c r="A544" s="6" t="s">
        <v>1468</v>
      </c>
      <c r="B544" s="7">
        <v>1.014</v>
      </c>
      <c r="C544" s="7">
        <v>1.01</v>
      </c>
      <c r="D544" s="7">
        <v>1.012</v>
      </c>
      <c r="E544" s="7">
        <v>1.01</v>
      </c>
      <c r="F544" s="12">
        <v>942</v>
      </c>
    </row>
    <row r="545" spans="1:6" ht="12.75" hidden="1" customHeight="1" x14ac:dyDescent="0.25">
      <c r="A545" s="6" t="s">
        <v>1469</v>
      </c>
      <c r="B545" s="7">
        <v>1.014</v>
      </c>
      <c r="C545" s="7">
        <v>1.0129999999999999</v>
      </c>
      <c r="D545" s="7">
        <v>1.012</v>
      </c>
      <c r="E545" s="7">
        <v>1.0129999999999999</v>
      </c>
      <c r="F545" s="12">
        <v>943</v>
      </c>
    </row>
    <row r="546" spans="1:6" ht="12.75" hidden="1" customHeight="1" x14ac:dyDescent="0.25">
      <c r="A546" s="6" t="s">
        <v>1470</v>
      </c>
      <c r="B546" s="7">
        <v>1.014</v>
      </c>
      <c r="C546" s="7">
        <v>1.0109999999999999</v>
      </c>
      <c r="D546" s="7">
        <v>1.012</v>
      </c>
      <c r="E546" s="7">
        <v>1.01</v>
      </c>
      <c r="F546" s="12">
        <v>944</v>
      </c>
    </row>
    <row r="547" spans="1:6" ht="12.75" hidden="1" customHeight="1" x14ac:dyDescent="0.25">
      <c r="A547" s="6" t="s">
        <v>1471</v>
      </c>
      <c r="B547" s="7">
        <v>1.014</v>
      </c>
      <c r="C547" s="7">
        <v>1.024</v>
      </c>
      <c r="D547" s="7">
        <v>1.012</v>
      </c>
      <c r="E547" s="7">
        <v>1.0229999999999999</v>
      </c>
      <c r="F547" s="12">
        <v>945</v>
      </c>
    </row>
    <row r="548" spans="1:6" ht="12.75" hidden="1" customHeight="1" x14ac:dyDescent="0.25">
      <c r="A548" s="6" t="s">
        <v>1472</v>
      </c>
      <c r="B548" s="7">
        <v>1.014</v>
      </c>
      <c r="C548" s="7">
        <v>1.0229999999999999</v>
      </c>
      <c r="D548" s="7">
        <v>1.012</v>
      </c>
      <c r="E548" s="7">
        <v>1.0229999999999999</v>
      </c>
      <c r="F548" s="12">
        <v>946</v>
      </c>
    </row>
    <row r="549" spans="1:6" ht="12.75" hidden="1" customHeight="1" x14ac:dyDescent="0.25">
      <c r="A549" s="6" t="s">
        <v>1473</v>
      </c>
      <c r="B549" s="7">
        <v>1.014</v>
      </c>
      <c r="C549" s="7">
        <v>1.036</v>
      </c>
      <c r="D549" s="7">
        <v>1.012</v>
      </c>
      <c r="E549" s="7">
        <v>1.036</v>
      </c>
      <c r="F549" s="12">
        <v>947</v>
      </c>
    </row>
    <row r="550" spans="1:6" ht="12.75" hidden="1" customHeight="1" x14ac:dyDescent="0.25">
      <c r="A550" s="6" t="s">
        <v>1474</v>
      </c>
      <c r="B550" s="7">
        <v>1.014</v>
      </c>
      <c r="C550" s="7">
        <v>1.0389999999999999</v>
      </c>
      <c r="D550" s="7">
        <v>1.012</v>
      </c>
      <c r="E550" s="7">
        <v>1.038</v>
      </c>
      <c r="F550" s="12">
        <v>948</v>
      </c>
    </row>
    <row r="551" spans="1:6" ht="12.75" hidden="1" customHeight="1" x14ac:dyDescent="0.25">
      <c r="A551" s="6" t="s">
        <v>1475</v>
      </c>
      <c r="B551" s="7">
        <v>1.014</v>
      </c>
      <c r="C551" s="7">
        <v>1.014</v>
      </c>
      <c r="D551" s="7">
        <v>1.012</v>
      </c>
      <c r="E551" s="7">
        <v>1.014</v>
      </c>
      <c r="F551" s="12">
        <v>949</v>
      </c>
    </row>
    <row r="552" spans="1:6" ht="12.75" hidden="1" customHeight="1" x14ac:dyDescent="0.25">
      <c r="A552" s="6" t="s">
        <v>1476</v>
      </c>
      <c r="B552" s="7">
        <v>1.014</v>
      </c>
      <c r="C552" s="7">
        <v>1.0389999999999999</v>
      </c>
      <c r="D552" s="7">
        <v>1.012</v>
      </c>
      <c r="E552" s="7">
        <v>1.038</v>
      </c>
      <c r="F552" s="12">
        <v>950</v>
      </c>
    </row>
    <row r="553" spans="1:6" ht="12.75" hidden="1" customHeight="1" x14ac:dyDescent="0.25">
      <c r="A553" s="6" t="s">
        <v>1477</v>
      </c>
      <c r="B553" s="7">
        <v>1.014</v>
      </c>
      <c r="C553" s="7">
        <v>1.014</v>
      </c>
      <c r="D553" s="7">
        <v>1.012</v>
      </c>
      <c r="E553" s="7">
        <v>1.014</v>
      </c>
      <c r="F553" s="12">
        <v>951</v>
      </c>
    </row>
    <row r="554" spans="1:6" ht="12.75" hidden="1" customHeight="1" x14ac:dyDescent="0.25">
      <c r="A554" s="6" t="s">
        <v>1478</v>
      </c>
      <c r="B554" s="7">
        <v>1.014</v>
      </c>
      <c r="C554" s="7">
        <v>1.024</v>
      </c>
      <c r="D554" s="7">
        <v>1.012</v>
      </c>
      <c r="E554" s="7">
        <v>1.0229999999999999</v>
      </c>
      <c r="F554" s="12">
        <v>952</v>
      </c>
    </row>
    <row r="555" spans="1:6" ht="12.75" hidden="1" customHeight="1" x14ac:dyDescent="0.25">
      <c r="A555" s="6" t="s">
        <v>1479</v>
      </c>
      <c r="B555" s="7">
        <v>1.014</v>
      </c>
      <c r="C555" s="7">
        <v>1.0429999999999999</v>
      </c>
      <c r="D555" s="7">
        <v>1.012</v>
      </c>
      <c r="E555" s="7">
        <v>1.042</v>
      </c>
      <c r="F555" s="12">
        <v>953</v>
      </c>
    </row>
    <row r="556" spans="1:6" ht="12.75" hidden="1" customHeight="1" x14ac:dyDescent="0.25">
      <c r="A556" s="6" t="s">
        <v>1480</v>
      </c>
      <c r="B556" s="7">
        <v>1.014</v>
      </c>
      <c r="C556" s="7">
        <v>1.022</v>
      </c>
      <c r="D556" s="7">
        <v>1.012</v>
      </c>
      <c r="E556" s="7">
        <v>1.0209999999999999</v>
      </c>
      <c r="F556" s="12">
        <v>954</v>
      </c>
    </row>
    <row r="557" spans="1:6" ht="12.75" hidden="1" customHeight="1" x14ac:dyDescent="0.25">
      <c r="A557" s="6" t="s">
        <v>1481</v>
      </c>
      <c r="B557" s="7">
        <v>1.014</v>
      </c>
      <c r="C557" s="7">
        <v>1.0129999999999999</v>
      </c>
      <c r="D557" s="7">
        <v>1.012</v>
      </c>
      <c r="E557" s="7">
        <v>1.0129999999999999</v>
      </c>
      <c r="F557" s="12">
        <v>955</v>
      </c>
    </row>
    <row r="558" spans="1:6" ht="12.75" hidden="1" customHeight="1" x14ac:dyDescent="0.25">
      <c r="A558" s="6" t="s">
        <v>1482</v>
      </c>
      <c r="B558" s="7">
        <v>1.0409999999999999</v>
      </c>
      <c r="C558" s="7">
        <v>1.0409999999999999</v>
      </c>
      <c r="D558" s="7">
        <v>1.0409999999999999</v>
      </c>
      <c r="E558" s="7">
        <v>1.0409999999999999</v>
      </c>
      <c r="F558" s="12">
        <v>956</v>
      </c>
    </row>
    <row r="559" spans="1:6" ht="12.75" hidden="1" customHeight="1" x14ac:dyDescent="0.25">
      <c r="A559" s="6" t="s">
        <v>1483</v>
      </c>
      <c r="B559" s="7">
        <v>1.014</v>
      </c>
      <c r="C559" s="7">
        <v>1.0589999999999999</v>
      </c>
      <c r="D559" s="7">
        <v>1.012</v>
      </c>
      <c r="E559" s="7">
        <v>1.056</v>
      </c>
      <c r="F559" s="12">
        <v>957</v>
      </c>
    </row>
    <row r="560" spans="1:6" ht="12.75" hidden="1" customHeight="1" x14ac:dyDescent="0.25">
      <c r="A560" s="6" t="s">
        <v>1484</v>
      </c>
      <c r="B560" s="7">
        <v>1.014</v>
      </c>
      <c r="C560" s="7">
        <v>1.018</v>
      </c>
      <c r="D560" s="7">
        <v>1.012</v>
      </c>
      <c r="E560" s="7">
        <v>1.018</v>
      </c>
      <c r="F560" s="12">
        <v>958</v>
      </c>
    </row>
    <row r="561" spans="1:6" ht="12.75" hidden="1" customHeight="1" x14ac:dyDescent="0.25">
      <c r="A561" s="6" t="s">
        <v>1485</v>
      </c>
      <c r="B561" s="7">
        <v>1.014</v>
      </c>
      <c r="C561" s="7">
        <v>1.014</v>
      </c>
      <c r="D561" s="7">
        <v>1.012</v>
      </c>
      <c r="E561" s="7">
        <v>1.014</v>
      </c>
      <c r="F561" s="12">
        <v>959</v>
      </c>
    </row>
    <row r="562" spans="1:6" ht="12.75" hidden="1" customHeight="1" x14ac:dyDescent="0.25">
      <c r="A562" s="6" t="s">
        <v>1486</v>
      </c>
      <c r="B562" s="7">
        <v>1.014</v>
      </c>
      <c r="C562" s="7">
        <v>1.014</v>
      </c>
      <c r="D562" s="7">
        <v>1.012</v>
      </c>
      <c r="E562" s="7">
        <v>1.014</v>
      </c>
      <c r="F562" s="12">
        <v>960</v>
      </c>
    </row>
    <row r="563" spans="1:6" ht="12.75" hidden="1" customHeight="1" x14ac:dyDescent="0.25">
      <c r="A563" s="6" t="s">
        <v>1487</v>
      </c>
      <c r="B563" s="7">
        <v>1.02</v>
      </c>
      <c r="C563" s="7">
        <v>1.0189999999999999</v>
      </c>
      <c r="D563" s="7">
        <v>1.018</v>
      </c>
      <c r="E563" s="7">
        <v>1.02</v>
      </c>
      <c r="F563" s="12">
        <v>963</v>
      </c>
    </row>
    <row r="564" spans="1:6" ht="12.75" hidden="1" customHeight="1" x14ac:dyDescent="0.25">
      <c r="A564" s="6" t="s">
        <v>1488</v>
      </c>
      <c r="B564" s="7">
        <v>1.038</v>
      </c>
      <c r="C564" s="7">
        <v>1.0349999999999999</v>
      </c>
      <c r="D564" s="7">
        <v>1.0289999999999999</v>
      </c>
      <c r="E564" s="7">
        <v>1.0329999999999999</v>
      </c>
      <c r="F564" s="12">
        <v>7306</v>
      </c>
    </row>
    <row r="565" spans="1:6" ht="12.75" hidden="1" customHeight="1" x14ac:dyDescent="0.25">
      <c r="A565" s="6" t="s">
        <v>1489</v>
      </c>
      <c r="B565" s="7">
        <v>1.0169999999999999</v>
      </c>
      <c r="C565" s="7">
        <v>1.02</v>
      </c>
      <c r="D565" s="7">
        <v>1.012</v>
      </c>
      <c r="E565" s="7">
        <v>1.02</v>
      </c>
      <c r="F565" s="12">
        <v>7320</v>
      </c>
    </row>
    <row r="566" spans="1:6" ht="12.75" hidden="1" customHeight="1" x14ac:dyDescent="0.25">
      <c r="A566" s="6" t="s">
        <v>1490</v>
      </c>
      <c r="B566" s="7">
        <v>1.014</v>
      </c>
      <c r="C566" s="7">
        <v>1.014</v>
      </c>
      <c r="D566" s="7">
        <v>1.012</v>
      </c>
      <c r="E566" s="7">
        <v>1.014</v>
      </c>
      <c r="F566" s="12">
        <v>7342</v>
      </c>
    </row>
    <row r="567" spans="1:6" ht="12.75" hidden="1" customHeight="1" x14ac:dyDescent="0.25">
      <c r="A567" s="6" t="s">
        <v>1491</v>
      </c>
      <c r="B567" s="7">
        <v>1.014</v>
      </c>
      <c r="C567" s="7">
        <v>1.014</v>
      </c>
      <c r="D567" s="7">
        <v>1.012</v>
      </c>
      <c r="E567" s="7">
        <v>1.014</v>
      </c>
      <c r="F567" s="12">
        <v>7318</v>
      </c>
    </row>
    <row r="568" spans="1:6" hidden="1" x14ac:dyDescent="0.25"/>
  </sheetData>
  <sheetProtection sheet="1" objects="1" scenarios="1"/>
  <mergeCells count="10">
    <mergeCell ref="A24:F24"/>
    <mergeCell ref="A25:F25"/>
    <mergeCell ref="A309:F309"/>
    <mergeCell ref="A310:F310"/>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344"/>
  <sheetViews>
    <sheetView view="pageBreakPreview" zoomScaleNormal="80" zoomScaleSheetLayoutView="100" workbookViewId="0">
      <selection activeCell="A2" sqref="A2:E2"/>
    </sheetView>
  </sheetViews>
  <sheetFormatPr defaultRowHeight="12.5" x14ac:dyDescent="0.25"/>
  <cols>
    <col min="1" max="1" width="34.453125" customWidth="1"/>
    <col min="2" max="6" width="24" customWidth="1"/>
  </cols>
  <sheetData>
    <row r="1" spans="1:6" ht="27.75" customHeight="1" x14ac:dyDescent="0.25">
      <c r="A1" s="1"/>
    </row>
    <row r="2" spans="1:6" ht="44.25" customHeight="1" x14ac:dyDescent="0.25">
      <c r="A2" s="154" t="s">
        <v>0</v>
      </c>
      <c r="B2" s="155"/>
      <c r="C2" s="155"/>
      <c r="D2" s="155"/>
      <c r="E2" s="155"/>
    </row>
    <row r="3" spans="1:6" ht="42" customHeight="1" x14ac:dyDescent="0.25">
      <c r="A3" s="156" t="s">
        <v>1668</v>
      </c>
      <c r="B3" s="156"/>
      <c r="C3" s="156"/>
      <c r="D3" s="156"/>
      <c r="E3" s="156"/>
    </row>
    <row r="4" spans="1:6" ht="19.5" customHeight="1" x14ac:dyDescent="0.25">
      <c r="A4" s="157" t="s">
        <v>1</v>
      </c>
      <c r="B4" s="2" t="s">
        <v>2</v>
      </c>
      <c r="C4" s="2" t="s">
        <v>3</v>
      </c>
      <c r="D4" s="2" t="s">
        <v>4</v>
      </c>
      <c r="E4" s="2" t="s">
        <v>5</v>
      </c>
    </row>
    <row r="5" spans="1:6" ht="19.5" customHeight="1" x14ac:dyDescent="0.25">
      <c r="A5" s="158"/>
      <c r="B5" s="2" t="s">
        <v>6</v>
      </c>
      <c r="C5" s="2" t="s">
        <v>7</v>
      </c>
      <c r="D5" s="2" t="s">
        <v>8</v>
      </c>
      <c r="E5" s="2" t="s">
        <v>9</v>
      </c>
    </row>
    <row r="6" spans="1:6" ht="26" x14ac:dyDescent="0.25">
      <c r="A6" s="125" t="s">
        <v>10</v>
      </c>
      <c r="B6" s="49"/>
      <c r="C6" s="49"/>
      <c r="D6" s="50" t="s">
        <v>625</v>
      </c>
      <c r="E6" s="50" t="s">
        <v>626</v>
      </c>
    </row>
    <row r="7" spans="1:6" ht="26" x14ac:dyDescent="0.25">
      <c r="A7" s="125" t="s">
        <v>13</v>
      </c>
      <c r="B7" s="50" t="s">
        <v>14</v>
      </c>
      <c r="C7" s="51" t="s">
        <v>627</v>
      </c>
      <c r="D7" s="50" t="s">
        <v>625</v>
      </c>
      <c r="E7" s="50" t="s">
        <v>628</v>
      </c>
    </row>
    <row r="8" spans="1:6" ht="26" x14ac:dyDescent="0.25">
      <c r="A8" s="125" t="s">
        <v>17</v>
      </c>
      <c r="B8" s="49"/>
      <c r="C8" s="49"/>
      <c r="D8" s="50" t="s">
        <v>625</v>
      </c>
      <c r="E8" s="50" t="s">
        <v>626</v>
      </c>
    </row>
    <row r="9" spans="1:6" ht="25.5" customHeight="1" x14ac:dyDescent="0.25">
      <c r="A9" s="3" t="s">
        <v>18</v>
      </c>
      <c r="B9" s="162" t="s">
        <v>19</v>
      </c>
      <c r="C9" s="163"/>
      <c r="D9" s="163"/>
      <c r="E9" s="164"/>
    </row>
    <row r="10" spans="1:6" ht="13" x14ac:dyDescent="0.25">
      <c r="A10" s="4"/>
      <c r="B10" s="5"/>
      <c r="C10" s="5"/>
      <c r="D10" s="5"/>
      <c r="E10" s="5"/>
    </row>
    <row r="11" spans="1:6" x14ac:dyDescent="0.25">
      <c r="B11" s="5"/>
      <c r="C11" s="5"/>
      <c r="D11" s="5"/>
      <c r="E11" s="5"/>
    </row>
    <row r="12" spans="1:6" ht="22.5" customHeight="1" x14ac:dyDescent="0.25">
      <c r="A12" s="151" t="s">
        <v>20</v>
      </c>
      <c r="B12" s="152"/>
      <c r="C12" s="152"/>
      <c r="D12" s="152"/>
      <c r="E12" s="152"/>
      <c r="F12" s="153"/>
    </row>
    <row r="13" spans="1:6" ht="22.5" customHeight="1" x14ac:dyDescent="0.25">
      <c r="A13" s="151" t="s">
        <v>21</v>
      </c>
      <c r="B13" s="152"/>
      <c r="C13" s="152"/>
      <c r="D13" s="152"/>
      <c r="E13" s="152"/>
      <c r="F13" s="153"/>
    </row>
    <row r="14" spans="1:6" ht="33" customHeight="1" x14ac:dyDescent="0.25">
      <c r="A14" s="2" t="s">
        <v>22</v>
      </c>
      <c r="B14" s="2" t="s">
        <v>2</v>
      </c>
      <c r="C14" s="2" t="s">
        <v>3</v>
      </c>
      <c r="D14" s="2" t="s">
        <v>4</v>
      </c>
      <c r="E14" s="2" t="s">
        <v>5</v>
      </c>
      <c r="F14" s="2" t="s">
        <v>23</v>
      </c>
    </row>
    <row r="15" spans="1:6" ht="16.5" customHeight="1" x14ac:dyDescent="0.25">
      <c r="A15" s="6" t="s">
        <v>24</v>
      </c>
      <c r="B15" s="73">
        <v>1.0089999999999999</v>
      </c>
      <c r="C15" s="73">
        <v>1.008</v>
      </c>
      <c r="D15" s="73">
        <v>1.006</v>
      </c>
      <c r="E15" s="73">
        <v>1.0069999999999999</v>
      </c>
      <c r="F15" s="6"/>
    </row>
    <row r="16" spans="1:6" ht="16.5" customHeight="1" x14ac:dyDescent="0.25">
      <c r="A16" s="6" t="s">
        <v>25</v>
      </c>
      <c r="B16" s="73">
        <v>1.0129999999999999</v>
      </c>
      <c r="C16" s="73">
        <v>1.0129999999999999</v>
      </c>
      <c r="D16" s="73">
        <v>1.012</v>
      </c>
      <c r="E16" s="73">
        <v>1.0129999999999999</v>
      </c>
      <c r="F16" s="6"/>
    </row>
    <row r="17" spans="1:6" ht="16.5" customHeight="1" x14ac:dyDescent="0.25">
      <c r="A17" s="6" t="s">
        <v>26</v>
      </c>
      <c r="B17" s="73">
        <v>1.0149999999999999</v>
      </c>
      <c r="C17" s="73">
        <v>1.0149999999999999</v>
      </c>
      <c r="D17" s="73">
        <v>1.014</v>
      </c>
      <c r="E17" s="73">
        <v>1.014</v>
      </c>
      <c r="F17" s="6"/>
    </row>
    <row r="18" spans="1:6" ht="16.5" customHeight="1" x14ac:dyDescent="0.25">
      <c r="A18" s="6" t="s">
        <v>27</v>
      </c>
      <c r="B18" s="73">
        <v>1.024</v>
      </c>
      <c r="C18" s="73">
        <v>1.024</v>
      </c>
      <c r="D18" s="73">
        <v>1.022</v>
      </c>
      <c r="E18" s="73">
        <v>1.0229999999999999</v>
      </c>
      <c r="F18" s="6" t="s">
        <v>629</v>
      </c>
    </row>
    <row r="19" spans="1:6" ht="16.5" customHeight="1" x14ac:dyDescent="0.25">
      <c r="A19" s="6" t="s">
        <v>28</v>
      </c>
      <c r="B19" s="73">
        <v>1.032</v>
      </c>
      <c r="C19" s="73">
        <v>1.0309999999999999</v>
      </c>
      <c r="D19" s="73">
        <v>1.03</v>
      </c>
      <c r="E19" s="73">
        <v>1.03</v>
      </c>
      <c r="F19" s="6" t="s">
        <v>630</v>
      </c>
    </row>
    <row r="20" spans="1:6" ht="16.5" customHeight="1" x14ac:dyDescent="0.25">
      <c r="A20" s="6" t="s">
        <v>29</v>
      </c>
      <c r="B20" s="73">
        <v>1.0409999999999999</v>
      </c>
      <c r="C20" s="73">
        <v>1.0389999999999999</v>
      </c>
      <c r="D20" s="73">
        <v>1.032</v>
      </c>
      <c r="E20" s="73">
        <v>1.036</v>
      </c>
      <c r="F20" s="6" t="s">
        <v>631</v>
      </c>
    </row>
    <row r="21" spans="1:6" ht="16.5" customHeight="1" x14ac:dyDescent="0.25">
      <c r="A21" s="6" t="s">
        <v>31</v>
      </c>
      <c r="B21" s="73">
        <v>1.0589999999999999</v>
      </c>
      <c r="C21" s="73">
        <v>1.0569999999999999</v>
      </c>
      <c r="D21" s="73">
        <v>1.0569999999999999</v>
      </c>
      <c r="E21" s="73">
        <v>1.056</v>
      </c>
      <c r="F21" s="6" t="s">
        <v>632</v>
      </c>
    </row>
    <row r="22" spans="1:6" ht="75" x14ac:dyDescent="0.25">
      <c r="A22" s="6" t="s">
        <v>33</v>
      </c>
      <c r="B22" s="73">
        <v>1.077</v>
      </c>
      <c r="C22" s="73">
        <v>1.0720000000000001</v>
      </c>
      <c r="D22" s="73">
        <v>1.0669999999999999</v>
      </c>
      <c r="E22" s="73">
        <v>1.069</v>
      </c>
      <c r="F22" s="6" t="s">
        <v>633</v>
      </c>
    </row>
    <row r="24" spans="1:6" ht="22.5" hidden="1" customHeight="1" x14ac:dyDescent="0.25">
      <c r="A24" s="151" t="s">
        <v>35</v>
      </c>
      <c r="B24" s="152"/>
      <c r="C24" s="152"/>
      <c r="D24" s="152"/>
      <c r="E24" s="152"/>
      <c r="F24" s="153"/>
    </row>
    <row r="25" spans="1:6" ht="22.5" hidden="1" customHeight="1" x14ac:dyDescent="0.25">
      <c r="A25" s="151" t="s">
        <v>36</v>
      </c>
      <c r="B25" s="152"/>
      <c r="C25" s="152"/>
      <c r="D25" s="152"/>
      <c r="E25" s="152"/>
      <c r="F25" s="153"/>
    </row>
    <row r="26" spans="1:6" ht="33" hidden="1" customHeight="1" x14ac:dyDescent="0.25">
      <c r="A26" s="2" t="s">
        <v>37</v>
      </c>
      <c r="B26" s="2" t="s">
        <v>2</v>
      </c>
      <c r="C26" s="2" t="s">
        <v>3</v>
      </c>
      <c r="D26" s="2" t="s">
        <v>4</v>
      </c>
      <c r="E26" s="2" t="s">
        <v>5</v>
      </c>
      <c r="F26" s="2" t="s">
        <v>23</v>
      </c>
    </row>
    <row r="27" spans="1:6" ht="12.75" hidden="1" customHeight="1" x14ac:dyDescent="0.25">
      <c r="A27" s="6" t="s">
        <v>634</v>
      </c>
      <c r="B27" s="7">
        <v>1.0089999999999999</v>
      </c>
      <c r="C27" s="7">
        <v>1.008</v>
      </c>
      <c r="D27" s="7">
        <v>1.006</v>
      </c>
      <c r="E27" s="7">
        <v>1.0069999999999999</v>
      </c>
      <c r="F27" s="16">
        <v>419</v>
      </c>
    </row>
    <row r="28" spans="1:6" ht="12.75" hidden="1" customHeight="1" x14ac:dyDescent="0.25">
      <c r="A28" s="6" t="s">
        <v>635</v>
      </c>
      <c r="B28" s="7">
        <v>1.0089999999999999</v>
      </c>
      <c r="C28" s="7">
        <v>1.008</v>
      </c>
      <c r="D28" s="7">
        <v>1.006</v>
      </c>
      <c r="E28" s="7">
        <v>1.0069999999999999</v>
      </c>
      <c r="F28" s="16">
        <v>420</v>
      </c>
    </row>
    <row r="29" spans="1:6" ht="12.75" hidden="1" customHeight="1" x14ac:dyDescent="0.25">
      <c r="A29" s="6" t="s">
        <v>636</v>
      </c>
      <c r="B29" s="7">
        <v>1.0089999999999999</v>
      </c>
      <c r="C29" s="7">
        <v>1.008</v>
      </c>
      <c r="D29" s="7">
        <v>1.006</v>
      </c>
      <c r="E29" s="7">
        <v>1.0069999999999999</v>
      </c>
      <c r="F29" s="16">
        <v>421</v>
      </c>
    </row>
    <row r="30" spans="1:6" ht="12.75" hidden="1" customHeight="1" x14ac:dyDescent="0.25">
      <c r="A30" s="6" t="s">
        <v>637</v>
      </c>
      <c r="B30" s="7">
        <v>1.024</v>
      </c>
      <c r="C30" s="7">
        <v>1.024</v>
      </c>
      <c r="D30" s="7">
        <v>1.022</v>
      </c>
      <c r="E30" s="7">
        <v>1.0229999999999999</v>
      </c>
      <c r="F30" s="16">
        <v>460</v>
      </c>
    </row>
    <row r="31" spans="1:6" ht="12.75" hidden="1" customHeight="1" x14ac:dyDescent="0.25">
      <c r="A31" s="6" t="s">
        <v>638</v>
      </c>
      <c r="B31" s="7">
        <v>1.032</v>
      </c>
      <c r="C31" s="7">
        <v>1.0329999999999999</v>
      </c>
      <c r="D31" s="7">
        <v>1.032</v>
      </c>
      <c r="E31" s="7">
        <v>1.032</v>
      </c>
      <c r="F31" s="16">
        <v>461</v>
      </c>
    </row>
    <row r="32" spans="1:6" ht="12.75" hidden="1" customHeight="1" x14ac:dyDescent="0.25">
      <c r="A32" s="6" t="s">
        <v>639</v>
      </c>
      <c r="B32" s="7">
        <v>1.024</v>
      </c>
      <c r="C32" s="7">
        <v>1.024</v>
      </c>
      <c r="D32" s="7">
        <v>1.022</v>
      </c>
      <c r="E32" s="7">
        <v>1.0229999999999999</v>
      </c>
      <c r="F32" s="16">
        <v>462</v>
      </c>
    </row>
    <row r="33" spans="1:6" ht="12.75" hidden="1" customHeight="1" x14ac:dyDescent="0.25">
      <c r="A33" s="6" t="s">
        <v>640</v>
      </c>
      <c r="B33" s="7">
        <v>1.024</v>
      </c>
      <c r="C33" s="7">
        <v>1.024</v>
      </c>
      <c r="D33" s="7">
        <v>1.022</v>
      </c>
      <c r="E33" s="7">
        <v>1.0229999999999999</v>
      </c>
      <c r="F33" s="16">
        <v>463</v>
      </c>
    </row>
    <row r="34" spans="1:6" ht="12.75" hidden="1" customHeight="1" x14ac:dyDescent="0.25">
      <c r="A34" s="6" t="s">
        <v>641</v>
      </c>
      <c r="B34" s="7">
        <v>1.024</v>
      </c>
      <c r="C34" s="7">
        <v>1.024</v>
      </c>
      <c r="D34" s="7">
        <v>1.022</v>
      </c>
      <c r="E34" s="7">
        <v>1.0229999999999999</v>
      </c>
      <c r="F34" s="16">
        <v>464</v>
      </c>
    </row>
    <row r="35" spans="1:6" ht="12.75" hidden="1" customHeight="1" x14ac:dyDescent="0.25">
      <c r="A35" s="6" t="s">
        <v>642</v>
      </c>
      <c r="B35" s="7">
        <v>1.024</v>
      </c>
      <c r="C35" s="7">
        <v>1.024</v>
      </c>
      <c r="D35" s="7">
        <v>1.022</v>
      </c>
      <c r="E35" s="7">
        <v>1.0229999999999999</v>
      </c>
      <c r="F35" s="16">
        <v>465</v>
      </c>
    </row>
    <row r="36" spans="1:6" ht="12.75" hidden="1" customHeight="1" x14ac:dyDescent="0.25">
      <c r="A36" s="6" t="s">
        <v>643</v>
      </c>
      <c r="B36" s="7">
        <v>1.024</v>
      </c>
      <c r="C36" s="7">
        <v>1.024</v>
      </c>
      <c r="D36" s="7">
        <v>1.022</v>
      </c>
      <c r="E36" s="7">
        <v>1.0229999999999999</v>
      </c>
      <c r="F36" s="16">
        <v>466</v>
      </c>
    </row>
    <row r="37" spans="1:6" ht="12.75" hidden="1" customHeight="1" x14ac:dyDescent="0.25">
      <c r="A37" s="6" t="s">
        <v>644</v>
      </c>
      <c r="B37" s="7">
        <v>1.024</v>
      </c>
      <c r="C37" s="7">
        <v>1.024</v>
      </c>
      <c r="D37" s="7">
        <v>1.022</v>
      </c>
      <c r="E37" s="7">
        <v>1.0229999999999999</v>
      </c>
      <c r="F37" s="16">
        <v>467</v>
      </c>
    </row>
    <row r="38" spans="1:6" ht="12.75" hidden="1" customHeight="1" x14ac:dyDescent="0.25">
      <c r="A38" s="6" t="s">
        <v>645</v>
      </c>
      <c r="B38" s="7">
        <v>1.024</v>
      </c>
      <c r="C38" s="7">
        <v>1.024</v>
      </c>
      <c r="D38" s="7">
        <v>1.022</v>
      </c>
      <c r="E38" s="7">
        <v>1.0229999999999999</v>
      </c>
      <c r="F38" s="16">
        <v>468</v>
      </c>
    </row>
    <row r="39" spans="1:6" ht="12.75" hidden="1" customHeight="1" x14ac:dyDescent="0.25">
      <c r="A39" s="6" t="s">
        <v>646</v>
      </c>
      <c r="B39" s="7">
        <v>1.024</v>
      </c>
      <c r="C39" s="7">
        <v>1.024</v>
      </c>
      <c r="D39" s="7">
        <v>1.022</v>
      </c>
      <c r="E39" s="7">
        <v>1.0229999999999999</v>
      </c>
      <c r="F39" s="16">
        <v>469</v>
      </c>
    </row>
    <row r="40" spans="1:6" ht="12.75" hidden="1" customHeight="1" x14ac:dyDescent="0.25">
      <c r="A40" s="6" t="s">
        <v>647</v>
      </c>
      <c r="B40" s="7">
        <v>1.024</v>
      </c>
      <c r="C40" s="7">
        <v>1.024</v>
      </c>
      <c r="D40" s="7">
        <v>1.022</v>
      </c>
      <c r="E40" s="7">
        <v>1.0229999999999999</v>
      </c>
      <c r="F40" s="16">
        <v>470</v>
      </c>
    </row>
    <row r="41" spans="1:6" ht="12.75" hidden="1" customHeight="1" x14ac:dyDescent="0.25">
      <c r="A41" s="6" t="s">
        <v>648</v>
      </c>
      <c r="B41" s="7">
        <v>1.024</v>
      </c>
      <c r="C41" s="7">
        <v>1.024</v>
      </c>
      <c r="D41" s="7">
        <v>1.022</v>
      </c>
      <c r="E41" s="7">
        <v>1.0229999999999999</v>
      </c>
      <c r="F41" s="16">
        <v>471</v>
      </c>
    </row>
    <row r="42" spans="1:6" ht="12.75" hidden="1" customHeight="1" x14ac:dyDescent="0.25">
      <c r="A42" s="6" t="s">
        <v>649</v>
      </c>
      <c r="B42" s="7">
        <v>1.024</v>
      </c>
      <c r="C42" s="7">
        <v>1.024</v>
      </c>
      <c r="D42" s="7">
        <v>1.022</v>
      </c>
      <c r="E42" s="7">
        <v>1.0229999999999999</v>
      </c>
      <c r="F42" s="16">
        <v>472</v>
      </c>
    </row>
    <row r="43" spans="1:6" ht="12.75" hidden="1" customHeight="1" x14ac:dyDescent="0.25">
      <c r="A43" s="6" t="s">
        <v>650</v>
      </c>
      <c r="B43" s="7">
        <v>1.024</v>
      </c>
      <c r="C43" s="7">
        <v>1.024</v>
      </c>
      <c r="D43" s="7">
        <v>1.022</v>
      </c>
      <c r="E43" s="7">
        <v>1.0229999999999999</v>
      </c>
      <c r="F43" s="16">
        <v>473</v>
      </c>
    </row>
    <row r="44" spans="1:6" ht="12.75" hidden="1" customHeight="1" x14ac:dyDescent="0.25">
      <c r="A44" s="6" t="s">
        <v>651</v>
      </c>
      <c r="B44" s="7">
        <v>1.024</v>
      </c>
      <c r="C44" s="7">
        <v>1.024</v>
      </c>
      <c r="D44" s="7">
        <v>1.022</v>
      </c>
      <c r="E44" s="7">
        <v>1.0229999999999999</v>
      </c>
      <c r="F44" s="16">
        <v>474</v>
      </c>
    </row>
    <row r="45" spans="1:6" ht="12.75" hidden="1" customHeight="1" x14ac:dyDescent="0.25">
      <c r="A45" s="6" t="s">
        <v>652</v>
      </c>
      <c r="B45" s="7">
        <v>1.024</v>
      </c>
      <c r="C45" s="7">
        <v>1.024</v>
      </c>
      <c r="D45" s="7">
        <v>1.022</v>
      </c>
      <c r="E45" s="7">
        <v>1.0229999999999999</v>
      </c>
      <c r="F45" s="16">
        <v>475</v>
      </c>
    </row>
    <row r="46" spans="1:6" ht="12.75" hidden="1" customHeight="1" x14ac:dyDescent="0.25">
      <c r="A46" s="6" t="s">
        <v>653</v>
      </c>
      <c r="B46" s="7">
        <v>1.024</v>
      </c>
      <c r="C46" s="7">
        <v>1.024</v>
      </c>
      <c r="D46" s="7">
        <v>1.022</v>
      </c>
      <c r="E46" s="7">
        <v>1.0229999999999999</v>
      </c>
      <c r="F46" s="16">
        <v>476</v>
      </c>
    </row>
    <row r="47" spans="1:6" ht="12.75" hidden="1" customHeight="1" x14ac:dyDescent="0.25">
      <c r="A47" s="6" t="s">
        <v>654</v>
      </c>
      <c r="B47" s="7">
        <v>1.024</v>
      </c>
      <c r="C47" s="7">
        <v>1.024</v>
      </c>
      <c r="D47" s="7">
        <v>1.022</v>
      </c>
      <c r="E47" s="7">
        <v>1.0229999999999999</v>
      </c>
      <c r="F47" s="16">
        <v>477</v>
      </c>
    </row>
    <row r="48" spans="1:6" ht="12.75" hidden="1" customHeight="1" x14ac:dyDescent="0.25">
      <c r="A48" s="6" t="s">
        <v>655</v>
      </c>
      <c r="B48" s="7">
        <v>1.024</v>
      </c>
      <c r="C48" s="7">
        <v>1.024</v>
      </c>
      <c r="D48" s="7">
        <v>1.022</v>
      </c>
      <c r="E48" s="7">
        <v>1.0229999999999999</v>
      </c>
      <c r="F48" s="16">
        <v>478</v>
      </c>
    </row>
    <row r="49" spans="1:6" ht="12.75" hidden="1" customHeight="1" x14ac:dyDescent="0.25">
      <c r="A49" s="6" t="s">
        <v>656</v>
      </c>
      <c r="B49" s="7">
        <v>1.024</v>
      </c>
      <c r="C49" s="7">
        <v>1.024</v>
      </c>
      <c r="D49" s="7">
        <v>1.022</v>
      </c>
      <c r="E49" s="7">
        <v>1.0229999999999999</v>
      </c>
      <c r="F49" s="16">
        <v>479</v>
      </c>
    </row>
    <row r="50" spans="1:6" ht="12.75" hidden="1" customHeight="1" x14ac:dyDescent="0.25">
      <c r="A50" s="6" t="s">
        <v>657</v>
      </c>
      <c r="B50" s="7">
        <v>1.024</v>
      </c>
      <c r="C50" s="7">
        <v>1.024</v>
      </c>
      <c r="D50" s="7">
        <v>1.022</v>
      </c>
      <c r="E50" s="7">
        <v>1.0229999999999999</v>
      </c>
      <c r="F50" s="16">
        <v>480</v>
      </c>
    </row>
    <row r="51" spans="1:6" ht="12.75" hidden="1" customHeight="1" x14ac:dyDescent="0.25">
      <c r="A51" s="6" t="s">
        <v>658</v>
      </c>
      <c r="B51" s="7">
        <v>1.024</v>
      </c>
      <c r="C51" s="7">
        <v>1.024</v>
      </c>
      <c r="D51" s="7">
        <v>1.022</v>
      </c>
      <c r="E51" s="7">
        <v>1.0229999999999999</v>
      </c>
      <c r="F51" s="16">
        <v>481</v>
      </c>
    </row>
    <row r="52" spans="1:6" ht="12.75" hidden="1" customHeight="1" x14ac:dyDescent="0.25">
      <c r="A52" s="6" t="s">
        <v>659</v>
      </c>
      <c r="B52" s="7">
        <v>1.024</v>
      </c>
      <c r="C52" s="7">
        <v>1.024</v>
      </c>
      <c r="D52" s="7">
        <v>1.022</v>
      </c>
      <c r="E52" s="7">
        <v>1.0229999999999999</v>
      </c>
      <c r="F52" s="16">
        <v>482</v>
      </c>
    </row>
    <row r="53" spans="1:6" ht="12.75" hidden="1" customHeight="1" x14ac:dyDescent="0.25">
      <c r="A53" s="6" t="s">
        <v>660</v>
      </c>
      <c r="B53" s="7">
        <v>1.024</v>
      </c>
      <c r="C53" s="7">
        <v>1.024</v>
      </c>
      <c r="D53" s="7">
        <v>1.022</v>
      </c>
      <c r="E53" s="7">
        <v>1.0229999999999999</v>
      </c>
      <c r="F53" s="16">
        <v>483</v>
      </c>
    </row>
    <row r="54" spans="1:6" ht="12.75" hidden="1" customHeight="1" x14ac:dyDescent="0.25">
      <c r="A54" s="6" t="s">
        <v>661</v>
      </c>
      <c r="B54" s="7">
        <v>1.024</v>
      </c>
      <c r="C54" s="7">
        <v>1.038</v>
      </c>
      <c r="D54" s="7">
        <v>1.038</v>
      </c>
      <c r="E54" s="7">
        <v>1.038</v>
      </c>
      <c r="F54" s="16">
        <v>484</v>
      </c>
    </row>
    <row r="55" spans="1:6" ht="12.75" hidden="1" customHeight="1" x14ac:dyDescent="0.25">
      <c r="A55" s="6" t="s">
        <v>662</v>
      </c>
      <c r="B55" s="7">
        <v>1.024</v>
      </c>
      <c r="C55" s="7">
        <v>1.0029999999999999</v>
      </c>
      <c r="D55" s="7">
        <v>1.0029999999999999</v>
      </c>
      <c r="E55" s="7">
        <v>1.0029999999999999</v>
      </c>
      <c r="F55" s="16">
        <v>485</v>
      </c>
    </row>
    <row r="56" spans="1:6" ht="12.75" hidden="1" customHeight="1" x14ac:dyDescent="0.25">
      <c r="A56" s="6" t="s">
        <v>663</v>
      </c>
      <c r="B56" s="7">
        <v>1.024</v>
      </c>
      <c r="C56" s="7">
        <v>1.024</v>
      </c>
      <c r="D56" s="7">
        <v>1.022</v>
      </c>
      <c r="E56" s="7">
        <v>1.0229999999999999</v>
      </c>
      <c r="F56" s="16">
        <v>486</v>
      </c>
    </row>
    <row r="57" spans="1:6" ht="12.75" hidden="1" customHeight="1" x14ac:dyDescent="0.25">
      <c r="A57" s="6" t="s">
        <v>664</v>
      </c>
      <c r="B57" s="7">
        <v>1.024</v>
      </c>
      <c r="C57" s="7">
        <v>1.024</v>
      </c>
      <c r="D57" s="7">
        <v>1.022</v>
      </c>
      <c r="E57" s="7">
        <v>1.0229999999999999</v>
      </c>
      <c r="F57" s="16">
        <v>487</v>
      </c>
    </row>
    <row r="58" spans="1:6" ht="12.75" hidden="1" customHeight="1" x14ac:dyDescent="0.25">
      <c r="A58" s="6" t="s">
        <v>665</v>
      </c>
      <c r="B58" s="7">
        <v>1.024</v>
      </c>
      <c r="C58" s="7">
        <v>1.024</v>
      </c>
      <c r="D58" s="7">
        <v>1.022</v>
      </c>
      <c r="E58" s="7">
        <v>1.0229999999999999</v>
      </c>
      <c r="F58" s="16">
        <v>488</v>
      </c>
    </row>
    <row r="59" spans="1:6" ht="12.75" hidden="1" customHeight="1" x14ac:dyDescent="0.25">
      <c r="A59" s="6" t="s">
        <v>666</v>
      </c>
      <c r="B59" s="7">
        <v>1.024</v>
      </c>
      <c r="C59" s="7">
        <v>1.024</v>
      </c>
      <c r="D59" s="7">
        <v>1.022</v>
      </c>
      <c r="E59" s="7">
        <v>1.0229999999999999</v>
      </c>
      <c r="F59" s="16">
        <v>489</v>
      </c>
    </row>
    <row r="60" spans="1:6" ht="12.75" hidden="1" customHeight="1" x14ac:dyDescent="0.25">
      <c r="A60" s="6" t="s">
        <v>667</v>
      </c>
      <c r="B60" s="7">
        <v>1.024</v>
      </c>
      <c r="C60" s="7">
        <v>1.024</v>
      </c>
      <c r="D60" s="7">
        <v>1.022</v>
      </c>
      <c r="E60" s="7">
        <v>1.0229999999999999</v>
      </c>
      <c r="F60" s="16">
        <v>490</v>
      </c>
    </row>
    <row r="61" spans="1:6" ht="12.75" hidden="1" customHeight="1" x14ac:dyDescent="0.25">
      <c r="A61" s="6" t="s">
        <v>668</v>
      </c>
      <c r="B61" s="7">
        <v>1.024</v>
      </c>
      <c r="C61" s="7">
        <v>1.024</v>
      </c>
      <c r="D61" s="7">
        <v>1.022</v>
      </c>
      <c r="E61" s="7">
        <v>1.0229999999999999</v>
      </c>
      <c r="F61" s="16">
        <v>491</v>
      </c>
    </row>
    <row r="62" spans="1:6" ht="12.75" hidden="1" customHeight="1" x14ac:dyDescent="0.25">
      <c r="A62" s="6" t="s">
        <v>669</v>
      </c>
      <c r="B62" s="7">
        <v>1.024</v>
      </c>
      <c r="C62" s="7">
        <v>1.024</v>
      </c>
      <c r="D62" s="7">
        <v>1.022</v>
      </c>
      <c r="E62" s="7">
        <v>1.0229999999999999</v>
      </c>
      <c r="F62" s="16">
        <v>492</v>
      </c>
    </row>
    <row r="63" spans="1:6" ht="12.75" hidden="1" customHeight="1" x14ac:dyDescent="0.25">
      <c r="A63" s="6" t="s">
        <v>670</v>
      </c>
      <c r="B63" s="7">
        <v>1.024</v>
      </c>
      <c r="C63" s="7">
        <v>1.024</v>
      </c>
      <c r="D63" s="7">
        <v>1.022</v>
      </c>
      <c r="E63" s="7">
        <v>1.0229999999999999</v>
      </c>
      <c r="F63" s="16">
        <v>493</v>
      </c>
    </row>
    <row r="64" spans="1:6" ht="12.75" hidden="1" customHeight="1" x14ac:dyDescent="0.25">
      <c r="A64" s="6" t="s">
        <v>671</v>
      </c>
      <c r="B64" s="7">
        <v>1.024</v>
      </c>
      <c r="C64" s="7">
        <v>1.024</v>
      </c>
      <c r="D64" s="7">
        <v>1.022</v>
      </c>
      <c r="E64" s="7">
        <v>1.0229999999999999</v>
      </c>
      <c r="F64" s="16">
        <v>494</v>
      </c>
    </row>
    <row r="65" spans="1:6" ht="12.75" hidden="1" customHeight="1" x14ac:dyDescent="0.25">
      <c r="A65" s="6" t="s">
        <v>672</v>
      </c>
      <c r="B65" s="7">
        <v>1.024</v>
      </c>
      <c r="C65" s="7">
        <v>1.024</v>
      </c>
      <c r="D65" s="7">
        <v>1.022</v>
      </c>
      <c r="E65" s="7">
        <v>1.0229999999999999</v>
      </c>
      <c r="F65" s="16">
        <v>495</v>
      </c>
    </row>
    <row r="66" spans="1:6" ht="12.75" hidden="1" customHeight="1" x14ac:dyDescent="0.25">
      <c r="A66" s="6" t="s">
        <v>673</v>
      </c>
      <c r="B66" s="7">
        <v>1.024</v>
      </c>
      <c r="C66" s="7">
        <v>1.024</v>
      </c>
      <c r="D66" s="7">
        <v>1.022</v>
      </c>
      <c r="E66" s="7">
        <v>1.0229999999999999</v>
      </c>
      <c r="F66" s="16">
        <v>496</v>
      </c>
    </row>
    <row r="67" spans="1:6" ht="12.75" hidden="1" customHeight="1" x14ac:dyDescent="0.25">
      <c r="A67" s="6" t="s">
        <v>674</v>
      </c>
      <c r="B67" s="7">
        <v>1.024</v>
      </c>
      <c r="C67" s="7">
        <v>1.024</v>
      </c>
      <c r="D67" s="7">
        <v>1.022</v>
      </c>
      <c r="E67" s="7">
        <v>1.0229999999999999</v>
      </c>
      <c r="F67" s="16">
        <v>497</v>
      </c>
    </row>
    <row r="68" spans="1:6" ht="12.75" hidden="1" customHeight="1" x14ac:dyDescent="0.25">
      <c r="A68" s="6" t="s">
        <v>675</v>
      </c>
      <c r="B68" s="7">
        <v>1.024</v>
      </c>
      <c r="C68" s="7">
        <v>1.024</v>
      </c>
      <c r="D68" s="7">
        <v>1.022</v>
      </c>
      <c r="E68" s="7">
        <v>1.0229999999999999</v>
      </c>
      <c r="F68" s="16">
        <v>498</v>
      </c>
    </row>
    <row r="69" spans="1:6" ht="12.75" hidden="1" customHeight="1" x14ac:dyDescent="0.25">
      <c r="A69" s="6" t="s">
        <v>676</v>
      </c>
      <c r="B69" s="7">
        <v>1.024</v>
      </c>
      <c r="C69" s="7">
        <v>1.024</v>
      </c>
      <c r="D69" s="7">
        <v>1.022</v>
      </c>
      <c r="E69" s="7">
        <v>1.0229999999999999</v>
      </c>
      <c r="F69" s="16">
        <v>499</v>
      </c>
    </row>
    <row r="70" spans="1:6" ht="12.75" hidden="1" customHeight="1" x14ac:dyDescent="0.25">
      <c r="A70" s="6" t="s">
        <v>677</v>
      </c>
      <c r="B70" s="7">
        <v>1.024</v>
      </c>
      <c r="C70" s="7">
        <v>1.024</v>
      </c>
      <c r="D70" s="7">
        <v>1.022</v>
      </c>
      <c r="E70" s="7">
        <v>1.0229999999999999</v>
      </c>
      <c r="F70" s="16">
        <v>500</v>
      </c>
    </row>
    <row r="71" spans="1:6" ht="12.75" hidden="1" customHeight="1" x14ac:dyDescent="0.25">
      <c r="A71" s="6" t="s">
        <v>678</v>
      </c>
      <c r="B71" s="7">
        <v>1.0069999999999999</v>
      </c>
      <c r="C71" s="7">
        <v>1.0069999999999999</v>
      </c>
      <c r="D71" s="7">
        <v>1.0069999999999999</v>
      </c>
      <c r="E71" s="7">
        <v>1.0069999999999999</v>
      </c>
      <c r="F71" s="16">
        <v>504</v>
      </c>
    </row>
    <row r="72" spans="1:6" ht="12.75" hidden="1" customHeight="1" x14ac:dyDescent="0.25">
      <c r="A72" s="6" t="s">
        <v>679</v>
      </c>
      <c r="B72" s="7">
        <v>1.0029999999999999</v>
      </c>
      <c r="C72" s="7">
        <v>1.0029999999999999</v>
      </c>
      <c r="D72" s="7">
        <v>1.0029999999999999</v>
      </c>
      <c r="E72" s="7">
        <v>1.0029999999999999</v>
      </c>
      <c r="F72" s="16">
        <v>505</v>
      </c>
    </row>
    <row r="73" spans="1:6" ht="12.75" hidden="1" customHeight="1" x14ac:dyDescent="0.25">
      <c r="A73" s="6" t="s">
        <v>680</v>
      </c>
      <c r="B73" s="7">
        <v>1.024</v>
      </c>
      <c r="C73" s="7">
        <v>1.024</v>
      </c>
      <c r="D73" s="7">
        <v>1.022</v>
      </c>
      <c r="E73" s="7">
        <v>1.0229999999999999</v>
      </c>
      <c r="F73" s="16">
        <v>507</v>
      </c>
    </row>
    <row r="74" spans="1:6" ht="12.75" hidden="1" customHeight="1" x14ac:dyDescent="0.25">
      <c r="A74" s="6" t="s">
        <v>681</v>
      </c>
      <c r="B74" s="7">
        <v>1.0089999999999999</v>
      </c>
      <c r="C74" s="7">
        <v>1.008</v>
      </c>
      <c r="D74" s="7">
        <v>1.006</v>
      </c>
      <c r="E74" s="7">
        <v>1.0069999999999999</v>
      </c>
      <c r="F74" s="16">
        <v>508</v>
      </c>
    </row>
    <row r="75" spans="1:6" ht="12.75" hidden="1" customHeight="1" x14ac:dyDescent="0.25">
      <c r="A75" s="6" t="s">
        <v>682</v>
      </c>
      <c r="B75" s="7">
        <v>1.024</v>
      </c>
      <c r="C75" s="7">
        <v>1.024</v>
      </c>
      <c r="D75" s="7">
        <v>1.022</v>
      </c>
      <c r="E75" s="7">
        <v>1.0229999999999999</v>
      </c>
      <c r="F75" s="16">
        <v>509</v>
      </c>
    </row>
    <row r="76" spans="1:6" ht="12.75" hidden="1" customHeight="1" x14ac:dyDescent="0.25">
      <c r="A76" s="6" t="s">
        <v>683</v>
      </c>
      <c r="B76" s="7">
        <v>1</v>
      </c>
      <c r="C76" s="7">
        <v>1</v>
      </c>
      <c r="D76" s="7">
        <v>1</v>
      </c>
      <c r="E76" s="7">
        <v>1</v>
      </c>
      <c r="F76" s="16">
        <v>510</v>
      </c>
    </row>
    <row r="77" spans="1:6" ht="12.75" hidden="1" customHeight="1" x14ac:dyDescent="0.25">
      <c r="A77" s="6" t="s">
        <v>684</v>
      </c>
      <c r="B77" s="7">
        <v>1.0009999999999999</v>
      </c>
      <c r="C77" s="7">
        <v>1.0009999999999999</v>
      </c>
      <c r="D77" s="7">
        <v>1.0009999999999999</v>
      </c>
      <c r="E77" s="7">
        <v>1.0009999999999999</v>
      </c>
      <c r="F77" s="16">
        <v>511</v>
      </c>
    </row>
    <row r="78" spans="1:6" ht="12.75" hidden="1" customHeight="1" x14ac:dyDescent="0.25">
      <c r="A78" s="6" t="s">
        <v>685</v>
      </c>
      <c r="B78" s="7">
        <v>1.004</v>
      </c>
      <c r="C78" s="7">
        <v>1.004</v>
      </c>
      <c r="D78" s="7">
        <v>1.004</v>
      </c>
      <c r="E78" s="7">
        <v>1.004</v>
      </c>
      <c r="F78" s="16">
        <v>512</v>
      </c>
    </row>
    <row r="79" spans="1:6" ht="12.75" hidden="1" customHeight="1" x14ac:dyDescent="0.25">
      <c r="A79" s="6" t="s">
        <v>686</v>
      </c>
      <c r="B79" s="7">
        <v>1.0029999999999999</v>
      </c>
      <c r="C79" s="7">
        <v>1.0029999999999999</v>
      </c>
      <c r="D79" s="7">
        <v>1.0029999999999999</v>
      </c>
      <c r="E79" s="7">
        <v>1.0029999999999999</v>
      </c>
      <c r="F79" s="16">
        <v>513</v>
      </c>
    </row>
    <row r="80" spans="1:6" ht="12.75" hidden="1" customHeight="1" x14ac:dyDescent="0.25">
      <c r="A80" s="6" t="s">
        <v>687</v>
      </c>
      <c r="B80" s="7">
        <v>1.002</v>
      </c>
      <c r="C80" s="7">
        <v>1.002</v>
      </c>
      <c r="D80" s="7">
        <v>1.0029999999999999</v>
      </c>
      <c r="E80" s="7">
        <v>1.0029999999999999</v>
      </c>
      <c r="F80" s="16">
        <v>514</v>
      </c>
    </row>
    <row r="81" spans="1:6" ht="12.75" hidden="1" customHeight="1" x14ac:dyDescent="0.25">
      <c r="A81" s="6" t="s">
        <v>688</v>
      </c>
      <c r="B81" s="7">
        <v>1.0069999999999999</v>
      </c>
      <c r="C81" s="7">
        <v>1.0069999999999999</v>
      </c>
      <c r="D81" s="7">
        <v>1.0069999999999999</v>
      </c>
      <c r="E81" s="7">
        <v>1.0069999999999999</v>
      </c>
      <c r="F81" s="16">
        <v>515</v>
      </c>
    </row>
    <row r="82" spans="1:6" ht="12.75" hidden="1" customHeight="1" x14ac:dyDescent="0.25">
      <c r="A82" s="6" t="s">
        <v>689</v>
      </c>
      <c r="B82" s="7">
        <v>1.0049999999999999</v>
      </c>
      <c r="C82" s="7">
        <v>1.0049999999999999</v>
      </c>
      <c r="D82" s="7">
        <v>1.0049999999999999</v>
      </c>
      <c r="E82" s="7">
        <v>1.0049999999999999</v>
      </c>
      <c r="F82" s="16">
        <v>517</v>
      </c>
    </row>
    <row r="83" spans="1:6" ht="12.75" hidden="1" customHeight="1" x14ac:dyDescent="0.25">
      <c r="A83" s="6" t="s">
        <v>690</v>
      </c>
      <c r="B83" s="7">
        <v>1.004</v>
      </c>
      <c r="C83" s="7">
        <v>1.004</v>
      </c>
      <c r="D83" s="7">
        <v>1.004</v>
      </c>
      <c r="E83" s="7">
        <v>1.004</v>
      </c>
      <c r="F83" s="16">
        <v>518</v>
      </c>
    </row>
    <row r="84" spans="1:6" ht="12.75" hidden="1" customHeight="1" x14ac:dyDescent="0.25">
      <c r="A84" s="6" t="s">
        <v>691</v>
      </c>
      <c r="B84" s="7">
        <v>1.01</v>
      </c>
      <c r="C84" s="7">
        <v>1.01</v>
      </c>
      <c r="D84" s="7">
        <v>1.01</v>
      </c>
      <c r="E84" s="7">
        <v>1.01</v>
      </c>
      <c r="F84" s="16">
        <v>519</v>
      </c>
    </row>
    <row r="85" spans="1:6" ht="12.75" hidden="1" customHeight="1" x14ac:dyDescent="0.25">
      <c r="A85" s="6" t="s">
        <v>692</v>
      </c>
      <c r="B85" s="7">
        <v>1.006</v>
      </c>
      <c r="C85" s="7">
        <v>1.006</v>
      </c>
      <c r="D85" s="7">
        <v>1.006</v>
      </c>
      <c r="E85" s="7">
        <v>1.006</v>
      </c>
      <c r="F85" s="16">
        <v>520</v>
      </c>
    </row>
    <row r="86" spans="1:6" ht="12.75" hidden="1" customHeight="1" x14ac:dyDescent="0.25">
      <c r="A86" s="6" t="s">
        <v>693</v>
      </c>
      <c r="B86" s="7">
        <v>1.0049999999999999</v>
      </c>
      <c r="C86" s="7">
        <v>1.0049999999999999</v>
      </c>
      <c r="D86" s="7">
        <v>1.006</v>
      </c>
      <c r="E86" s="7">
        <v>1.006</v>
      </c>
      <c r="F86" s="16">
        <v>522</v>
      </c>
    </row>
    <row r="87" spans="1:6" ht="12.75" hidden="1" customHeight="1" x14ac:dyDescent="0.25">
      <c r="A87" s="6" t="s">
        <v>694</v>
      </c>
      <c r="B87" s="7">
        <v>1.0029999999999999</v>
      </c>
      <c r="C87" s="7">
        <v>1.0029999999999999</v>
      </c>
      <c r="D87" s="7">
        <v>1.0029999999999999</v>
      </c>
      <c r="E87" s="7">
        <v>1.0029999999999999</v>
      </c>
      <c r="F87" s="16">
        <v>529</v>
      </c>
    </row>
    <row r="88" spans="1:6" ht="12.75" hidden="1" customHeight="1" x14ac:dyDescent="0.25">
      <c r="A88" s="6" t="s">
        <v>695</v>
      </c>
      <c r="B88" s="7">
        <v>1.0089999999999999</v>
      </c>
      <c r="C88" s="7">
        <v>1.0089999999999999</v>
      </c>
      <c r="D88" s="7">
        <v>1.008</v>
      </c>
      <c r="E88" s="7">
        <v>1.008</v>
      </c>
      <c r="F88" s="16">
        <v>531</v>
      </c>
    </row>
    <row r="89" spans="1:6" ht="12.75" hidden="1" customHeight="1" x14ac:dyDescent="0.25">
      <c r="A89" s="6" t="s">
        <v>696</v>
      </c>
      <c r="B89" s="7">
        <v>1.0249999999999999</v>
      </c>
      <c r="C89" s="7">
        <v>1.026</v>
      </c>
      <c r="D89" s="7">
        <v>1.032</v>
      </c>
      <c r="E89" s="7">
        <v>1.0289999999999999</v>
      </c>
      <c r="F89" s="16">
        <v>532</v>
      </c>
    </row>
    <row r="90" spans="1:6" ht="12.75" hidden="1" customHeight="1" x14ac:dyDescent="0.25">
      <c r="A90" s="6" t="s">
        <v>697</v>
      </c>
      <c r="B90" s="7">
        <v>1.0129999999999999</v>
      </c>
      <c r="C90" s="7">
        <v>1.012</v>
      </c>
      <c r="D90" s="7">
        <v>1.0129999999999999</v>
      </c>
      <c r="E90" s="7">
        <v>1.0129999999999999</v>
      </c>
      <c r="F90" s="16">
        <v>533</v>
      </c>
    </row>
    <row r="91" spans="1:6" ht="12.75" hidden="1" customHeight="1" x14ac:dyDescent="0.25">
      <c r="A91" s="6" t="s">
        <v>698</v>
      </c>
      <c r="B91" s="7">
        <v>1.004</v>
      </c>
      <c r="C91" s="7">
        <v>1.004</v>
      </c>
      <c r="D91" s="7">
        <v>1.004</v>
      </c>
      <c r="E91" s="7">
        <v>1.004</v>
      </c>
      <c r="F91" s="16">
        <v>534</v>
      </c>
    </row>
    <row r="92" spans="1:6" ht="12.75" hidden="1" customHeight="1" x14ac:dyDescent="0.25">
      <c r="A92" s="6" t="s">
        <v>699</v>
      </c>
      <c r="B92" s="7">
        <v>1.0029999999999999</v>
      </c>
      <c r="C92" s="7">
        <v>1.0029999999999999</v>
      </c>
      <c r="D92" s="7">
        <v>1.0029999999999999</v>
      </c>
      <c r="E92" s="7">
        <v>1.0029999999999999</v>
      </c>
      <c r="F92" s="16">
        <v>535</v>
      </c>
    </row>
    <row r="93" spans="1:6" ht="12.75" hidden="1" customHeight="1" x14ac:dyDescent="0.25">
      <c r="A93" s="6" t="s">
        <v>700</v>
      </c>
      <c r="B93" s="7">
        <v>1.002</v>
      </c>
      <c r="C93" s="7">
        <v>1.002</v>
      </c>
      <c r="D93" s="7">
        <v>1.002</v>
      </c>
      <c r="E93" s="7">
        <v>1.002</v>
      </c>
      <c r="F93" s="16">
        <v>536</v>
      </c>
    </row>
    <row r="94" spans="1:6" ht="12.75" hidden="1" customHeight="1" x14ac:dyDescent="0.25">
      <c r="A94" s="6" t="s">
        <v>701</v>
      </c>
      <c r="B94" s="7">
        <v>1.0009999999999999</v>
      </c>
      <c r="C94" s="7">
        <v>1.0009999999999999</v>
      </c>
      <c r="D94" s="7">
        <v>1.0009999999999999</v>
      </c>
      <c r="E94" s="7">
        <v>1.0009999999999999</v>
      </c>
      <c r="F94" s="16">
        <v>538</v>
      </c>
    </row>
    <row r="95" spans="1:6" ht="12.75" hidden="1" customHeight="1" x14ac:dyDescent="0.25">
      <c r="A95" s="6" t="s">
        <v>702</v>
      </c>
      <c r="B95" s="7">
        <v>1.0009999999999999</v>
      </c>
      <c r="C95" s="7">
        <v>1.0009999999999999</v>
      </c>
      <c r="D95" s="7">
        <v>1.0009999999999999</v>
      </c>
      <c r="E95" s="7">
        <v>1.0009999999999999</v>
      </c>
      <c r="F95" s="16">
        <v>539</v>
      </c>
    </row>
    <row r="96" spans="1:6" ht="12.75" hidden="1" customHeight="1" x14ac:dyDescent="0.25">
      <c r="A96" s="6" t="s">
        <v>703</v>
      </c>
      <c r="B96" s="7">
        <v>1.01</v>
      </c>
      <c r="C96" s="7">
        <v>1.01</v>
      </c>
      <c r="D96" s="7">
        <v>1.01</v>
      </c>
      <c r="E96" s="7">
        <v>1.01</v>
      </c>
      <c r="F96" s="16">
        <v>541</v>
      </c>
    </row>
    <row r="97" spans="1:6" ht="12.75" hidden="1" customHeight="1" x14ac:dyDescent="0.25">
      <c r="A97" s="6" t="s">
        <v>704</v>
      </c>
      <c r="B97" s="7">
        <v>1.006</v>
      </c>
      <c r="C97" s="7">
        <v>1.006</v>
      </c>
      <c r="D97" s="7">
        <v>1.0069999999999999</v>
      </c>
      <c r="E97" s="7">
        <v>1.0069999999999999</v>
      </c>
      <c r="F97" s="16">
        <v>542</v>
      </c>
    </row>
    <row r="98" spans="1:6" ht="12.75" hidden="1" customHeight="1" x14ac:dyDescent="0.25">
      <c r="A98" s="6" t="s">
        <v>705</v>
      </c>
      <c r="B98" s="7">
        <v>1.0009999999999999</v>
      </c>
      <c r="C98" s="7">
        <v>1.0009999999999999</v>
      </c>
      <c r="D98" s="7">
        <v>1.0009999999999999</v>
      </c>
      <c r="E98" s="7">
        <v>1.0009999999999999</v>
      </c>
      <c r="F98" s="16">
        <v>545</v>
      </c>
    </row>
    <row r="99" spans="1:6" ht="12.75" hidden="1" customHeight="1" x14ac:dyDescent="0.25">
      <c r="A99" s="6" t="s">
        <v>706</v>
      </c>
      <c r="B99" s="7">
        <v>1.0029999999999999</v>
      </c>
      <c r="C99" s="7">
        <v>1.0029999999999999</v>
      </c>
      <c r="D99" s="7">
        <v>1.0029999999999999</v>
      </c>
      <c r="E99" s="7">
        <v>1.0029999999999999</v>
      </c>
      <c r="F99" s="16">
        <v>546</v>
      </c>
    </row>
    <row r="100" spans="1:6" ht="12.75" hidden="1" customHeight="1" x14ac:dyDescent="0.25">
      <c r="A100" s="6" t="s">
        <v>707</v>
      </c>
      <c r="B100" s="7">
        <v>1.024</v>
      </c>
      <c r="C100" s="7">
        <v>1.024</v>
      </c>
      <c r="D100" s="7">
        <v>1.022</v>
      </c>
      <c r="E100" s="7">
        <v>1.0229999999999999</v>
      </c>
      <c r="F100" s="16">
        <v>547</v>
      </c>
    </row>
    <row r="101" spans="1:6" ht="12.75" hidden="1" customHeight="1" x14ac:dyDescent="0.25">
      <c r="A101" s="6" t="s">
        <v>708</v>
      </c>
      <c r="B101" s="7">
        <v>1.0089999999999999</v>
      </c>
      <c r="C101" s="7">
        <v>1.008</v>
      </c>
      <c r="D101" s="7">
        <v>1.006</v>
      </c>
      <c r="E101" s="7">
        <v>1.0069999999999999</v>
      </c>
      <c r="F101" s="16">
        <v>548</v>
      </c>
    </row>
    <row r="102" spans="1:6" ht="12.75" hidden="1" customHeight="1" x14ac:dyDescent="0.25">
      <c r="A102" s="6" t="s">
        <v>709</v>
      </c>
      <c r="B102" s="7">
        <v>1.024</v>
      </c>
      <c r="C102" s="7">
        <v>1.024</v>
      </c>
      <c r="D102" s="7">
        <v>1.022</v>
      </c>
      <c r="E102" s="7">
        <v>1.0229999999999999</v>
      </c>
      <c r="F102" s="16">
        <v>549</v>
      </c>
    </row>
    <row r="103" spans="1:6" ht="12.75" hidden="1" customHeight="1" x14ac:dyDescent="0.25">
      <c r="A103" s="6" t="s">
        <v>710</v>
      </c>
      <c r="B103" s="7">
        <v>1.008</v>
      </c>
      <c r="C103" s="7">
        <v>1.008</v>
      </c>
      <c r="D103" s="7">
        <v>1.008</v>
      </c>
      <c r="E103" s="7">
        <v>1.008</v>
      </c>
      <c r="F103" s="16">
        <v>571</v>
      </c>
    </row>
    <row r="104" spans="1:6" ht="12.75" hidden="1" customHeight="1" x14ac:dyDescent="0.25">
      <c r="A104" s="6" t="s">
        <v>711</v>
      </c>
      <c r="B104" s="7">
        <v>1.024</v>
      </c>
      <c r="C104" s="7">
        <v>1.024</v>
      </c>
      <c r="D104" s="7">
        <v>1.022</v>
      </c>
      <c r="E104" s="7">
        <v>1.0229999999999999</v>
      </c>
      <c r="F104" s="16">
        <v>572</v>
      </c>
    </row>
    <row r="105" spans="1:6" ht="12.75" hidden="1" customHeight="1" x14ac:dyDescent="0.25">
      <c r="A105" s="6" t="s">
        <v>712</v>
      </c>
      <c r="B105" s="7">
        <v>1.024</v>
      </c>
      <c r="C105" s="7">
        <v>1.024</v>
      </c>
      <c r="D105" s="7">
        <v>1.022</v>
      </c>
      <c r="E105" s="7">
        <v>1.0229999999999999</v>
      </c>
      <c r="F105" s="16">
        <v>573</v>
      </c>
    </row>
    <row r="106" spans="1:6" ht="12.75" hidden="1" customHeight="1" x14ac:dyDescent="0.25">
      <c r="A106" s="6" t="s">
        <v>713</v>
      </c>
      <c r="B106" s="7">
        <v>1.024</v>
      </c>
      <c r="C106" s="7">
        <v>1.024</v>
      </c>
      <c r="D106" s="7">
        <v>1.022</v>
      </c>
      <c r="E106" s="7">
        <v>1.0229999999999999</v>
      </c>
      <c r="F106" s="16">
        <v>574</v>
      </c>
    </row>
    <row r="107" spans="1:6" ht="12.75" hidden="1" customHeight="1" x14ac:dyDescent="0.25">
      <c r="A107" s="6" t="s">
        <v>714</v>
      </c>
      <c r="B107" s="7">
        <v>1.024</v>
      </c>
      <c r="C107" s="7">
        <v>1.024</v>
      </c>
      <c r="D107" s="7">
        <v>1.022</v>
      </c>
      <c r="E107" s="7">
        <v>1.0229999999999999</v>
      </c>
      <c r="F107" s="16">
        <v>575</v>
      </c>
    </row>
    <row r="108" spans="1:6" ht="12.75" hidden="1" customHeight="1" x14ac:dyDescent="0.25">
      <c r="A108" s="6" t="s">
        <v>715</v>
      </c>
      <c r="B108" s="7">
        <v>1.024</v>
      </c>
      <c r="C108" s="7">
        <v>1.024</v>
      </c>
      <c r="D108" s="7">
        <v>1.022</v>
      </c>
      <c r="E108" s="7">
        <v>1.0229999999999999</v>
      </c>
      <c r="F108" s="16">
        <v>576</v>
      </c>
    </row>
    <row r="109" spans="1:6" ht="12.75" hidden="1" customHeight="1" x14ac:dyDescent="0.25">
      <c r="A109" s="6" t="s">
        <v>716</v>
      </c>
      <c r="B109" s="7">
        <v>1.024</v>
      </c>
      <c r="C109" s="7">
        <v>1.024</v>
      </c>
      <c r="D109" s="7">
        <v>1.022</v>
      </c>
      <c r="E109" s="7">
        <v>1.0229999999999999</v>
      </c>
      <c r="F109" s="16">
        <v>577</v>
      </c>
    </row>
    <row r="110" spans="1:6" ht="12.75" hidden="1" customHeight="1" x14ac:dyDescent="0.25">
      <c r="A110" s="6" t="s">
        <v>717</v>
      </c>
      <c r="B110" s="7">
        <v>1.0089999999999999</v>
      </c>
      <c r="C110" s="7">
        <v>1.008</v>
      </c>
      <c r="D110" s="7">
        <v>1.006</v>
      </c>
      <c r="E110" s="7">
        <v>1.0069999999999999</v>
      </c>
      <c r="F110" s="16">
        <v>578</v>
      </c>
    </row>
    <row r="111" spans="1:6" ht="12.75" hidden="1" customHeight="1" x14ac:dyDescent="0.25">
      <c r="A111" s="6" t="s">
        <v>718</v>
      </c>
      <c r="B111" s="7">
        <v>1.024</v>
      </c>
      <c r="C111" s="7">
        <v>1.024</v>
      </c>
      <c r="D111" s="7">
        <v>1.022</v>
      </c>
      <c r="E111" s="7">
        <v>1.0229999999999999</v>
      </c>
      <c r="F111" s="16">
        <v>579</v>
      </c>
    </row>
    <row r="112" spans="1:6" ht="12.75" hidden="1" customHeight="1" x14ac:dyDescent="0.25">
      <c r="A112" s="6" t="s">
        <v>719</v>
      </c>
      <c r="B112" s="7">
        <v>1.024</v>
      </c>
      <c r="C112" s="7">
        <v>1.024</v>
      </c>
      <c r="D112" s="7">
        <v>1.022</v>
      </c>
      <c r="E112" s="7">
        <v>1.0229999999999999</v>
      </c>
      <c r="F112" s="16">
        <v>580</v>
      </c>
    </row>
    <row r="113" spans="1:6" ht="12.75" hidden="1" customHeight="1" x14ac:dyDescent="0.25">
      <c r="A113" s="6" t="s">
        <v>720</v>
      </c>
      <c r="B113" s="7">
        <v>1.024</v>
      </c>
      <c r="C113" s="7">
        <v>1.024</v>
      </c>
      <c r="D113" s="7">
        <v>1.022</v>
      </c>
      <c r="E113" s="7">
        <v>1.0229999999999999</v>
      </c>
      <c r="F113" s="16">
        <v>581</v>
      </c>
    </row>
    <row r="114" spans="1:6" ht="12.75" hidden="1" customHeight="1" x14ac:dyDescent="0.25">
      <c r="A114" s="6" t="s">
        <v>721</v>
      </c>
      <c r="B114" s="7">
        <v>1.024</v>
      </c>
      <c r="C114" s="7">
        <v>1.024</v>
      </c>
      <c r="D114" s="7">
        <v>1.022</v>
      </c>
      <c r="E114" s="7">
        <v>1.0229999999999999</v>
      </c>
      <c r="F114" s="16">
        <v>582</v>
      </c>
    </row>
    <row r="115" spans="1:6" ht="12.75" hidden="1" customHeight="1" x14ac:dyDescent="0.25">
      <c r="A115" s="6" t="s">
        <v>722</v>
      </c>
      <c r="B115" s="7">
        <v>1.024</v>
      </c>
      <c r="C115" s="7">
        <v>1.024</v>
      </c>
      <c r="D115" s="7">
        <v>1.022</v>
      </c>
      <c r="E115" s="7">
        <v>1.0229999999999999</v>
      </c>
      <c r="F115" s="16">
        <v>583</v>
      </c>
    </row>
    <row r="116" spans="1:6" ht="12.75" hidden="1" customHeight="1" x14ac:dyDescent="0.25">
      <c r="A116" s="6" t="s">
        <v>723</v>
      </c>
      <c r="B116" s="7">
        <v>1.024</v>
      </c>
      <c r="C116" s="7">
        <v>1.024</v>
      </c>
      <c r="D116" s="7">
        <v>1.022</v>
      </c>
      <c r="E116" s="7">
        <v>1.0229999999999999</v>
      </c>
      <c r="F116" s="16">
        <v>584</v>
      </c>
    </row>
    <row r="117" spans="1:6" ht="12.75" hidden="1" customHeight="1" x14ac:dyDescent="0.25">
      <c r="A117" s="6" t="s">
        <v>724</v>
      </c>
      <c r="B117" s="7">
        <v>1.0089999999999999</v>
      </c>
      <c r="C117" s="7">
        <v>1.008</v>
      </c>
      <c r="D117" s="7">
        <v>1.006</v>
      </c>
      <c r="E117" s="7">
        <v>1.0069999999999999</v>
      </c>
      <c r="F117" s="16">
        <v>585</v>
      </c>
    </row>
    <row r="118" spans="1:6" ht="12.75" hidden="1" customHeight="1" x14ac:dyDescent="0.25">
      <c r="A118" s="6" t="s">
        <v>725</v>
      </c>
      <c r="B118" s="7">
        <v>1.024</v>
      </c>
      <c r="C118" s="7">
        <v>1.024</v>
      </c>
      <c r="D118" s="7">
        <v>1.022</v>
      </c>
      <c r="E118" s="7">
        <v>1.0229999999999999</v>
      </c>
      <c r="F118" s="16">
        <v>586</v>
      </c>
    </row>
    <row r="119" spans="1:6" ht="12.75" hidden="1" customHeight="1" x14ac:dyDescent="0.25">
      <c r="A119" s="6" t="s">
        <v>726</v>
      </c>
      <c r="B119" s="7">
        <v>1.024</v>
      </c>
      <c r="C119" s="7">
        <v>1.024</v>
      </c>
      <c r="D119" s="7">
        <v>1.022</v>
      </c>
      <c r="E119" s="7">
        <v>1.0229999999999999</v>
      </c>
      <c r="F119" s="16">
        <v>587</v>
      </c>
    </row>
    <row r="120" spans="1:6" ht="12.75" hidden="1" customHeight="1" x14ac:dyDescent="0.25">
      <c r="A120" s="6" t="s">
        <v>727</v>
      </c>
      <c r="B120" s="7">
        <v>1.024</v>
      </c>
      <c r="C120" s="7">
        <v>1.024</v>
      </c>
      <c r="D120" s="7">
        <v>1.022</v>
      </c>
      <c r="E120" s="7">
        <v>1.0229999999999999</v>
      </c>
      <c r="F120" s="16">
        <v>588</v>
      </c>
    </row>
    <row r="121" spans="1:6" ht="12.75" hidden="1" customHeight="1" x14ac:dyDescent="0.25">
      <c r="A121" s="6" t="s">
        <v>728</v>
      </c>
      <c r="B121" s="7">
        <v>1.024</v>
      </c>
      <c r="C121" s="7">
        <v>1.024</v>
      </c>
      <c r="D121" s="7">
        <v>1.022</v>
      </c>
      <c r="E121" s="7">
        <v>1.0229999999999999</v>
      </c>
      <c r="F121" s="16">
        <v>589</v>
      </c>
    </row>
    <row r="122" spans="1:6" ht="12.75" hidden="1" customHeight="1" x14ac:dyDescent="0.25">
      <c r="A122" s="6" t="s">
        <v>729</v>
      </c>
      <c r="B122" s="7">
        <v>1.0089999999999999</v>
      </c>
      <c r="C122" s="7">
        <v>1.008</v>
      </c>
      <c r="D122" s="7">
        <v>1.006</v>
      </c>
      <c r="E122" s="7">
        <v>1.0069999999999999</v>
      </c>
      <c r="F122" s="16">
        <v>590</v>
      </c>
    </row>
    <row r="123" spans="1:6" ht="12.75" hidden="1" customHeight="1" x14ac:dyDescent="0.25">
      <c r="A123" s="6" t="s">
        <v>730</v>
      </c>
      <c r="B123" s="7">
        <v>1.0089999999999999</v>
      </c>
      <c r="C123" s="7">
        <v>1.008</v>
      </c>
      <c r="D123" s="7">
        <v>1.006</v>
      </c>
      <c r="E123" s="7">
        <v>1.0069999999999999</v>
      </c>
      <c r="F123" s="16">
        <v>591</v>
      </c>
    </row>
    <row r="124" spans="1:6" ht="12.75" hidden="1" customHeight="1" x14ac:dyDescent="0.25">
      <c r="A124" s="6" t="s">
        <v>731</v>
      </c>
      <c r="B124" s="7">
        <v>1.032</v>
      </c>
      <c r="C124" s="7">
        <v>1.0309999999999999</v>
      </c>
      <c r="D124" s="7">
        <v>1.03</v>
      </c>
      <c r="E124" s="7">
        <v>1.03</v>
      </c>
      <c r="F124" s="16">
        <v>593</v>
      </c>
    </row>
    <row r="125" spans="1:6" ht="12.75" hidden="1" customHeight="1" x14ac:dyDescent="0.25">
      <c r="A125" s="6" t="s">
        <v>732</v>
      </c>
      <c r="B125" s="7">
        <v>1.032</v>
      </c>
      <c r="C125" s="7">
        <v>1.0309999999999999</v>
      </c>
      <c r="D125" s="7">
        <v>1.03</v>
      </c>
      <c r="E125" s="7">
        <v>1.03</v>
      </c>
      <c r="F125" s="16">
        <v>594</v>
      </c>
    </row>
    <row r="126" spans="1:6" ht="12.75" hidden="1" customHeight="1" x14ac:dyDescent="0.25">
      <c r="A126" s="6" t="s">
        <v>733</v>
      </c>
      <c r="B126" s="7">
        <v>1.024</v>
      </c>
      <c r="C126" s="7">
        <v>1.024</v>
      </c>
      <c r="D126" s="7">
        <v>1.022</v>
      </c>
      <c r="E126" s="7">
        <v>1.0229999999999999</v>
      </c>
      <c r="F126" s="16">
        <v>610</v>
      </c>
    </row>
    <row r="127" spans="1:6" ht="12.75" hidden="1" customHeight="1" x14ac:dyDescent="0.25">
      <c r="A127" s="6" t="s">
        <v>734</v>
      </c>
      <c r="B127" s="7">
        <v>1.024</v>
      </c>
      <c r="C127" s="7">
        <v>1.024</v>
      </c>
      <c r="D127" s="7">
        <v>1.022</v>
      </c>
      <c r="E127" s="7">
        <v>1.0229999999999999</v>
      </c>
      <c r="F127" s="16">
        <v>611</v>
      </c>
    </row>
    <row r="128" spans="1:6" ht="12.75" hidden="1" customHeight="1" x14ac:dyDescent="0.25">
      <c r="A128" s="6" t="s">
        <v>735</v>
      </c>
      <c r="B128" s="7">
        <v>1.024</v>
      </c>
      <c r="C128" s="7">
        <v>1.024</v>
      </c>
      <c r="D128" s="7">
        <v>1.022</v>
      </c>
      <c r="E128" s="7">
        <v>1.0229999999999999</v>
      </c>
      <c r="F128" s="16">
        <v>612</v>
      </c>
    </row>
    <row r="129" spans="1:6" ht="12.75" hidden="1" customHeight="1" x14ac:dyDescent="0.25">
      <c r="A129" s="6" t="s">
        <v>736</v>
      </c>
      <c r="B129" s="7">
        <v>1.024</v>
      </c>
      <c r="C129" s="7">
        <v>1.024</v>
      </c>
      <c r="D129" s="7">
        <v>1.022</v>
      </c>
      <c r="E129" s="7">
        <v>1.0229999999999999</v>
      </c>
      <c r="F129" s="16">
        <v>613</v>
      </c>
    </row>
    <row r="130" spans="1:6" ht="12.75" hidden="1" customHeight="1" x14ac:dyDescent="0.25">
      <c r="A130" s="6" t="s">
        <v>737</v>
      </c>
      <c r="B130" s="7">
        <v>1.024</v>
      </c>
      <c r="C130" s="7">
        <v>1.024</v>
      </c>
      <c r="D130" s="7">
        <v>1.022</v>
      </c>
      <c r="E130" s="7">
        <v>1.0229999999999999</v>
      </c>
      <c r="F130" s="16">
        <v>614</v>
      </c>
    </row>
    <row r="131" spans="1:6" ht="12.75" hidden="1" customHeight="1" x14ac:dyDescent="0.25">
      <c r="A131" s="6" t="s">
        <v>738</v>
      </c>
      <c r="B131" s="7">
        <v>1.024</v>
      </c>
      <c r="C131" s="7">
        <v>1.024</v>
      </c>
      <c r="D131" s="7">
        <v>1.022</v>
      </c>
      <c r="E131" s="7">
        <v>1.0229999999999999</v>
      </c>
      <c r="F131" s="16">
        <v>615</v>
      </c>
    </row>
    <row r="132" spans="1:6" ht="12.75" hidden="1" customHeight="1" x14ac:dyDescent="0.25">
      <c r="A132" s="6" t="s">
        <v>739</v>
      </c>
      <c r="B132" s="7">
        <v>1.032</v>
      </c>
      <c r="C132" s="7">
        <v>1.0309999999999999</v>
      </c>
      <c r="D132" s="7">
        <v>1.03</v>
      </c>
      <c r="E132" s="7">
        <v>1.03</v>
      </c>
      <c r="F132" s="16">
        <v>620</v>
      </c>
    </row>
    <row r="133" spans="1:6" ht="12.75" hidden="1" customHeight="1" x14ac:dyDescent="0.25">
      <c r="A133" s="6" t="s">
        <v>740</v>
      </c>
      <c r="B133" s="7">
        <v>1.032</v>
      </c>
      <c r="C133" s="7">
        <v>1.0309999999999999</v>
      </c>
      <c r="D133" s="7">
        <v>1.03</v>
      </c>
      <c r="E133" s="7">
        <v>1.03</v>
      </c>
      <c r="F133" s="16">
        <v>622</v>
      </c>
    </row>
    <row r="134" spans="1:6" ht="12.75" hidden="1" customHeight="1" x14ac:dyDescent="0.25">
      <c r="A134" s="6" t="s">
        <v>741</v>
      </c>
      <c r="B134" s="7">
        <v>1.0229999999999999</v>
      </c>
      <c r="C134" s="7">
        <v>1.0229999999999999</v>
      </c>
      <c r="D134" s="7">
        <v>1.0229999999999999</v>
      </c>
      <c r="E134" s="7">
        <v>1.0229999999999999</v>
      </c>
      <c r="F134" s="16">
        <v>623</v>
      </c>
    </row>
    <row r="135" spans="1:6" ht="12.75" hidden="1" customHeight="1" x14ac:dyDescent="0.25">
      <c r="A135" s="6" t="s">
        <v>742</v>
      </c>
      <c r="B135" s="7">
        <v>1.032</v>
      </c>
      <c r="C135" s="7">
        <v>1.0309999999999999</v>
      </c>
      <c r="D135" s="7">
        <v>1.03</v>
      </c>
      <c r="E135" s="7">
        <v>1.03</v>
      </c>
      <c r="F135" s="16">
        <v>625</v>
      </c>
    </row>
    <row r="136" spans="1:6" ht="12.75" hidden="1" customHeight="1" x14ac:dyDescent="0.25">
      <c r="A136" s="6" t="s">
        <v>743</v>
      </c>
      <c r="B136" s="7">
        <v>1.024</v>
      </c>
      <c r="C136" s="7">
        <v>1.024</v>
      </c>
      <c r="D136" s="7">
        <v>1.022</v>
      </c>
      <c r="E136" s="7">
        <v>1.0229999999999999</v>
      </c>
      <c r="F136" s="16">
        <v>627</v>
      </c>
    </row>
    <row r="137" spans="1:6" ht="12.75" hidden="1" customHeight="1" x14ac:dyDescent="0.25">
      <c r="A137" s="6" t="s">
        <v>744</v>
      </c>
      <c r="B137" s="7">
        <v>1.024</v>
      </c>
      <c r="C137" s="7">
        <v>1.024</v>
      </c>
      <c r="D137" s="7">
        <v>1.022</v>
      </c>
      <c r="E137" s="7">
        <v>1.0229999999999999</v>
      </c>
      <c r="F137" s="16">
        <v>628</v>
      </c>
    </row>
    <row r="138" spans="1:6" ht="12.75" hidden="1" customHeight="1" x14ac:dyDescent="0.25">
      <c r="A138" s="6" t="s">
        <v>745</v>
      </c>
      <c r="B138" s="7">
        <v>1.024</v>
      </c>
      <c r="C138" s="7">
        <v>1.024</v>
      </c>
      <c r="D138" s="7">
        <v>1.022</v>
      </c>
      <c r="E138" s="7">
        <v>1.0229999999999999</v>
      </c>
      <c r="F138" s="16">
        <v>629</v>
      </c>
    </row>
    <row r="139" spans="1:6" ht="12.75" hidden="1" customHeight="1" x14ac:dyDescent="0.25">
      <c r="A139" s="6" t="s">
        <v>746</v>
      </c>
      <c r="B139" s="7">
        <v>1.024</v>
      </c>
      <c r="C139" s="7">
        <v>1.024</v>
      </c>
      <c r="D139" s="7">
        <v>1.022</v>
      </c>
      <c r="E139" s="7">
        <v>1.0229999999999999</v>
      </c>
      <c r="F139" s="16">
        <v>631</v>
      </c>
    </row>
    <row r="140" spans="1:6" ht="12.75" hidden="1" customHeight="1" x14ac:dyDescent="0.25">
      <c r="A140" s="6" t="s">
        <v>747</v>
      </c>
      <c r="B140" s="7">
        <v>1.024</v>
      </c>
      <c r="C140" s="7">
        <v>1.024</v>
      </c>
      <c r="D140" s="7">
        <v>1.022</v>
      </c>
      <c r="E140" s="7">
        <v>1.0229999999999999</v>
      </c>
      <c r="F140" s="16">
        <v>632</v>
      </c>
    </row>
    <row r="141" spans="1:6" ht="12.75" hidden="1" customHeight="1" x14ac:dyDescent="0.25">
      <c r="A141" s="6" t="s">
        <v>748</v>
      </c>
      <c r="B141" s="7">
        <v>1.024</v>
      </c>
      <c r="C141" s="7">
        <v>1.024</v>
      </c>
      <c r="D141" s="7">
        <v>1.022</v>
      </c>
      <c r="E141" s="7">
        <v>1.0229999999999999</v>
      </c>
      <c r="F141" s="16">
        <v>634</v>
      </c>
    </row>
    <row r="142" spans="1:6" ht="12.75" hidden="1" customHeight="1" x14ac:dyDescent="0.25">
      <c r="A142" s="6" t="s">
        <v>749</v>
      </c>
      <c r="B142" s="7">
        <v>1.024</v>
      </c>
      <c r="C142" s="7">
        <v>1.024</v>
      </c>
      <c r="D142" s="7">
        <v>1.022</v>
      </c>
      <c r="E142" s="7">
        <v>1.0229999999999999</v>
      </c>
      <c r="F142" s="16">
        <v>671</v>
      </c>
    </row>
    <row r="143" spans="1:6" ht="12.75" hidden="1" customHeight="1" x14ac:dyDescent="0.25">
      <c r="A143" s="6" t="s">
        <v>750</v>
      </c>
      <c r="B143" s="7">
        <v>1.024</v>
      </c>
      <c r="C143" s="7">
        <v>1.024</v>
      </c>
      <c r="D143" s="7">
        <v>1.022</v>
      </c>
      <c r="E143" s="7">
        <v>1.0229999999999999</v>
      </c>
      <c r="F143" s="16">
        <v>680</v>
      </c>
    </row>
    <row r="144" spans="1:6" ht="12.75" hidden="1" customHeight="1" x14ac:dyDescent="0.25">
      <c r="A144" s="6" t="s">
        <v>751</v>
      </c>
      <c r="B144" s="7">
        <v>1.0089999999999999</v>
      </c>
      <c r="C144" s="7">
        <v>1.008</v>
      </c>
      <c r="D144" s="7">
        <v>1.006</v>
      </c>
      <c r="E144" s="7">
        <v>1.0069999999999999</v>
      </c>
      <c r="F144" s="16">
        <v>750</v>
      </c>
    </row>
    <row r="145" spans="1:6" ht="12.75" hidden="1" customHeight="1" x14ac:dyDescent="0.25">
      <c r="A145" s="6" t="s">
        <v>752</v>
      </c>
      <c r="B145" s="7">
        <v>1.024</v>
      </c>
      <c r="C145" s="7">
        <v>1.024</v>
      </c>
      <c r="D145" s="7">
        <v>1.022</v>
      </c>
      <c r="E145" s="7">
        <v>1.0229999999999999</v>
      </c>
      <c r="F145" s="16">
        <v>760</v>
      </c>
    </row>
    <row r="146" spans="1:6" ht="12.75" hidden="1" customHeight="1" x14ac:dyDescent="0.25">
      <c r="A146" s="6" t="s">
        <v>753</v>
      </c>
      <c r="B146" s="7">
        <v>1.024</v>
      </c>
      <c r="C146" s="7">
        <v>1.024</v>
      </c>
      <c r="D146" s="7">
        <v>1.022</v>
      </c>
      <c r="E146" s="7">
        <v>1.0229999999999999</v>
      </c>
      <c r="F146" s="16">
        <v>761</v>
      </c>
    </row>
    <row r="147" spans="1:6" ht="12.75" hidden="1" customHeight="1" x14ac:dyDescent="0.25">
      <c r="A147" s="6" t="s">
        <v>754</v>
      </c>
      <c r="B147" s="7">
        <v>1.024</v>
      </c>
      <c r="C147" s="7">
        <v>1.024</v>
      </c>
      <c r="D147" s="7">
        <v>1.022</v>
      </c>
      <c r="E147" s="7">
        <v>1.0229999999999999</v>
      </c>
      <c r="F147" s="16">
        <v>762</v>
      </c>
    </row>
    <row r="148" spans="1:6" ht="12.75" hidden="1" customHeight="1" x14ac:dyDescent="0.25">
      <c r="A148" s="6" t="s">
        <v>755</v>
      </c>
      <c r="B148" s="7">
        <v>1.024</v>
      </c>
      <c r="C148" s="7">
        <v>1.024</v>
      </c>
      <c r="D148" s="7">
        <v>1.022</v>
      </c>
      <c r="E148" s="7">
        <v>1.0229999999999999</v>
      </c>
      <c r="F148" s="16">
        <v>763</v>
      </c>
    </row>
    <row r="149" spans="1:6" ht="12.75" hidden="1" customHeight="1" x14ac:dyDescent="0.25">
      <c r="A149" s="6" t="s">
        <v>756</v>
      </c>
      <c r="B149" s="7">
        <v>1.024</v>
      </c>
      <c r="C149" s="7">
        <v>1.024</v>
      </c>
      <c r="D149" s="7">
        <v>1.022</v>
      </c>
      <c r="E149" s="7">
        <v>1.0229999999999999</v>
      </c>
      <c r="F149" s="16">
        <v>764</v>
      </c>
    </row>
    <row r="150" spans="1:6" ht="12.75" hidden="1" customHeight="1" x14ac:dyDescent="0.25">
      <c r="A150" s="6" t="s">
        <v>757</v>
      </c>
      <c r="B150" s="7">
        <v>1.024</v>
      </c>
      <c r="C150" s="7">
        <v>1.024</v>
      </c>
      <c r="D150" s="7">
        <v>1.022</v>
      </c>
      <c r="E150" s="7">
        <v>1.0229999999999999</v>
      </c>
      <c r="F150" s="16">
        <v>765</v>
      </c>
    </row>
    <row r="151" spans="1:6" ht="12.75" hidden="1" customHeight="1" x14ac:dyDescent="0.25">
      <c r="A151" s="6" t="s">
        <v>758</v>
      </c>
      <c r="B151" s="7">
        <v>1</v>
      </c>
      <c r="C151" s="7">
        <v>1</v>
      </c>
      <c r="D151" s="7">
        <v>1</v>
      </c>
      <c r="E151" s="7">
        <v>1</v>
      </c>
      <c r="F151" s="16">
        <v>880</v>
      </c>
    </row>
    <row r="152" spans="1:6" ht="12.75" hidden="1" customHeight="1" x14ac:dyDescent="0.25">
      <c r="A152" s="6" t="s">
        <v>759</v>
      </c>
      <c r="B152" s="7">
        <v>1.024</v>
      </c>
      <c r="C152" s="7">
        <v>1.024</v>
      </c>
      <c r="D152" s="7">
        <v>1.022</v>
      </c>
      <c r="E152" s="7">
        <v>1.0229999999999999</v>
      </c>
      <c r="F152" s="16">
        <v>881</v>
      </c>
    </row>
    <row r="153" spans="1:6" ht="12.75" hidden="1" customHeight="1" x14ac:dyDescent="0.25">
      <c r="A153" s="6" t="s">
        <v>760</v>
      </c>
      <c r="B153" s="7">
        <v>1.024</v>
      </c>
      <c r="C153" s="7">
        <v>1.024</v>
      </c>
      <c r="D153" s="7">
        <v>1.022</v>
      </c>
      <c r="E153" s="7">
        <v>1.0229999999999999</v>
      </c>
      <c r="F153" s="16">
        <v>882</v>
      </c>
    </row>
    <row r="154" spans="1:6" ht="12.75" hidden="1" customHeight="1" x14ac:dyDescent="0.25">
      <c r="A154" s="6" t="s">
        <v>761</v>
      </c>
      <c r="B154" s="7">
        <v>1.024</v>
      </c>
      <c r="C154" s="7">
        <v>1.024</v>
      </c>
      <c r="D154" s="7">
        <v>1.022</v>
      </c>
      <c r="E154" s="7">
        <v>1.0229999999999999</v>
      </c>
      <c r="F154" s="16">
        <v>883</v>
      </c>
    </row>
    <row r="155" spans="1:6" ht="12.75" hidden="1" customHeight="1" x14ac:dyDescent="0.25">
      <c r="A155" s="6" t="s">
        <v>762</v>
      </c>
      <c r="B155" s="7">
        <v>1.024</v>
      </c>
      <c r="C155" s="7">
        <v>1.024</v>
      </c>
      <c r="D155" s="7">
        <v>1.022</v>
      </c>
      <c r="E155" s="7">
        <v>1.0229999999999999</v>
      </c>
      <c r="F155" s="16">
        <v>884</v>
      </c>
    </row>
    <row r="156" spans="1:6" ht="12.75" hidden="1" customHeight="1" x14ac:dyDescent="0.25">
      <c r="A156" s="6" t="s">
        <v>763</v>
      </c>
      <c r="B156" s="7">
        <v>1.024</v>
      </c>
      <c r="C156" s="7">
        <v>1.024</v>
      </c>
      <c r="D156" s="7">
        <v>1.022</v>
      </c>
      <c r="E156" s="7">
        <v>1.0229999999999999</v>
      </c>
      <c r="F156" s="16">
        <v>885</v>
      </c>
    </row>
    <row r="157" spans="1:6" ht="12.75" hidden="1" customHeight="1" x14ac:dyDescent="0.25">
      <c r="A157" s="6" t="s">
        <v>764</v>
      </c>
      <c r="B157" s="7">
        <v>1.024</v>
      </c>
      <c r="C157" s="7">
        <v>1.024</v>
      </c>
      <c r="D157" s="7">
        <v>1.022</v>
      </c>
      <c r="E157" s="7">
        <v>1.0229999999999999</v>
      </c>
      <c r="F157" s="16">
        <v>886</v>
      </c>
    </row>
    <row r="158" spans="1:6" ht="12.75" hidden="1" customHeight="1" x14ac:dyDescent="0.25">
      <c r="A158" s="6" t="s">
        <v>765</v>
      </c>
      <c r="B158" s="7">
        <v>1.024</v>
      </c>
      <c r="C158" s="7">
        <v>1.024</v>
      </c>
      <c r="D158" s="7">
        <v>1.022</v>
      </c>
      <c r="E158" s="7">
        <v>1.0229999999999999</v>
      </c>
      <c r="F158" s="16">
        <v>887</v>
      </c>
    </row>
    <row r="159" spans="1:6" ht="12.75" hidden="1" customHeight="1" x14ac:dyDescent="0.25">
      <c r="A159" s="6" t="s">
        <v>766</v>
      </c>
      <c r="B159" s="7">
        <v>1.024</v>
      </c>
      <c r="C159" s="7">
        <v>1.024</v>
      </c>
      <c r="D159" s="7">
        <v>1.022</v>
      </c>
      <c r="E159" s="7">
        <v>1.0229999999999999</v>
      </c>
      <c r="F159" s="16">
        <v>888</v>
      </c>
    </row>
    <row r="160" spans="1:6" ht="12.75" hidden="1" customHeight="1" x14ac:dyDescent="0.25">
      <c r="A160" s="6" t="s">
        <v>767</v>
      </c>
      <c r="B160" s="7">
        <v>1.024</v>
      </c>
      <c r="C160" s="7">
        <v>1.024</v>
      </c>
      <c r="D160" s="7">
        <v>1.022</v>
      </c>
      <c r="E160" s="7">
        <v>1.0229999999999999</v>
      </c>
      <c r="F160" s="16">
        <v>890</v>
      </c>
    </row>
    <row r="161" spans="1:6" ht="12.75" hidden="1" customHeight="1" x14ac:dyDescent="0.25">
      <c r="A161" s="6" t="s">
        <v>768</v>
      </c>
      <c r="B161" s="7">
        <v>1.024</v>
      </c>
      <c r="C161" s="7">
        <v>1.024</v>
      </c>
      <c r="D161" s="7">
        <v>1.022</v>
      </c>
      <c r="E161" s="7">
        <v>1.0229999999999999</v>
      </c>
      <c r="F161" s="16">
        <v>891</v>
      </c>
    </row>
    <row r="162" spans="1:6" ht="12.75" hidden="1" customHeight="1" x14ac:dyDescent="0.25">
      <c r="A162" s="6" t="s">
        <v>769</v>
      </c>
      <c r="B162" s="7">
        <v>1.024</v>
      </c>
      <c r="C162" s="7">
        <v>1.024</v>
      </c>
      <c r="D162" s="7">
        <v>1.022</v>
      </c>
      <c r="E162" s="7">
        <v>1.0229999999999999</v>
      </c>
      <c r="F162" s="16">
        <v>892</v>
      </c>
    </row>
    <row r="163" spans="1:6" ht="12.75" hidden="1" customHeight="1" x14ac:dyDescent="0.25">
      <c r="A163" s="6" t="s">
        <v>770</v>
      </c>
      <c r="B163" s="7">
        <v>1.024</v>
      </c>
      <c r="C163" s="7">
        <v>1.024</v>
      </c>
      <c r="D163" s="7">
        <v>1.022</v>
      </c>
      <c r="E163" s="7">
        <v>1.0229999999999999</v>
      </c>
      <c r="F163" s="16">
        <v>893</v>
      </c>
    </row>
    <row r="164" spans="1:6" ht="12.75" hidden="1" customHeight="1" x14ac:dyDescent="0.25">
      <c r="A164" s="6" t="s">
        <v>771</v>
      </c>
      <c r="B164" s="7">
        <v>1.024</v>
      </c>
      <c r="C164" s="7">
        <v>1.024</v>
      </c>
      <c r="D164" s="7">
        <v>1.022</v>
      </c>
      <c r="E164" s="7">
        <v>1.0229999999999999</v>
      </c>
      <c r="F164" s="16">
        <v>894</v>
      </c>
    </row>
    <row r="165" spans="1:6" ht="12.75" hidden="1" customHeight="1" x14ac:dyDescent="0.25">
      <c r="A165" s="6" t="s">
        <v>772</v>
      </c>
      <c r="B165" s="7">
        <v>1.024</v>
      </c>
      <c r="C165" s="7">
        <v>1.024</v>
      </c>
      <c r="D165" s="7">
        <v>1.022</v>
      </c>
      <c r="E165" s="7">
        <v>1.0229999999999999</v>
      </c>
      <c r="F165" s="16">
        <v>895</v>
      </c>
    </row>
    <row r="166" spans="1:6" ht="12.75" hidden="1" customHeight="1" x14ac:dyDescent="0.25">
      <c r="A166" s="6" t="s">
        <v>773</v>
      </c>
      <c r="B166" s="7">
        <v>1.024</v>
      </c>
      <c r="C166" s="7">
        <v>1.024</v>
      </c>
      <c r="D166" s="7">
        <v>1.022</v>
      </c>
      <c r="E166" s="7">
        <v>1.0229999999999999</v>
      </c>
      <c r="F166" s="16">
        <v>896</v>
      </c>
    </row>
    <row r="167" spans="1:6" ht="12.75" hidden="1" customHeight="1" x14ac:dyDescent="0.25">
      <c r="A167" s="6" t="s">
        <v>774</v>
      </c>
      <c r="B167" s="7">
        <v>1.024</v>
      </c>
      <c r="C167" s="7">
        <v>1.024</v>
      </c>
      <c r="D167" s="7">
        <v>1.022</v>
      </c>
      <c r="E167" s="7">
        <v>1.0229999999999999</v>
      </c>
      <c r="F167" s="16">
        <v>897</v>
      </c>
    </row>
    <row r="168" spans="1:6" ht="12.75" hidden="1" customHeight="1" x14ac:dyDescent="0.25">
      <c r="A168" s="6" t="s">
        <v>775</v>
      </c>
      <c r="B168" s="7">
        <v>1.024</v>
      </c>
      <c r="C168" s="7">
        <v>1.024</v>
      </c>
      <c r="D168" s="7">
        <v>1.022</v>
      </c>
      <c r="E168" s="7">
        <v>1.0229999999999999</v>
      </c>
      <c r="F168" s="16">
        <v>898</v>
      </c>
    </row>
    <row r="169" spans="1:6" ht="12.75" hidden="1" customHeight="1" x14ac:dyDescent="0.25">
      <c r="A169" s="6" t="s">
        <v>776</v>
      </c>
      <c r="B169" s="7">
        <v>1.024</v>
      </c>
      <c r="C169" s="7">
        <v>1.024</v>
      </c>
      <c r="D169" s="7">
        <v>1.022</v>
      </c>
      <c r="E169" s="7">
        <v>1.0229999999999999</v>
      </c>
      <c r="F169" s="16">
        <v>899</v>
      </c>
    </row>
    <row r="170" spans="1:6" ht="12.75" hidden="1" customHeight="1" x14ac:dyDescent="0.25">
      <c r="A170" s="6" t="s">
        <v>777</v>
      </c>
      <c r="B170" s="7">
        <v>1.024</v>
      </c>
      <c r="C170" s="7">
        <v>1.024</v>
      </c>
      <c r="D170" s="7">
        <v>1.022</v>
      </c>
      <c r="E170" s="7">
        <v>1.0229999999999999</v>
      </c>
      <c r="F170" s="16">
        <v>900</v>
      </c>
    </row>
    <row r="171" spans="1:6" ht="12.75" hidden="1" customHeight="1" x14ac:dyDescent="0.25">
      <c r="A171" s="6" t="s">
        <v>778</v>
      </c>
      <c r="B171" s="7">
        <v>1.024</v>
      </c>
      <c r="C171" s="7">
        <v>1.024</v>
      </c>
      <c r="D171" s="7">
        <v>1.022</v>
      </c>
      <c r="E171" s="7">
        <v>1.0229999999999999</v>
      </c>
      <c r="F171" s="16">
        <v>901</v>
      </c>
    </row>
    <row r="172" spans="1:6" ht="12.75" hidden="1" customHeight="1" x14ac:dyDescent="0.25">
      <c r="A172" s="6" t="s">
        <v>779</v>
      </c>
      <c r="B172" s="7">
        <v>1.024</v>
      </c>
      <c r="C172" s="7">
        <v>1.024</v>
      </c>
      <c r="D172" s="7">
        <v>1.022</v>
      </c>
      <c r="E172" s="7">
        <v>1.0229999999999999</v>
      </c>
      <c r="F172" s="16">
        <v>902</v>
      </c>
    </row>
    <row r="173" spans="1:6" ht="12.75" hidden="1" customHeight="1" x14ac:dyDescent="0.25">
      <c r="A173" s="6" t="s">
        <v>780</v>
      </c>
      <c r="B173" s="7">
        <v>1.024</v>
      </c>
      <c r="C173" s="7">
        <v>1.024</v>
      </c>
      <c r="D173" s="7">
        <v>1.022</v>
      </c>
      <c r="E173" s="7">
        <v>1.0229999999999999</v>
      </c>
      <c r="F173" s="16">
        <v>903</v>
      </c>
    </row>
    <row r="174" spans="1:6" ht="12.75" hidden="1" customHeight="1" x14ac:dyDescent="0.25">
      <c r="A174" s="6" t="s">
        <v>781</v>
      </c>
      <c r="B174" s="7">
        <v>1.024</v>
      </c>
      <c r="C174" s="7">
        <v>1.024</v>
      </c>
      <c r="D174" s="7">
        <v>1.022</v>
      </c>
      <c r="E174" s="7">
        <v>1.0229999999999999</v>
      </c>
      <c r="F174" s="16">
        <v>904</v>
      </c>
    </row>
    <row r="175" spans="1:6" ht="12.75" hidden="1" customHeight="1" x14ac:dyDescent="0.25">
      <c r="A175" s="6" t="s">
        <v>782</v>
      </c>
      <c r="B175" s="7">
        <v>1.024</v>
      </c>
      <c r="C175" s="7">
        <v>1.024</v>
      </c>
      <c r="D175" s="7">
        <v>1.022</v>
      </c>
      <c r="E175" s="7">
        <v>1.0229999999999999</v>
      </c>
      <c r="F175" s="16">
        <v>905</v>
      </c>
    </row>
    <row r="176" spans="1:6" ht="12.75" hidden="1" customHeight="1" x14ac:dyDescent="0.25">
      <c r="A176" s="6" t="s">
        <v>783</v>
      </c>
      <c r="B176" s="7">
        <v>1.024</v>
      </c>
      <c r="C176" s="7">
        <v>1.024</v>
      </c>
      <c r="D176" s="7">
        <v>1.022</v>
      </c>
      <c r="E176" s="7">
        <v>1.0229999999999999</v>
      </c>
      <c r="F176" s="16">
        <v>906</v>
      </c>
    </row>
    <row r="177" spans="1:6" ht="12.75" hidden="1" customHeight="1" x14ac:dyDescent="0.25">
      <c r="A177" s="6" t="s">
        <v>784</v>
      </c>
      <c r="B177" s="7">
        <v>1.024</v>
      </c>
      <c r="C177" s="7">
        <v>1.024</v>
      </c>
      <c r="D177" s="7">
        <v>1.022</v>
      </c>
      <c r="E177" s="7">
        <v>1.0229999999999999</v>
      </c>
      <c r="F177" s="16">
        <v>907</v>
      </c>
    </row>
    <row r="178" spans="1:6" ht="12.75" hidden="1" customHeight="1" x14ac:dyDescent="0.25">
      <c r="A178" s="6" t="s">
        <v>785</v>
      </c>
      <c r="B178" s="7">
        <v>1.024</v>
      </c>
      <c r="C178" s="7">
        <v>1.024</v>
      </c>
      <c r="D178" s="7">
        <v>1.022</v>
      </c>
      <c r="E178" s="7">
        <v>1.0229999999999999</v>
      </c>
      <c r="F178" s="16">
        <v>908</v>
      </c>
    </row>
    <row r="179" spans="1:6" ht="12.75" hidden="1" customHeight="1" x14ac:dyDescent="0.25">
      <c r="A179" s="6" t="s">
        <v>786</v>
      </c>
      <c r="B179" s="7">
        <v>1.024</v>
      </c>
      <c r="C179" s="7">
        <v>1.024</v>
      </c>
      <c r="D179" s="7">
        <v>1.022</v>
      </c>
      <c r="E179" s="7">
        <v>1.0229999999999999</v>
      </c>
      <c r="F179" s="16">
        <v>909</v>
      </c>
    </row>
    <row r="180" spans="1:6" ht="12.75" hidden="1" customHeight="1" x14ac:dyDescent="0.25">
      <c r="A180" s="6" t="s">
        <v>787</v>
      </c>
      <c r="B180" s="7">
        <v>1.024</v>
      </c>
      <c r="C180" s="7">
        <v>1.024</v>
      </c>
      <c r="D180" s="7">
        <v>1.022</v>
      </c>
      <c r="E180" s="7">
        <v>1.0229999999999999</v>
      </c>
      <c r="F180" s="16">
        <v>910</v>
      </c>
    </row>
    <row r="181" spans="1:6" ht="12.75" hidden="1" customHeight="1" x14ac:dyDescent="0.25">
      <c r="A181" s="6" t="s">
        <v>788</v>
      </c>
      <c r="B181" s="7">
        <v>1.024</v>
      </c>
      <c r="C181" s="7">
        <v>1.024</v>
      </c>
      <c r="D181" s="7">
        <v>1.022</v>
      </c>
      <c r="E181" s="7">
        <v>1.0229999999999999</v>
      </c>
      <c r="F181" s="16">
        <v>911</v>
      </c>
    </row>
    <row r="182" spans="1:6" ht="12.75" hidden="1" customHeight="1" x14ac:dyDescent="0.25">
      <c r="A182" s="6" t="s">
        <v>789</v>
      </c>
      <c r="B182" s="7">
        <v>1.024</v>
      </c>
      <c r="C182" s="7">
        <v>1.024</v>
      </c>
      <c r="D182" s="7">
        <v>1.022</v>
      </c>
      <c r="E182" s="7">
        <v>1.0229999999999999</v>
      </c>
      <c r="F182" s="16">
        <v>912</v>
      </c>
    </row>
    <row r="183" spans="1:6" ht="12.75" hidden="1" customHeight="1" x14ac:dyDescent="0.25">
      <c r="A183" s="6" t="s">
        <v>790</v>
      </c>
      <c r="B183" s="7">
        <v>1.024</v>
      </c>
      <c r="C183" s="7">
        <v>1.024</v>
      </c>
      <c r="D183" s="7">
        <v>1.022</v>
      </c>
      <c r="E183" s="7">
        <v>1.0229999999999999</v>
      </c>
      <c r="F183" s="16">
        <v>913</v>
      </c>
    </row>
    <row r="184" spans="1:6" ht="12.75" hidden="1" customHeight="1" x14ac:dyDescent="0.25">
      <c r="A184" s="6" t="s">
        <v>791</v>
      </c>
      <c r="B184" s="7">
        <v>1.024</v>
      </c>
      <c r="C184" s="7">
        <v>1.024</v>
      </c>
      <c r="D184" s="7">
        <v>1.022</v>
      </c>
      <c r="E184" s="7">
        <v>1.0229999999999999</v>
      </c>
      <c r="F184" s="16">
        <v>914</v>
      </c>
    </row>
    <row r="185" spans="1:6" ht="12.75" hidden="1" customHeight="1" x14ac:dyDescent="0.25">
      <c r="A185" s="6" t="s">
        <v>792</v>
      </c>
      <c r="B185" s="7">
        <v>1.024</v>
      </c>
      <c r="C185" s="7">
        <v>1.024</v>
      </c>
      <c r="D185" s="7">
        <v>1.022</v>
      </c>
      <c r="E185" s="7">
        <v>1.0229999999999999</v>
      </c>
      <c r="F185" s="16">
        <v>915</v>
      </c>
    </row>
    <row r="186" spans="1:6" ht="12.75" hidden="1" customHeight="1" x14ac:dyDescent="0.25">
      <c r="A186" s="6" t="s">
        <v>793</v>
      </c>
      <c r="B186" s="7">
        <v>1.024</v>
      </c>
      <c r="C186" s="7">
        <v>1.024</v>
      </c>
      <c r="D186" s="7">
        <v>1.022</v>
      </c>
      <c r="E186" s="7">
        <v>1.0229999999999999</v>
      </c>
      <c r="F186" s="16">
        <v>916</v>
      </c>
    </row>
    <row r="187" spans="1:6" ht="12.75" hidden="1" customHeight="1" x14ac:dyDescent="0.25">
      <c r="A187" s="6" t="s">
        <v>794</v>
      </c>
      <c r="B187" s="7">
        <v>1.024</v>
      </c>
      <c r="C187" s="7">
        <v>1.024</v>
      </c>
      <c r="D187" s="7">
        <v>1.022</v>
      </c>
      <c r="E187" s="7">
        <v>1.0229999999999999</v>
      </c>
      <c r="F187" s="16">
        <v>917</v>
      </c>
    </row>
    <row r="188" spans="1:6" ht="12.75" hidden="1" customHeight="1" x14ac:dyDescent="0.25">
      <c r="A188" s="6" t="s">
        <v>795</v>
      </c>
      <c r="B188" s="7">
        <v>1.024</v>
      </c>
      <c r="C188" s="7">
        <v>1.024</v>
      </c>
      <c r="D188" s="7">
        <v>1.022</v>
      </c>
      <c r="E188" s="7">
        <v>1.0229999999999999</v>
      </c>
      <c r="F188" s="16">
        <v>918</v>
      </c>
    </row>
    <row r="189" spans="1:6" ht="12.75" hidden="1" customHeight="1" x14ac:dyDescent="0.25">
      <c r="A189" s="6" t="s">
        <v>796</v>
      </c>
      <c r="B189" s="7">
        <v>1.024</v>
      </c>
      <c r="C189" s="7">
        <v>1.024</v>
      </c>
      <c r="D189" s="7">
        <v>1.022</v>
      </c>
      <c r="E189" s="7">
        <v>1.0229999999999999</v>
      </c>
      <c r="F189" s="16">
        <v>919</v>
      </c>
    </row>
    <row r="190" spans="1:6" ht="12.75" hidden="1" customHeight="1" x14ac:dyDescent="0.25">
      <c r="A190" s="6" t="s">
        <v>797</v>
      </c>
      <c r="B190" s="7">
        <v>1.024</v>
      </c>
      <c r="C190" s="7">
        <v>1.024</v>
      </c>
      <c r="D190" s="7">
        <v>1.022</v>
      </c>
      <c r="E190" s="7">
        <v>1.0229999999999999</v>
      </c>
      <c r="F190" s="16">
        <v>920</v>
      </c>
    </row>
    <row r="191" spans="1:6" ht="12.75" hidden="1" customHeight="1" x14ac:dyDescent="0.25">
      <c r="A191" s="6" t="s">
        <v>798</v>
      </c>
      <c r="B191" s="7">
        <v>1.002</v>
      </c>
      <c r="C191" s="7">
        <v>1.002</v>
      </c>
      <c r="D191" s="7">
        <v>1.002</v>
      </c>
      <c r="E191" s="7">
        <v>1.002</v>
      </c>
      <c r="F191" s="16">
        <v>7051</v>
      </c>
    </row>
    <row r="192" spans="1:6" ht="12.75" hidden="1" customHeight="1" x14ac:dyDescent="0.25">
      <c r="A192" s="6" t="s">
        <v>799</v>
      </c>
      <c r="B192" s="7">
        <v>1.0409999999999999</v>
      </c>
      <c r="C192" s="7">
        <v>1.0389999999999999</v>
      </c>
      <c r="D192" s="7">
        <v>1.032</v>
      </c>
      <c r="E192" s="7">
        <v>1.036</v>
      </c>
      <c r="F192" s="16">
        <v>7055</v>
      </c>
    </row>
    <row r="193" spans="1:6" ht="12.75" hidden="1" customHeight="1" x14ac:dyDescent="0.25">
      <c r="A193" s="6" t="s">
        <v>800</v>
      </c>
      <c r="B193" s="7">
        <v>1.002</v>
      </c>
      <c r="C193" s="7">
        <v>1.0029999999999999</v>
      </c>
      <c r="D193" s="7">
        <v>1.0029999999999999</v>
      </c>
      <c r="E193" s="7">
        <v>1.0029999999999999</v>
      </c>
      <c r="F193" s="16">
        <v>7159</v>
      </c>
    </row>
    <row r="194" spans="1:6" ht="12.75" hidden="1" customHeight="1" x14ac:dyDescent="0.25">
      <c r="A194" s="6" t="s">
        <v>801</v>
      </c>
      <c r="B194" s="7">
        <v>1.0089999999999999</v>
      </c>
      <c r="C194" s="7">
        <v>1.0149999999999999</v>
      </c>
      <c r="D194" s="7">
        <v>1.018</v>
      </c>
      <c r="E194" s="7">
        <v>1.0169999999999999</v>
      </c>
      <c r="F194" s="16">
        <v>7163</v>
      </c>
    </row>
    <row r="195" spans="1:6" ht="12.75" hidden="1" customHeight="1" x14ac:dyDescent="0.25">
      <c r="A195" s="6" t="s">
        <v>802</v>
      </c>
      <c r="B195" s="7">
        <v>1.024</v>
      </c>
      <c r="C195" s="7">
        <v>1.024</v>
      </c>
      <c r="D195" s="7">
        <v>1.0229999999999999</v>
      </c>
      <c r="E195" s="7">
        <v>1.0229999999999999</v>
      </c>
      <c r="F195" s="16">
        <v>7328</v>
      </c>
    </row>
    <row r="196" spans="1:6" ht="12.75" hidden="1" customHeight="1" x14ac:dyDescent="0.25">
      <c r="A196" s="6" t="s">
        <v>803</v>
      </c>
      <c r="B196" s="7">
        <v>1.024</v>
      </c>
      <c r="C196" s="7">
        <v>1.024</v>
      </c>
      <c r="D196" s="7">
        <v>1.022</v>
      </c>
      <c r="E196" s="7">
        <v>1.0229999999999999</v>
      </c>
      <c r="F196" s="16">
        <v>7346</v>
      </c>
    </row>
    <row r="197" spans="1:6" hidden="1" x14ac:dyDescent="0.25"/>
    <row r="198" spans="1:6" ht="22.5" hidden="1" customHeight="1" x14ac:dyDescent="0.25">
      <c r="A198" s="151" t="s">
        <v>35</v>
      </c>
      <c r="B198" s="152"/>
      <c r="C198" s="152"/>
      <c r="D198" s="152"/>
      <c r="E198" s="152"/>
      <c r="F198" s="153"/>
    </row>
    <row r="199" spans="1:6" ht="22.5" hidden="1" customHeight="1" x14ac:dyDescent="0.25">
      <c r="A199" s="151" t="s">
        <v>275</v>
      </c>
      <c r="B199" s="152"/>
      <c r="C199" s="152"/>
      <c r="D199" s="152"/>
      <c r="E199" s="152"/>
      <c r="F199" s="153"/>
    </row>
    <row r="200" spans="1:6" ht="33" hidden="1" customHeight="1" x14ac:dyDescent="0.25">
      <c r="A200" s="2" t="s">
        <v>37</v>
      </c>
      <c r="B200" s="2" t="s">
        <v>2</v>
      </c>
      <c r="C200" s="2" t="s">
        <v>3</v>
      </c>
      <c r="D200" s="2" t="s">
        <v>4</v>
      </c>
      <c r="E200" s="2" t="s">
        <v>5</v>
      </c>
      <c r="F200" s="2" t="s">
        <v>23</v>
      </c>
    </row>
    <row r="201" spans="1:6" hidden="1" x14ac:dyDescent="0.25">
      <c r="A201" s="6" t="s">
        <v>804</v>
      </c>
      <c r="B201" s="7">
        <v>1.0109999999999999</v>
      </c>
      <c r="C201" s="7">
        <v>1.0109999999999999</v>
      </c>
      <c r="D201" s="7">
        <v>1.0109999999999999</v>
      </c>
      <c r="E201" s="7">
        <v>1.0109999999999999</v>
      </c>
      <c r="F201" s="16">
        <v>425</v>
      </c>
    </row>
    <row r="202" spans="1:6" hidden="1" x14ac:dyDescent="0.25">
      <c r="A202" s="6" t="s">
        <v>805</v>
      </c>
      <c r="B202" s="7">
        <v>1.0089999999999999</v>
      </c>
      <c r="C202" s="7">
        <v>1.008</v>
      </c>
      <c r="D202" s="7">
        <v>1.006</v>
      </c>
      <c r="E202" s="7">
        <v>1.0069999999999999</v>
      </c>
      <c r="F202" s="16">
        <v>426</v>
      </c>
    </row>
    <row r="203" spans="1:6" hidden="1" x14ac:dyDescent="0.25">
      <c r="A203" s="6" t="s">
        <v>806</v>
      </c>
      <c r="B203" s="7">
        <v>1.0089999999999999</v>
      </c>
      <c r="C203" s="7">
        <v>1.008</v>
      </c>
      <c r="D203" s="7">
        <v>1.006</v>
      </c>
      <c r="E203" s="7">
        <v>1.0069999999999999</v>
      </c>
      <c r="F203" s="16">
        <v>427</v>
      </c>
    </row>
    <row r="204" spans="1:6" hidden="1" x14ac:dyDescent="0.25">
      <c r="A204" s="6" t="s">
        <v>807</v>
      </c>
      <c r="B204" s="7">
        <v>1.0009999999999999</v>
      </c>
      <c r="C204" s="7">
        <v>1.024</v>
      </c>
      <c r="D204" s="7">
        <v>1.022</v>
      </c>
      <c r="E204" s="7">
        <v>1.0229999999999999</v>
      </c>
      <c r="F204" s="16">
        <v>601</v>
      </c>
    </row>
    <row r="205" spans="1:6" hidden="1" x14ac:dyDescent="0.25">
      <c r="A205" s="6" t="s">
        <v>808</v>
      </c>
      <c r="B205" s="7">
        <v>1.0149999999999999</v>
      </c>
      <c r="C205" s="7">
        <v>1.0149999999999999</v>
      </c>
      <c r="D205" s="7">
        <v>1.014</v>
      </c>
      <c r="E205" s="7">
        <v>1.014</v>
      </c>
      <c r="F205" s="16">
        <v>617</v>
      </c>
    </row>
    <row r="206" spans="1:6" hidden="1" x14ac:dyDescent="0.25">
      <c r="A206" s="6" t="s">
        <v>809</v>
      </c>
      <c r="B206" s="7">
        <v>1.0149999999999999</v>
      </c>
      <c r="C206" s="7">
        <v>1.0149999999999999</v>
      </c>
      <c r="D206" s="7">
        <v>1.014</v>
      </c>
      <c r="E206" s="7">
        <v>1.014</v>
      </c>
      <c r="F206" s="16">
        <v>618</v>
      </c>
    </row>
    <row r="207" spans="1:6" hidden="1" x14ac:dyDescent="0.25">
      <c r="A207" s="6" t="s">
        <v>810</v>
      </c>
      <c r="B207" s="7">
        <v>1.0149999999999999</v>
      </c>
      <c r="C207" s="7">
        <v>1.0149999999999999</v>
      </c>
      <c r="D207" s="7">
        <v>1.014</v>
      </c>
      <c r="E207" s="7">
        <v>1.014</v>
      </c>
      <c r="F207" s="16">
        <v>619</v>
      </c>
    </row>
    <row r="208" spans="1:6" hidden="1" x14ac:dyDescent="0.25">
      <c r="A208" s="6" t="s">
        <v>811</v>
      </c>
      <c r="B208" s="7">
        <v>1.024</v>
      </c>
      <c r="C208" s="7">
        <v>1.024</v>
      </c>
      <c r="D208" s="7">
        <v>1.022</v>
      </c>
      <c r="E208" s="7">
        <v>1.0229999999999999</v>
      </c>
      <c r="F208" s="16">
        <v>621</v>
      </c>
    </row>
    <row r="209" spans="1:6" hidden="1" x14ac:dyDescent="0.25">
      <c r="A209" s="6" t="s">
        <v>812</v>
      </c>
      <c r="B209" s="7">
        <v>1.032</v>
      </c>
      <c r="C209" s="7">
        <v>1.0309999999999999</v>
      </c>
      <c r="D209" s="7">
        <v>1.03</v>
      </c>
      <c r="E209" s="7">
        <v>1.03</v>
      </c>
      <c r="F209" s="16">
        <v>633</v>
      </c>
    </row>
    <row r="210" spans="1:6" hidden="1" x14ac:dyDescent="0.25">
      <c r="A210" s="6" t="s">
        <v>813</v>
      </c>
      <c r="B210" s="7">
        <v>1.002</v>
      </c>
      <c r="C210" s="7">
        <v>1.002</v>
      </c>
      <c r="D210" s="7">
        <v>1.002</v>
      </c>
      <c r="E210" s="7">
        <v>1.002</v>
      </c>
      <c r="F210" s="16">
        <v>636</v>
      </c>
    </row>
    <row r="211" spans="1:6" hidden="1" x14ac:dyDescent="0.25">
      <c r="A211" s="6" t="s">
        <v>814</v>
      </c>
      <c r="B211" s="7">
        <v>1.024</v>
      </c>
      <c r="C211" s="7">
        <v>1.0269999999999999</v>
      </c>
      <c r="D211" s="7">
        <v>1.022</v>
      </c>
      <c r="E211" s="7">
        <v>1.0269999999999999</v>
      </c>
      <c r="F211" s="16">
        <v>642</v>
      </c>
    </row>
    <row r="212" spans="1:6" hidden="1" x14ac:dyDescent="0.25">
      <c r="A212" s="6" t="s">
        <v>815</v>
      </c>
      <c r="B212" s="7">
        <v>1.024</v>
      </c>
      <c r="C212" s="7">
        <v>1.028</v>
      </c>
      <c r="D212" s="7">
        <v>1.022</v>
      </c>
      <c r="E212" s="7">
        <v>1.028</v>
      </c>
      <c r="F212" s="16">
        <v>643</v>
      </c>
    </row>
    <row r="213" spans="1:6" hidden="1" x14ac:dyDescent="0.25">
      <c r="A213" s="6" t="s">
        <v>816</v>
      </c>
      <c r="B213" s="7">
        <v>1.0189999999999999</v>
      </c>
      <c r="C213" s="7">
        <v>1.024</v>
      </c>
      <c r="D213" s="7">
        <v>1.022</v>
      </c>
      <c r="E213" s="7">
        <v>1.0229999999999999</v>
      </c>
      <c r="F213" s="16">
        <v>644</v>
      </c>
    </row>
    <row r="214" spans="1:6" hidden="1" x14ac:dyDescent="0.25">
      <c r="A214" s="6" t="s">
        <v>817</v>
      </c>
      <c r="B214" s="7">
        <v>1.0069999999999999</v>
      </c>
      <c r="C214" s="7">
        <v>1.024</v>
      </c>
      <c r="D214" s="7">
        <v>1.022</v>
      </c>
      <c r="E214" s="7">
        <v>1.0229999999999999</v>
      </c>
      <c r="F214" s="16">
        <v>645</v>
      </c>
    </row>
    <row r="215" spans="1:6" hidden="1" x14ac:dyDescent="0.25">
      <c r="A215" s="6" t="s">
        <v>818</v>
      </c>
      <c r="B215" s="7">
        <v>1.0109999999999999</v>
      </c>
      <c r="C215" s="7">
        <v>1.024</v>
      </c>
      <c r="D215" s="7">
        <v>1.022</v>
      </c>
      <c r="E215" s="7">
        <v>1.0229999999999999</v>
      </c>
      <c r="F215" s="16">
        <v>646</v>
      </c>
    </row>
    <row r="216" spans="1:6" hidden="1" x14ac:dyDescent="0.25">
      <c r="A216" s="6" t="s">
        <v>819</v>
      </c>
      <c r="B216" s="7">
        <v>1.032</v>
      </c>
      <c r="C216" s="7">
        <v>1.0309999999999999</v>
      </c>
      <c r="D216" s="7">
        <v>1.03</v>
      </c>
      <c r="E216" s="7">
        <v>1.03</v>
      </c>
      <c r="F216" s="16">
        <v>647</v>
      </c>
    </row>
    <row r="217" spans="1:6" hidden="1" x14ac:dyDescent="0.25">
      <c r="A217" s="6" t="s">
        <v>820</v>
      </c>
      <c r="B217" s="7">
        <v>1.0089999999999999</v>
      </c>
      <c r="C217" s="7">
        <v>1.008</v>
      </c>
      <c r="D217" s="7">
        <v>1.006</v>
      </c>
      <c r="E217" s="7">
        <v>1.0069999999999999</v>
      </c>
      <c r="F217" s="16">
        <v>648</v>
      </c>
    </row>
    <row r="218" spans="1:6" hidden="1" x14ac:dyDescent="0.25">
      <c r="A218" s="6" t="s">
        <v>821</v>
      </c>
      <c r="B218" s="7">
        <v>1.006</v>
      </c>
      <c r="C218" s="7">
        <v>1.006</v>
      </c>
      <c r="D218" s="7">
        <v>1.006</v>
      </c>
      <c r="E218" s="7">
        <v>1.006</v>
      </c>
      <c r="F218" s="16">
        <v>649</v>
      </c>
    </row>
    <row r="219" spans="1:6" hidden="1" x14ac:dyDescent="0.25">
      <c r="A219" s="6" t="s">
        <v>822</v>
      </c>
      <c r="B219" s="7">
        <v>1.02</v>
      </c>
      <c r="C219" s="7">
        <v>1.0189999999999999</v>
      </c>
      <c r="D219" s="7">
        <v>1.0209999999999999</v>
      </c>
      <c r="E219" s="7">
        <v>1.02</v>
      </c>
      <c r="F219" s="16">
        <v>650</v>
      </c>
    </row>
    <row r="220" spans="1:6" hidden="1" x14ac:dyDescent="0.25">
      <c r="A220" s="6" t="s">
        <v>823</v>
      </c>
      <c r="B220" s="7">
        <v>1.099</v>
      </c>
      <c r="C220" s="7">
        <v>1.099</v>
      </c>
      <c r="D220" s="7">
        <v>1.099</v>
      </c>
      <c r="E220" s="7">
        <v>1.0980000000000001</v>
      </c>
      <c r="F220" s="16">
        <v>651</v>
      </c>
    </row>
    <row r="221" spans="1:6" hidden="1" x14ac:dyDescent="0.25">
      <c r="A221" s="6" t="s">
        <v>824</v>
      </c>
      <c r="B221" s="7">
        <v>1.0349999999999999</v>
      </c>
      <c r="C221" s="7">
        <v>1.034</v>
      </c>
      <c r="D221" s="7">
        <v>1.036</v>
      </c>
      <c r="E221" s="7">
        <v>1.036</v>
      </c>
      <c r="F221" s="16">
        <v>652</v>
      </c>
    </row>
    <row r="222" spans="1:6" hidden="1" x14ac:dyDescent="0.25">
      <c r="A222" s="6" t="s">
        <v>825</v>
      </c>
      <c r="B222" s="7">
        <v>1.016</v>
      </c>
      <c r="C222" s="7">
        <v>1.0169999999999999</v>
      </c>
      <c r="D222" s="7">
        <v>1.0309999999999999</v>
      </c>
      <c r="E222" s="7">
        <v>1.034</v>
      </c>
      <c r="F222" s="16">
        <v>653</v>
      </c>
    </row>
    <row r="223" spans="1:6" hidden="1" x14ac:dyDescent="0.25">
      <c r="A223" s="6" t="s">
        <v>826</v>
      </c>
      <c r="B223" s="7">
        <v>1.032</v>
      </c>
      <c r="C223" s="7">
        <v>1.0309999999999999</v>
      </c>
      <c r="D223" s="7">
        <v>1.03</v>
      </c>
      <c r="E223" s="7">
        <v>1.03</v>
      </c>
      <c r="F223" s="16">
        <v>658</v>
      </c>
    </row>
    <row r="224" spans="1:6" hidden="1" x14ac:dyDescent="0.25">
      <c r="A224" s="6" t="s">
        <v>827</v>
      </c>
      <c r="B224" s="7">
        <v>1.0249999999999999</v>
      </c>
      <c r="C224" s="7">
        <v>1.0229999999999999</v>
      </c>
      <c r="D224" s="7">
        <v>1.026</v>
      </c>
      <c r="E224" s="7">
        <v>1.0229999999999999</v>
      </c>
      <c r="F224" s="16">
        <v>659</v>
      </c>
    </row>
    <row r="225" spans="1:6" hidden="1" x14ac:dyDescent="0.25">
      <c r="A225" s="6" t="s">
        <v>828</v>
      </c>
      <c r="B225" s="7">
        <v>1.0209999999999999</v>
      </c>
      <c r="C225" s="7">
        <v>1.0209999999999999</v>
      </c>
      <c r="D225" s="7">
        <v>1.0209999999999999</v>
      </c>
      <c r="E225" s="7">
        <v>1.0209999999999999</v>
      </c>
      <c r="F225" s="16">
        <v>660</v>
      </c>
    </row>
    <row r="226" spans="1:6" hidden="1" x14ac:dyDescent="0.25">
      <c r="A226" s="6" t="s">
        <v>829</v>
      </c>
      <c r="B226" s="7">
        <v>0.99199999999999999</v>
      </c>
      <c r="C226" s="7">
        <v>0.99299999999999999</v>
      </c>
      <c r="D226" s="7">
        <v>0.99199999999999999</v>
      </c>
      <c r="E226" s="7">
        <v>0.99199999999999999</v>
      </c>
      <c r="F226" s="16">
        <v>661</v>
      </c>
    </row>
    <row r="227" spans="1:6" hidden="1" x14ac:dyDescent="0.25">
      <c r="A227" s="6" t="s">
        <v>830</v>
      </c>
      <c r="B227" s="7">
        <v>1.028</v>
      </c>
      <c r="C227" s="7">
        <v>1.028</v>
      </c>
      <c r="D227" s="7">
        <v>1.028</v>
      </c>
      <c r="E227" s="7">
        <v>1.028</v>
      </c>
      <c r="F227" s="16">
        <v>662</v>
      </c>
    </row>
    <row r="228" spans="1:6" hidden="1" x14ac:dyDescent="0.25">
      <c r="A228" s="6" t="s">
        <v>831</v>
      </c>
      <c r="B228" s="7">
        <v>1.008</v>
      </c>
      <c r="C228" s="7">
        <v>1.0069999999999999</v>
      </c>
      <c r="D228" s="7">
        <v>1.008</v>
      </c>
      <c r="E228" s="7">
        <v>1.0089999999999999</v>
      </c>
      <c r="F228" s="16">
        <v>663</v>
      </c>
    </row>
    <row r="229" spans="1:6" hidden="1" x14ac:dyDescent="0.25">
      <c r="A229" s="6" t="s">
        <v>832</v>
      </c>
      <c r="B229" s="7">
        <v>1.006</v>
      </c>
      <c r="C229" s="7">
        <v>1.008</v>
      </c>
      <c r="D229" s="7">
        <v>1.0089999999999999</v>
      </c>
      <c r="E229" s="7">
        <v>1.0089999999999999</v>
      </c>
      <c r="F229" s="16">
        <v>664</v>
      </c>
    </row>
    <row r="230" spans="1:6" hidden="1" x14ac:dyDescent="0.25">
      <c r="A230" s="6" t="s">
        <v>833</v>
      </c>
      <c r="B230" s="7">
        <v>1.024</v>
      </c>
      <c r="C230" s="7">
        <v>1.024</v>
      </c>
      <c r="D230" s="7">
        <v>1.022</v>
      </c>
      <c r="E230" s="7">
        <v>1.0229999999999999</v>
      </c>
      <c r="F230" s="16">
        <v>665</v>
      </c>
    </row>
    <row r="231" spans="1:6" hidden="1" x14ac:dyDescent="0.25">
      <c r="A231" s="6" t="s">
        <v>834</v>
      </c>
      <c r="B231" s="7">
        <v>1.0349999999999999</v>
      </c>
      <c r="C231" s="7">
        <v>1.036</v>
      </c>
      <c r="D231" s="7">
        <v>1.036</v>
      </c>
      <c r="E231" s="7">
        <v>1.036</v>
      </c>
      <c r="F231" s="16">
        <v>666</v>
      </c>
    </row>
    <row r="232" spans="1:6" hidden="1" x14ac:dyDescent="0.25">
      <c r="A232" s="6" t="s">
        <v>723</v>
      </c>
      <c r="B232" s="7">
        <v>1.022</v>
      </c>
      <c r="C232" s="7">
        <v>1.022</v>
      </c>
      <c r="D232" s="7">
        <v>1.0229999999999999</v>
      </c>
      <c r="E232" s="7">
        <v>1.0229999999999999</v>
      </c>
      <c r="F232" s="16">
        <v>667</v>
      </c>
    </row>
    <row r="233" spans="1:6" hidden="1" x14ac:dyDescent="0.25">
      <c r="A233" s="6" t="s">
        <v>835</v>
      </c>
      <c r="B233" s="7">
        <v>0.999</v>
      </c>
      <c r="C233" s="7">
        <v>0.999</v>
      </c>
      <c r="D233" s="7">
        <v>0.999</v>
      </c>
      <c r="E233" s="7">
        <v>0.999</v>
      </c>
      <c r="F233" s="16">
        <v>668</v>
      </c>
    </row>
    <row r="234" spans="1:6" hidden="1" x14ac:dyDescent="0.25">
      <c r="A234" s="6" t="s">
        <v>836</v>
      </c>
      <c r="B234" s="7">
        <v>1.0249999999999999</v>
      </c>
      <c r="C234" s="7">
        <v>1.026</v>
      </c>
      <c r="D234" s="7">
        <v>1.026</v>
      </c>
      <c r="E234" s="7">
        <v>1.026</v>
      </c>
      <c r="F234" s="16">
        <v>670</v>
      </c>
    </row>
    <row r="235" spans="1:6" hidden="1" x14ac:dyDescent="0.25">
      <c r="A235" s="6" t="s">
        <v>837</v>
      </c>
      <c r="B235" s="7">
        <v>1.0029999999999999</v>
      </c>
      <c r="C235" s="7">
        <v>1.0029999999999999</v>
      </c>
      <c r="D235" s="7">
        <v>1.004</v>
      </c>
      <c r="E235" s="7">
        <v>1.004</v>
      </c>
      <c r="F235" s="16">
        <v>674</v>
      </c>
    </row>
    <row r="236" spans="1:6" hidden="1" x14ac:dyDescent="0.25">
      <c r="A236" s="6" t="s">
        <v>838</v>
      </c>
      <c r="B236" s="7">
        <v>1.024</v>
      </c>
      <c r="C236" s="7">
        <v>1.024</v>
      </c>
      <c r="D236" s="7">
        <v>1.022</v>
      </c>
      <c r="E236" s="7">
        <v>1.0229999999999999</v>
      </c>
      <c r="F236" s="16">
        <v>675</v>
      </c>
    </row>
    <row r="237" spans="1:6" hidden="1" x14ac:dyDescent="0.25">
      <c r="A237" s="6" t="s">
        <v>839</v>
      </c>
      <c r="B237" s="7">
        <v>1.0169999999999999</v>
      </c>
      <c r="C237" s="7">
        <v>1.0169999999999999</v>
      </c>
      <c r="D237" s="7">
        <v>1.02</v>
      </c>
      <c r="E237" s="7">
        <v>1.02</v>
      </c>
      <c r="F237" s="16">
        <v>676</v>
      </c>
    </row>
    <row r="238" spans="1:6" hidden="1" x14ac:dyDescent="0.25">
      <c r="A238" s="6" t="s">
        <v>840</v>
      </c>
      <c r="B238" s="7">
        <v>1.0089999999999999</v>
      </c>
      <c r="C238" s="7">
        <v>1.008</v>
      </c>
      <c r="D238" s="7">
        <v>1.006</v>
      </c>
      <c r="E238" s="7">
        <v>1.0069999999999999</v>
      </c>
      <c r="F238" s="16">
        <v>677</v>
      </c>
    </row>
    <row r="239" spans="1:6" hidden="1" x14ac:dyDescent="0.25">
      <c r="A239" s="6" t="s">
        <v>841</v>
      </c>
      <c r="B239" s="7">
        <v>1.004</v>
      </c>
      <c r="C239" s="7">
        <v>1.0049999999999999</v>
      </c>
      <c r="D239" s="7">
        <v>1.0049999999999999</v>
      </c>
      <c r="E239" s="7">
        <v>1.0049999999999999</v>
      </c>
      <c r="F239" s="16">
        <v>678</v>
      </c>
    </row>
    <row r="240" spans="1:6" hidden="1" x14ac:dyDescent="0.25">
      <c r="A240" s="6" t="s">
        <v>842</v>
      </c>
      <c r="B240" s="7">
        <v>1.0329999999999999</v>
      </c>
      <c r="C240" s="7">
        <v>1.0329999999999999</v>
      </c>
      <c r="D240" s="7">
        <v>1.0329999999999999</v>
      </c>
      <c r="E240" s="7">
        <v>1.0329999999999999</v>
      </c>
      <c r="F240" s="16">
        <v>679</v>
      </c>
    </row>
    <row r="241" spans="1:6" hidden="1" x14ac:dyDescent="0.25">
      <c r="A241" s="6" t="s">
        <v>843</v>
      </c>
      <c r="B241" s="7">
        <v>1.0109999999999999</v>
      </c>
      <c r="C241" s="7">
        <v>1.0109999999999999</v>
      </c>
      <c r="D241" s="7">
        <v>1.0109999999999999</v>
      </c>
      <c r="E241" s="7">
        <v>1.0109999999999999</v>
      </c>
      <c r="F241" s="16">
        <v>684</v>
      </c>
    </row>
    <row r="242" spans="1:6" hidden="1" x14ac:dyDescent="0.25">
      <c r="A242" s="6" t="s">
        <v>844</v>
      </c>
      <c r="B242" s="7">
        <v>0.999</v>
      </c>
      <c r="C242" s="7">
        <v>0.998</v>
      </c>
      <c r="D242" s="7">
        <v>1.0009999999999999</v>
      </c>
      <c r="E242" s="7">
        <v>1.0009999999999999</v>
      </c>
      <c r="F242" s="16">
        <v>685</v>
      </c>
    </row>
    <row r="243" spans="1:6" hidden="1" x14ac:dyDescent="0.25">
      <c r="A243" s="6" t="s">
        <v>845</v>
      </c>
      <c r="B243" s="7">
        <v>1.02</v>
      </c>
      <c r="C243" s="7">
        <v>1.0189999999999999</v>
      </c>
      <c r="D243" s="7">
        <v>1.0209999999999999</v>
      </c>
      <c r="E243" s="7">
        <v>1.0209999999999999</v>
      </c>
      <c r="F243" s="16">
        <v>686</v>
      </c>
    </row>
    <row r="244" spans="1:6" hidden="1" x14ac:dyDescent="0.25">
      <c r="A244" s="6" t="s">
        <v>846</v>
      </c>
      <c r="B244" s="7">
        <v>1.006</v>
      </c>
      <c r="C244" s="7">
        <v>1.006</v>
      </c>
      <c r="D244" s="7">
        <v>1.0069999999999999</v>
      </c>
      <c r="E244" s="7">
        <v>1.0069999999999999</v>
      </c>
      <c r="F244" s="16">
        <v>687</v>
      </c>
    </row>
    <row r="245" spans="1:6" hidden="1" x14ac:dyDescent="0.25">
      <c r="A245" s="6" t="s">
        <v>847</v>
      </c>
      <c r="B245" s="7">
        <v>1.024</v>
      </c>
      <c r="C245" s="7">
        <v>1.01</v>
      </c>
      <c r="D245" s="7">
        <v>1.022</v>
      </c>
      <c r="E245" s="7">
        <v>1.01</v>
      </c>
      <c r="F245" s="16">
        <v>721</v>
      </c>
    </row>
    <row r="246" spans="1:6" hidden="1" x14ac:dyDescent="0.25">
      <c r="A246" s="6" t="s">
        <v>848</v>
      </c>
      <c r="B246" s="7">
        <v>1.024</v>
      </c>
      <c r="C246" s="7">
        <v>1.0089999999999999</v>
      </c>
      <c r="D246" s="7">
        <v>1.022</v>
      </c>
      <c r="E246" s="7">
        <v>1.0089999999999999</v>
      </c>
      <c r="F246" s="16">
        <v>722</v>
      </c>
    </row>
    <row r="247" spans="1:6" hidden="1" x14ac:dyDescent="0.25">
      <c r="A247" s="6" t="s">
        <v>849</v>
      </c>
      <c r="B247" s="7">
        <v>1.024</v>
      </c>
      <c r="C247" s="7">
        <v>1.0309999999999999</v>
      </c>
      <c r="D247" s="7">
        <v>1.022</v>
      </c>
      <c r="E247" s="7">
        <v>1.0309999999999999</v>
      </c>
      <c r="F247" s="16">
        <v>723</v>
      </c>
    </row>
    <row r="248" spans="1:6" hidden="1" x14ac:dyDescent="0.25">
      <c r="A248" s="6" t="s">
        <v>850</v>
      </c>
      <c r="B248" s="7">
        <v>1.024</v>
      </c>
      <c r="C248" s="7">
        <v>1.004</v>
      </c>
      <c r="D248" s="7">
        <v>1.022</v>
      </c>
      <c r="E248" s="7">
        <v>1.004</v>
      </c>
      <c r="F248" s="16">
        <v>724</v>
      </c>
    </row>
    <row r="249" spans="1:6" hidden="1" x14ac:dyDescent="0.25">
      <c r="A249" s="6" t="s">
        <v>851</v>
      </c>
      <c r="B249" s="7">
        <v>1.024</v>
      </c>
      <c r="C249" s="7">
        <v>1.018</v>
      </c>
      <c r="D249" s="7">
        <v>1.022</v>
      </c>
      <c r="E249" s="7">
        <v>1.018</v>
      </c>
      <c r="F249" s="16">
        <v>725</v>
      </c>
    </row>
    <row r="250" spans="1:6" hidden="1" x14ac:dyDescent="0.25">
      <c r="A250" s="6" t="s">
        <v>852</v>
      </c>
      <c r="B250" s="7">
        <v>1.024</v>
      </c>
      <c r="C250" s="7">
        <v>1.018</v>
      </c>
      <c r="D250" s="7">
        <v>1.022</v>
      </c>
      <c r="E250" s="7">
        <v>1.018</v>
      </c>
      <c r="F250" s="16">
        <v>726</v>
      </c>
    </row>
    <row r="251" spans="1:6" hidden="1" x14ac:dyDescent="0.25">
      <c r="A251" s="6" t="s">
        <v>853</v>
      </c>
      <c r="B251" s="7">
        <v>1.018</v>
      </c>
      <c r="C251" s="7">
        <v>1.018</v>
      </c>
      <c r="D251" s="7">
        <v>1.0189999999999999</v>
      </c>
      <c r="E251" s="7">
        <v>1.0189999999999999</v>
      </c>
      <c r="F251" s="16">
        <v>727</v>
      </c>
    </row>
    <row r="252" spans="1:6" hidden="1" x14ac:dyDescent="0.25">
      <c r="A252" s="6" t="s">
        <v>854</v>
      </c>
      <c r="B252" s="7">
        <v>1.03</v>
      </c>
      <c r="C252" s="7">
        <v>1.036</v>
      </c>
      <c r="D252" s="7">
        <v>1.038</v>
      </c>
      <c r="E252" s="7">
        <v>1.0369999999999999</v>
      </c>
      <c r="F252" s="16">
        <v>728</v>
      </c>
    </row>
    <row r="253" spans="1:6" hidden="1" x14ac:dyDescent="0.25">
      <c r="A253" s="6" t="s">
        <v>855</v>
      </c>
      <c r="B253" s="7">
        <v>1.002</v>
      </c>
      <c r="C253" s="7">
        <v>1.002</v>
      </c>
      <c r="D253" s="7">
        <v>1.0029999999999999</v>
      </c>
      <c r="E253" s="7">
        <v>1.0029999999999999</v>
      </c>
      <c r="F253" s="16">
        <v>729</v>
      </c>
    </row>
    <row r="254" spans="1:6" hidden="1" x14ac:dyDescent="0.25">
      <c r="A254" s="6" t="s">
        <v>856</v>
      </c>
      <c r="B254" s="7">
        <v>1.024</v>
      </c>
      <c r="C254" s="7">
        <v>1.024</v>
      </c>
      <c r="D254" s="7">
        <v>1.022</v>
      </c>
      <c r="E254" s="7">
        <v>1.0229999999999999</v>
      </c>
      <c r="F254" s="16">
        <v>730</v>
      </c>
    </row>
    <row r="255" spans="1:6" hidden="1" x14ac:dyDescent="0.25">
      <c r="A255" s="6" t="s">
        <v>857</v>
      </c>
      <c r="B255" s="7">
        <v>1.024</v>
      </c>
      <c r="C255" s="7">
        <v>1.0249999999999999</v>
      </c>
      <c r="D255" s="7">
        <v>1.022</v>
      </c>
      <c r="E255" s="7">
        <v>1.0249999999999999</v>
      </c>
      <c r="F255" s="16">
        <v>731</v>
      </c>
    </row>
    <row r="256" spans="1:6" hidden="1" x14ac:dyDescent="0.25">
      <c r="A256" s="6" t="s">
        <v>858</v>
      </c>
      <c r="B256" s="7">
        <v>1.024</v>
      </c>
      <c r="C256" s="7">
        <v>1.024</v>
      </c>
      <c r="D256" s="7">
        <v>1.022</v>
      </c>
      <c r="E256" s="7">
        <v>1.0229999999999999</v>
      </c>
      <c r="F256" s="16">
        <v>732</v>
      </c>
    </row>
    <row r="257" spans="1:6" hidden="1" x14ac:dyDescent="0.25">
      <c r="A257" s="6" t="s">
        <v>859</v>
      </c>
      <c r="B257" s="7">
        <v>1.024</v>
      </c>
      <c r="C257" s="7">
        <v>1.012</v>
      </c>
      <c r="D257" s="7">
        <v>1.022</v>
      </c>
      <c r="E257" s="7">
        <v>1.012</v>
      </c>
      <c r="F257" s="16">
        <v>733</v>
      </c>
    </row>
    <row r="258" spans="1:6" hidden="1" x14ac:dyDescent="0.25">
      <c r="A258" s="6" t="s">
        <v>860</v>
      </c>
      <c r="B258" s="7">
        <v>1.024</v>
      </c>
      <c r="C258" s="7">
        <v>1.024</v>
      </c>
      <c r="D258" s="7">
        <v>1.022</v>
      </c>
      <c r="E258" s="7">
        <v>1.0229999999999999</v>
      </c>
      <c r="F258" s="16">
        <v>734</v>
      </c>
    </row>
    <row r="259" spans="1:6" hidden="1" x14ac:dyDescent="0.25">
      <c r="A259" s="6" t="s">
        <v>861</v>
      </c>
      <c r="B259" s="7">
        <v>1.024</v>
      </c>
      <c r="C259" s="7">
        <v>1.034</v>
      </c>
      <c r="D259" s="7">
        <v>1.022</v>
      </c>
      <c r="E259" s="7">
        <v>1.034</v>
      </c>
      <c r="F259" s="16">
        <v>735</v>
      </c>
    </row>
    <row r="260" spans="1:6" hidden="1" x14ac:dyDescent="0.25">
      <c r="A260" s="6" t="s">
        <v>862</v>
      </c>
      <c r="B260" s="7">
        <v>1.0189999999999999</v>
      </c>
      <c r="C260" s="7">
        <v>1.0189999999999999</v>
      </c>
      <c r="D260" s="7">
        <v>1.02</v>
      </c>
      <c r="E260" s="7">
        <v>1.02</v>
      </c>
      <c r="F260" s="16">
        <v>736</v>
      </c>
    </row>
    <row r="261" spans="1:6" hidden="1" x14ac:dyDescent="0.25">
      <c r="A261" s="6" t="s">
        <v>863</v>
      </c>
      <c r="B261" s="7">
        <v>0.998</v>
      </c>
      <c r="C261" s="7">
        <v>1.0069999999999999</v>
      </c>
      <c r="D261" s="7">
        <v>1.008</v>
      </c>
      <c r="E261" s="7">
        <v>1.0069999999999999</v>
      </c>
      <c r="F261" s="16">
        <v>737</v>
      </c>
    </row>
    <row r="262" spans="1:6" hidden="1" x14ac:dyDescent="0.25">
      <c r="A262" s="6" t="s">
        <v>864</v>
      </c>
      <c r="B262" s="7">
        <v>0.995</v>
      </c>
      <c r="C262" s="7">
        <v>0.99399999999999999</v>
      </c>
      <c r="D262" s="7">
        <v>0.995</v>
      </c>
      <c r="E262" s="7">
        <v>0.996</v>
      </c>
      <c r="F262" s="16">
        <v>738</v>
      </c>
    </row>
    <row r="263" spans="1:6" hidden="1" x14ac:dyDescent="0.25">
      <c r="A263" s="6" t="s">
        <v>865</v>
      </c>
      <c r="B263" s="7">
        <v>1.024</v>
      </c>
      <c r="C263" s="7">
        <v>1.024</v>
      </c>
      <c r="D263" s="7">
        <v>1.022</v>
      </c>
      <c r="E263" s="7">
        <v>1.0229999999999999</v>
      </c>
      <c r="F263" s="16">
        <v>739</v>
      </c>
    </row>
    <row r="264" spans="1:6" hidden="1" x14ac:dyDescent="0.25">
      <c r="A264" s="6" t="s">
        <v>866</v>
      </c>
      <c r="B264" s="7">
        <v>1.0009999999999999</v>
      </c>
      <c r="C264" s="7">
        <v>1.0049999999999999</v>
      </c>
      <c r="D264" s="7">
        <v>1.0049999999999999</v>
      </c>
      <c r="E264" s="7">
        <v>1.0049999999999999</v>
      </c>
      <c r="F264" s="16">
        <v>740</v>
      </c>
    </row>
    <row r="265" spans="1:6" hidden="1" x14ac:dyDescent="0.25">
      <c r="A265" s="6" t="s">
        <v>867</v>
      </c>
      <c r="B265" s="7">
        <v>1.024</v>
      </c>
      <c r="C265" s="7">
        <v>1.0089999999999999</v>
      </c>
      <c r="D265" s="7">
        <v>1.022</v>
      </c>
      <c r="E265" s="7">
        <v>1.0089999999999999</v>
      </c>
      <c r="F265" s="16">
        <v>741</v>
      </c>
    </row>
    <row r="266" spans="1:6" hidden="1" x14ac:dyDescent="0.25">
      <c r="A266" s="6" t="s">
        <v>868</v>
      </c>
      <c r="B266" s="7">
        <v>1.024</v>
      </c>
      <c r="C266" s="7">
        <v>1.002</v>
      </c>
      <c r="D266" s="7">
        <v>1.022</v>
      </c>
      <c r="E266" s="7">
        <v>1.002</v>
      </c>
      <c r="F266" s="16">
        <v>742</v>
      </c>
    </row>
    <row r="267" spans="1:6" hidden="1" x14ac:dyDescent="0.25">
      <c r="A267" s="6" t="s">
        <v>869</v>
      </c>
      <c r="B267" s="7">
        <v>1.024</v>
      </c>
      <c r="C267" s="7">
        <v>1.024</v>
      </c>
      <c r="D267" s="7">
        <v>1.022</v>
      </c>
      <c r="E267" s="7">
        <v>1.0229999999999999</v>
      </c>
      <c r="F267" s="16">
        <v>743</v>
      </c>
    </row>
    <row r="268" spans="1:6" hidden="1" x14ac:dyDescent="0.25">
      <c r="A268" s="6" t="s">
        <v>870</v>
      </c>
      <c r="B268" s="7">
        <v>0.99299999999999999</v>
      </c>
      <c r="C268" s="7">
        <v>0.99199999999999999</v>
      </c>
      <c r="D268" s="7">
        <v>0.995</v>
      </c>
      <c r="E268" s="7">
        <v>0.99399999999999999</v>
      </c>
      <c r="F268" s="16">
        <v>744</v>
      </c>
    </row>
    <row r="269" spans="1:6" hidden="1" x14ac:dyDescent="0.25">
      <c r="A269" s="6" t="s">
        <v>871</v>
      </c>
      <c r="B269" s="7">
        <v>1.024</v>
      </c>
      <c r="C269" s="7">
        <v>1.0109999999999999</v>
      </c>
      <c r="D269" s="7">
        <v>1.022</v>
      </c>
      <c r="E269" s="7">
        <v>1.0109999999999999</v>
      </c>
      <c r="F269" s="16">
        <v>745</v>
      </c>
    </row>
    <row r="270" spans="1:6" hidden="1" x14ac:dyDescent="0.25">
      <c r="A270" s="6" t="s">
        <v>872</v>
      </c>
      <c r="B270" s="7">
        <v>1.024</v>
      </c>
      <c r="C270" s="7">
        <v>1.024</v>
      </c>
      <c r="D270" s="7">
        <v>1.022</v>
      </c>
      <c r="E270" s="7">
        <v>1.0229999999999999</v>
      </c>
      <c r="F270" s="16">
        <v>746</v>
      </c>
    </row>
    <row r="271" spans="1:6" hidden="1" x14ac:dyDescent="0.25">
      <c r="A271" s="6" t="s">
        <v>873</v>
      </c>
      <c r="B271" s="7">
        <v>1.024</v>
      </c>
      <c r="C271" s="7">
        <v>1.0069999999999999</v>
      </c>
      <c r="D271" s="7">
        <v>1.022</v>
      </c>
      <c r="E271" s="7">
        <v>1.0069999999999999</v>
      </c>
      <c r="F271" s="16">
        <v>747</v>
      </c>
    </row>
    <row r="272" spans="1:6" hidden="1" x14ac:dyDescent="0.25">
      <c r="A272" s="6" t="s">
        <v>874</v>
      </c>
      <c r="B272" s="7">
        <v>1.024</v>
      </c>
      <c r="C272" s="7">
        <v>1.024</v>
      </c>
      <c r="D272" s="7">
        <v>1.022</v>
      </c>
      <c r="E272" s="7">
        <v>1.0229999999999999</v>
      </c>
      <c r="F272" s="16">
        <v>748</v>
      </c>
    </row>
    <row r="273" spans="1:6" hidden="1" x14ac:dyDescent="0.25">
      <c r="A273" s="6" t="s">
        <v>875</v>
      </c>
      <c r="B273" s="7">
        <v>1.024</v>
      </c>
      <c r="C273" s="7">
        <v>1.018</v>
      </c>
      <c r="D273" s="7">
        <v>1.022</v>
      </c>
      <c r="E273" s="7">
        <v>1.018</v>
      </c>
      <c r="F273" s="16">
        <v>749</v>
      </c>
    </row>
    <row r="274" spans="1:6" hidden="1" x14ac:dyDescent="0.25">
      <c r="A274" s="6" t="s">
        <v>876</v>
      </c>
      <c r="B274" s="7">
        <v>1.024</v>
      </c>
      <c r="C274" s="7">
        <v>1.0189999999999999</v>
      </c>
      <c r="D274" s="7">
        <v>1.022</v>
      </c>
      <c r="E274" s="7">
        <v>1.0189999999999999</v>
      </c>
      <c r="F274" s="16">
        <v>772</v>
      </c>
    </row>
    <row r="275" spans="1:6" hidden="1" x14ac:dyDescent="0.25">
      <c r="A275" s="6" t="s">
        <v>877</v>
      </c>
      <c r="B275" s="7">
        <v>1.024</v>
      </c>
      <c r="C275" s="7">
        <v>1.024</v>
      </c>
      <c r="D275" s="7">
        <v>1.022</v>
      </c>
      <c r="E275" s="7">
        <v>1.0229999999999999</v>
      </c>
      <c r="F275" s="16">
        <v>773</v>
      </c>
    </row>
    <row r="276" spans="1:6" hidden="1" x14ac:dyDescent="0.25">
      <c r="A276" s="6" t="s">
        <v>878</v>
      </c>
      <c r="B276" s="7">
        <v>1.024</v>
      </c>
      <c r="C276" s="7">
        <v>1.0129999999999999</v>
      </c>
      <c r="D276" s="7">
        <v>1.022</v>
      </c>
      <c r="E276" s="7">
        <v>1.014</v>
      </c>
      <c r="F276" s="16">
        <v>774</v>
      </c>
    </row>
    <row r="277" spans="1:6" hidden="1" x14ac:dyDescent="0.25">
      <c r="A277" s="6" t="s">
        <v>879</v>
      </c>
      <c r="B277" s="7">
        <v>1.024</v>
      </c>
      <c r="C277" s="7">
        <v>1.024</v>
      </c>
      <c r="D277" s="7">
        <v>1.022</v>
      </c>
      <c r="E277" s="7">
        <v>1.0229999999999999</v>
      </c>
      <c r="F277" s="16">
        <v>775</v>
      </c>
    </row>
    <row r="278" spans="1:6" hidden="1" x14ac:dyDescent="0.25">
      <c r="A278" s="6" t="s">
        <v>880</v>
      </c>
      <c r="B278" s="7">
        <v>1.024</v>
      </c>
      <c r="C278" s="7">
        <v>1.024</v>
      </c>
      <c r="D278" s="7">
        <v>1.022</v>
      </c>
      <c r="E278" s="7">
        <v>1.0229999999999999</v>
      </c>
      <c r="F278" s="16">
        <v>776</v>
      </c>
    </row>
    <row r="279" spans="1:6" hidden="1" x14ac:dyDescent="0.25">
      <c r="A279" s="6" t="s">
        <v>881</v>
      </c>
      <c r="B279" s="7">
        <v>1.024</v>
      </c>
      <c r="C279" s="7">
        <v>1.024</v>
      </c>
      <c r="D279" s="7">
        <v>1.022</v>
      </c>
      <c r="E279" s="7">
        <v>1.0229999999999999</v>
      </c>
      <c r="F279" s="16">
        <v>777</v>
      </c>
    </row>
    <row r="280" spans="1:6" hidden="1" x14ac:dyDescent="0.25">
      <c r="A280" s="6" t="s">
        <v>882</v>
      </c>
      <c r="B280" s="7">
        <v>1.0089999999999999</v>
      </c>
      <c r="C280" s="7">
        <v>1.008</v>
      </c>
      <c r="D280" s="7">
        <v>1.006</v>
      </c>
      <c r="E280" s="7">
        <v>1.0069999999999999</v>
      </c>
      <c r="F280" s="16">
        <v>778</v>
      </c>
    </row>
    <row r="281" spans="1:6" hidden="1" x14ac:dyDescent="0.25">
      <c r="A281" s="6" t="s">
        <v>883</v>
      </c>
      <c r="B281" s="7">
        <v>1.0089999999999999</v>
      </c>
      <c r="C281" s="7">
        <v>1.008</v>
      </c>
      <c r="D281" s="7">
        <v>1.006</v>
      </c>
      <c r="E281" s="7">
        <v>1.0069999999999999</v>
      </c>
      <c r="F281" s="16">
        <v>779</v>
      </c>
    </row>
    <row r="282" spans="1:6" hidden="1" x14ac:dyDescent="0.25">
      <c r="A282" s="6" t="s">
        <v>884</v>
      </c>
      <c r="B282" s="7">
        <v>1.0149999999999999</v>
      </c>
      <c r="C282" s="7">
        <v>1.0149999999999999</v>
      </c>
      <c r="D282" s="7">
        <v>1.014</v>
      </c>
      <c r="E282" s="7">
        <v>1.014</v>
      </c>
      <c r="F282" s="16">
        <v>786</v>
      </c>
    </row>
    <row r="283" spans="1:6" hidden="1" x14ac:dyDescent="0.25">
      <c r="A283" s="6" t="s">
        <v>885</v>
      </c>
      <c r="B283" s="7">
        <v>1.024</v>
      </c>
      <c r="C283" s="7">
        <v>1.024</v>
      </c>
      <c r="D283" s="7">
        <v>1.022</v>
      </c>
      <c r="E283" s="7">
        <v>1.0229999999999999</v>
      </c>
      <c r="F283" s="16">
        <v>788</v>
      </c>
    </row>
    <row r="284" spans="1:6" hidden="1" x14ac:dyDescent="0.25">
      <c r="A284" s="6" t="s">
        <v>886</v>
      </c>
      <c r="B284" s="7">
        <v>1.024</v>
      </c>
      <c r="C284" s="7">
        <v>1.024</v>
      </c>
      <c r="D284" s="7">
        <v>1.022</v>
      </c>
      <c r="E284" s="7">
        <v>1.0229999999999999</v>
      </c>
      <c r="F284" s="16">
        <v>789</v>
      </c>
    </row>
    <row r="285" spans="1:6" hidden="1" x14ac:dyDescent="0.25">
      <c r="A285" s="6" t="s">
        <v>887</v>
      </c>
      <c r="B285" s="7">
        <v>1.0069999999999999</v>
      </c>
      <c r="C285" s="7">
        <v>1.024</v>
      </c>
      <c r="D285" s="7">
        <v>1.022</v>
      </c>
      <c r="E285" s="7">
        <v>1.0229999999999999</v>
      </c>
      <c r="F285" s="16">
        <v>790</v>
      </c>
    </row>
    <row r="286" spans="1:6" hidden="1" x14ac:dyDescent="0.25">
      <c r="A286" s="6" t="s">
        <v>888</v>
      </c>
      <c r="B286" s="7">
        <v>1.024</v>
      </c>
      <c r="C286" s="7">
        <v>1.0029999999999999</v>
      </c>
      <c r="D286" s="7">
        <v>1.022</v>
      </c>
      <c r="E286" s="7">
        <v>1.0029999999999999</v>
      </c>
      <c r="F286" s="16">
        <v>791</v>
      </c>
    </row>
    <row r="287" spans="1:6" hidden="1" x14ac:dyDescent="0.25">
      <c r="A287" s="6" t="s">
        <v>889</v>
      </c>
      <c r="B287" s="7">
        <v>1.024</v>
      </c>
      <c r="C287" s="7">
        <v>1.032</v>
      </c>
      <c r="D287" s="7">
        <v>1.022</v>
      </c>
      <c r="E287" s="7">
        <v>1.0309999999999999</v>
      </c>
      <c r="F287" s="16">
        <v>792</v>
      </c>
    </row>
    <row r="288" spans="1:6" hidden="1" x14ac:dyDescent="0.25">
      <c r="A288" s="6" t="s">
        <v>890</v>
      </c>
      <c r="B288" s="7">
        <v>1.024</v>
      </c>
      <c r="C288" s="7">
        <v>1.0309999999999999</v>
      </c>
      <c r="D288" s="7">
        <v>1.022</v>
      </c>
      <c r="E288" s="7">
        <v>1.0309999999999999</v>
      </c>
      <c r="F288" s="16">
        <v>793</v>
      </c>
    </row>
    <row r="289" spans="1:6" hidden="1" x14ac:dyDescent="0.25">
      <c r="A289" s="6" t="s">
        <v>891</v>
      </c>
      <c r="B289" s="7">
        <v>1.024</v>
      </c>
      <c r="C289" s="7">
        <v>1.024</v>
      </c>
      <c r="D289" s="7">
        <v>1.022</v>
      </c>
      <c r="E289" s="7">
        <v>1.0229999999999999</v>
      </c>
      <c r="F289" s="16">
        <v>921</v>
      </c>
    </row>
    <row r="290" spans="1:6" hidden="1" x14ac:dyDescent="0.25">
      <c r="A290" s="6" t="s">
        <v>892</v>
      </c>
      <c r="B290" s="7">
        <v>1.024</v>
      </c>
      <c r="C290" s="7">
        <v>1.024</v>
      </c>
      <c r="D290" s="7">
        <v>1.022</v>
      </c>
      <c r="E290" s="7">
        <v>1.0229999999999999</v>
      </c>
      <c r="F290" s="16">
        <v>922</v>
      </c>
    </row>
    <row r="291" spans="1:6" hidden="1" x14ac:dyDescent="0.25">
      <c r="A291" s="6" t="s">
        <v>893</v>
      </c>
      <c r="B291" s="7">
        <v>1.0049999999999999</v>
      </c>
      <c r="C291" s="7">
        <v>1.0049999999999999</v>
      </c>
      <c r="D291" s="7">
        <v>1.0049999999999999</v>
      </c>
      <c r="E291" s="7">
        <v>1.0049999999999999</v>
      </c>
      <c r="F291" s="16">
        <v>940</v>
      </c>
    </row>
    <row r="292" spans="1:6" hidden="1" x14ac:dyDescent="0.25">
      <c r="A292" s="6" t="s">
        <v>894</v>
      </c>
      <c r="B292" s="7">
        <v>1.024</v>
      </c>
      <c r="C292" s="7">
        <v>1.024</v>
      </c>
      <c r="D292" s="7">
        <v>1.022</v>
      </c>
      <c r="E292" s="7">
        <v>1.0229999999999999</v>
      </c>
      <c r="F292" s="16">
        <v>941</v>
      </c>
    </row>
    <row r="293" spans="1:6" hidden="1" x14ac:dyDescent="0.25">
      <c r="A293" s="6" t="s">
        <v>895</v>
      </c>
      <c r="B293" s="7">
        <v>1.0229999999999999</v>
      </c>
      <c r="C293" s="7">
        <v>1.024</v>
      </c>
      <c r="D293" s="7">
        <v>1.022</v>
      </c>
      <c r="E293" s="7">
        <v>1.0229999999999999</v>
      </c>
      <c r="F293" s="16">
        <v>942</v>
      </c>
    </row>
    <row r="294" spans="1:6" hidden="1" x14ac:dyDescent="0.25">
      <c r="A294" s="6" t="s">
        <v>896</v>
      </c>
      <c r="B294" s="7">
        <v>1.024</v>
      </c>
      <c r="C294" s="7">
        <v>1.0009999999999999</v>
      </c>
      <c r="D294" s="7">
        <v>1.022</v>
      </c>
      <c r="E294" s="7">
        <v>1</v>
      </c>
      <c r="F294" s="16">
        <v>943</v>
      </c>
    </row>
    <row r="295" spans="1:6" hidden="1" x14ac:dyDescent="0.25">
      <c r="A295" s="6" t="s">
        <v>897</v>
      </c>
      <c r="B295" s="7">
        <v>0.998</v>
      </c>
      <c r="C295" s="7">
        <v>0.998</v>
      </c>
      <c r="D295" s="7">
        <v>0.998</v>
      </c>
      <c r="E295" s="7">
        <v>0.998</v>
      </c>
      <c r="F295" s="16">
        <v>944</v>
      </c>
    </row>
    <row r="296" spans="1:6" hidden="1" x14ac:dyDescent="0.25">
      <c r="A296" s="6" t="s">
        <v>898</v>
      </c>
      <c r="B296" s="7">
        <v>1.024</v>
      </c>
      <c r="C296" s="7">
        <v>1.024</v>
      </c>
      <c r="D296" s="7">
        <v>1.022</v>
      </c>
      <c r="E296" s="7">
        <v>1.0069999999999999</v>
      </c>
      <c r="F296" s="16">
        <v>945</v>
      </c>
    </row>
    <row r="297" spans="1:6" hidden="1" x14ac:dyDescent="0.25">
      <c r="A297" s="6" t="s">
        <v>899</v>
      </c>
      <c r="B297" s="7">
        <v>1.087</v>
      </c>
      <c r="C297" s="7">
        <v>1.073</v>
      </c>
      <c r="D297" s="7">
        <v>1.022</v>
      </c>
      <c r="E297" s="7">
        <v>1.07</v>
      </c>
      <c r="F297" s="16">
        <v>946</v>
      </c>
    </row>
    <row r="298" spans="1:6" hidden="1" x14ac:dyDescent="0.25">
      <c r="A298" s="6" t="s">
        <v>900</v>
      </c>
      <c r="B298" s="7">
        <v>1.024</v>
      </c>
      <c r="C298" s="7">
        <v>1.032</v>
      </c>
      <c r="D298" s="7">
        <v>1.022</v>
      </c>
      <c r="E298" s="7">
        <v>1.0309999999999999</v>
      </c>
      <c r="F298" s="16">
        <v>947</v>
      </c>
    </row>
    <row r="299" spans="1:6" hidden="1" x14ac:dyDescent="0.25">
      <c r="A299" s="6" t="s">
        <v>901</v>
      </c>
      <c r="B299" s="7">
        <v>1.024</v>
      </c>
      <c r="C299" s="7">
        <v>1.012</v>
      </c>
      <c r="D299" s="7">
        <v>1.022</v>
      </c>
      <c r="E299" s="7">
        <v>1.012</v>
      </c>
      <c r="F299" s="16">
        <v>948</v>
      </c>
    </row>
    <row r="300" spans="1:6" hidden="1" x14ac:dyDescent="0.25">
      <c r="A300" s="6" t="s">
        <v>902</v>
      </c>
      <c r="B300" s="7">
        <v>1.0089999999999999</v>
      </c>
      <c r="C300" s="7">
        <v>1.024</v>
      </c>
      <c r="D300" s="7">
        <v>1.022</v>
      </c>
      <c r="E300" s="7">
        <v>1.014</v>
      </c>
      <c r="F300" s="16">
        <v>949</v>
      </c>
    </row>
    <row r="301" spans="1:6" hidden="1" x14ac:dyDescent="0.25">
      <c r="A301" s="6" t="s">
        <v>903</v>
      </c>
      <c r="B301" s="7">
        <v>1.024</v>
      </c>
      <c r="C301" s="7">
        <v>1.014</v>
      </c>
      <c r="D301" s="7">
        <v>1.022</v>
      </c>
      <c r="E301" s="7">
        <v>1.0129999999999999</v>
      </c>
      <c r="F301" s="16">
        <v>950</v>
      </c>
    </row>
    <row r="302" spans="1:6" hidden="1" x14ac:dyDescent="0.25">
      <c r="A302" s="6" t="s">
        <v>904</v>
      </c>
      <c r="B302" s="7">
        <v>1.024</v>
      </c>
      <c r="C302" s="7">
        <v>1.008</v>
      </c>
      <c r="D302" s="7">
        <v>1.022</v>
      </c>
      <c r="E302" s="7">
        <v>1.008</v>
      </c>
      <c r="F302" s="16">
        <v>951</v>
      </c>
    </row>
    <row r="303" spans="1:6" hidden="1" x14ac:dyDescent="0.25">
      <c r="A303" s="6" t="s">
        <v>905</v>
      </c>
      <c r="B303" s="7">
        <v>1.024</v>
      </c>
      <c r="C303" s="7">
        <v>1.004</v>
      </c>
      <c r="D303" s="7">
        <v>1.022</v>
      </c>
      <c r="E303" s="7">
        <v>1.004</v>
      </c>
      <c r="F303" s="16">
        <v>952</v>
      </c>
    </row>
    <row r="304" spans="1:6" hidden="1" x14ac:dyDescent="0.25">
      <c r="A304" s="6" t="s">
        <v>906</v>
      </c>
      <c r="B304" s="7">
        <v>1.024</v>
      </c>
      <c r="C304" s="7">
        <v>1.002</v>
      </c>
      <c r="D304" s="7">
        <v>1.022</v>
      </c>
      <c r="E304" s="7">
        <v>1.002</v>
      </c>
      <c r="F304" s="16">
        <v>953</v>
      </c>
    </row>
    <row r="305" spans="1:6" hidden="1" x14ac:dyDescent="0.25">
      <c r="A305" s="6" t="s">
        <v>907</v>
      </c>
      <c r="B305" s="7">
        <v>1.024</v>
      </c>
      <c r="C305" s="7">
        <v>1.0089999999999999</v>
      </c>
      <c r="D305" s="7">
        <v>1.022</v>
      </c>
      <c r="E305" s="7">
        <v>1.0089999999999999</v>
      </c>
      <c r="F305" s="16">
        <v>954</v>
      </c>
    </row>
    <row r="306" spans="1:6" hidden="1" x14ac:dyDescent="0.25">
      <c r="A306" s="6" t="s">
        <v>908</v>
      </c>
      <c r="B306" s="7">
        <v>1.024</v>
      </c>
      <c r="C306" s="7">
        <v>1.026</v>
      </c>
      <c r="D306" s="7">
        <v>1.022</v>
      </c>
      <c r="E306" s="7">
        <v>1.0249999999999999</v>
      </c>
      <c r="F306" s="16">
        <v>955</v>
      </c>
    </row>
    <row r="307" spans="1:6" hidden="1" x14ac:dyDescent="0.25">
      <c r="A307" s="6" t="s">
        <v>909</v>
      </c>
      <c r="B307" s="7">
        <v>1.012</v>
      </c>
      <c r="C307" s="7">
        <v>1.018</v>
      </c>
      <c r="D307" s="7">
        <v>1.022</v>
      </c>
      <c r="E307" s="7">
        <v>1.018</v>
      </c>
      <c r="F307" s="16">
        <v>956</v>
      </c>
    </row>
    <row r="308" spans="1:6" hidden="1" x14ac:dyDescent="0.25">
      <c r="A308" s="6" t="s">
        <v>910</v>
      </c>
      <c r="B308" s="7">
        <v>1.0169999999999999</v>
      </c>
      <c r="C308" s="7">
        <v>1.0149999999999999</v>
      </c>
      <c r="D308" s="7">
        <v>1.0169999999999999</v>
      </c>
      <c r="E308" s="7">
        <v>1.014</v>
      </c>
      <c r="F308" s="16">
        <v>957</v>
      </c>
    </row>
    <row r="309" spans="1:6" hidden="1" x14ac:dyDescent="0.25">
      <c r="A309" s="6" t="s">
        <v>911</v>
      </c>
      <c r="B309" s="7">
        <v>1.024</v>
      </c>
      <c r="C309" s="7">
        <v>1.038</v>
      </c>
      <c r="D309" s="7">
        <v>1.022</v>
      </c>
      <c r="E309" s="7">
        <v>1.0369999999999999</v>
      </c>
      <c r="F309" s="16">
        <v>958</v>
      </c>
    </row>
    <row r="310" spans="1:6" hidden="1" x14ac:dyDescent="0.25">
      <c r="A310" s="6" t="s">
        <v>912</v>
      </c>
      <c r="B310" s="7">
        <v>1.024</v>
      </c>
      <c r="C310" s="7">
        <v>1.008</v>
      </c>
      <c r="D310" s="7">
        <v>1.022</v>
      </c>
      <c r="E310" s="7">
        <v>1.008</v>
      </c>
      <c r="F310" s="16">
        <v>959</v>
      </c>
    </row>
    <row r="311" spans="1:6" hidden="1" x14ac:dyDescent="0.25">
      <c r="A311" s="6" t="s">
        <v>913</v>
      </c>
      <c r="B311" s="7">
        <v>1.024</v>
      </c>
      <c r="C311" s="7">
        <v>1.008</v>
      </c>
      <c r="D311" s="7">
        <v>1.022</v>
      </c>
      <c r="E311" s="7">
        <v>1.008</v>
      </c>
      <c r="F311" s="16">
        <v>960</v>
      </c>
    </row>
    <row r="312" spans="1:6" hidden="1" x14ac:dyDescent="0.25">
      <c r="A312" s="6" t="s">
        <v>914</v>
      </c>
      <c r="B312" s="7">
        <v>1.024</v>
      </c>
      <c r="C312" s="7">
        <v>1.02</v>
      </c>
      <c r="D312" s="7">
        <v>1.022</v>
      </c>
      <c r="E312" s="7">
        <v>1.0189999999999999</v>
      </c>
      <c r="F312" s="16">
        <v>961</v>
      </c>
    </row>
    <row r="313" spans="1:6" hidden="1" x14ac:dyDescent="0.25">
      <c r="A313" s="6" t="s">
        <v>915</v>
      </c>
      <c r="B313" s="7">
        <v>1.024</v>
      </c>
      <c r="C313" s="7">
        <v>1.04</v>
      </c>
      <c r="D313" s="7">
        <v>1.022</v>
      </c>
      <c r="E313" s="7">
        <v>1.0389999999999999</v>
      </c>
      <c r="F313" s="16">
        <v>962</v>
      </c>
    </row>
    <row r="314" spans="1:6" hidden="1" x14ac:dyDescent="0.25">
      <c r="A314" s="6" t="s">
        <v>916</v>
      </c>
      <c r="B314" s="7">
        <v>1.024</v>
      </c>
      <c r="C314" s="7">
        <v>1.0149999999999999</v>
      </c>
      <c r="D314" s="7">
        <v>1.022</v>
      </c>
      <c r="E314" s="7">
        <v>1.0149999999999999</v>
      </c>
      <c r="F314" s="16">
        <v>963</v>
      </c>
    </row>
    <row r="315" spans="1:6" hidden="1" x14ac:dyDescent="0.25">
      <c r="A315" s="6" t="s">
        <v>917</v>
      </c>
      <c r="B315" s="7">
        <v>1.022</v>
      </c>
      <c r="C315" s="7">
        <v>1.02</v>
      </c>
      <c r="D315" s="7">
        <v>1.022</v>
      </c>
      <c r="E315" s="7">
        <v>1.02</v>
      </c>
      <c r="F315" s="16">
        <v>964</v>
      </c>
    </row>
    <row r="316" spans="1:6" hidden="1" x14ac:dyDescent="0.25">
      <c r="A316" s="6" t="s">
        <v>918</v>
      </c>
      <c r="B316" s="7">
        <v>1.0069999999999999</v>
      </c>
      <c r="C316" s="7">
        <v>1.0049999999999999</v>
      </c>
      <c r="D316" s="7">
        <v>1.022</v>
      </c>
      <c r="E316" s="7">
        <v>1.0049999999999999</v>
      </c>
      <c r="F316" s="16">
        <v>965</v>
      </c>
    </row>
    <row r="317" spans="1:6" hidden="1" x14ac:dyDescent="0.25">
      <c r="A317" s="6" t="s">
        <v>919</v>
      </c>
      <c r="B317" s="7">
        <v>1.024</v>
      </c>
      <c r="C317" s="7">
        <v>1.0509999999999999</v>
      </c>
      <c r="D317" s="7">
        <v>1.022</v>
      </c>
      <c r="E317" s="7">
        <v>1.05</v>
      </c>
      <c r="F317" s="16">
        <v>966</v>
      </c>
    </row>
    <row r="318" spans="1:6" hidden="1" x14ac:dyDescent="0.25">
      <c r="A318" s="6" t="s">
        <v>920</v>
      </c>
      <c r="B318" s="7">
        <v>1.0069999999999999</v>
      </c>
      <c r="C318" s="7">
        <v>1.0069999999999999</v>
      </c>
      <c r="D318" s="7">
        <v>1.0069999999999999</v>
      </c>
      <c r="E318" s="7">
        <v>1.0069999999999999</v>
      </c>
      <c r="F318" s="16">
        <v>967</v>
      </c>
    </row>
    <row r="319" spans="1:6" hidden="1" x14ac:dyDescent="0.25">
      <c r="A319" s="6" t="s">
        <v>921</v>
      </c>
      <c r="B319" s="7">
        <v>1.024</v>
      </c>
      <c r="C319" s="7">
        <v>1</v>
      </c>
      <c r="D319" s="7">
        <v>1.022</v>
      </c>
      <c r="E319" s="7">
        <v>1</v>
      </c>
      <c r="F319" s="16">
        <v>968</v>
      </c>
    </row>
    <row r="320" spans="1:6" hidden="1" x14ac:dyDescent="0.25">
      <c r="A320" s="6" t="s">
        <v>922</v>
      </c>
      <c r="B320" s="7">
        <v>1.024</v>
      </c>
      <c r="C320" s="7">
        <v>1.073</v>
      </c>
      <c r="D320" s="7">
        <v>1.022</v>
      </c>
      <c r="E320" s="7">
        <v>1.0720000000000001</v>
      </c>
      <c r="F320" s="16">
        <v>969</v>
      </c>
    </row>
    <row r="321" spans="1:6" hidden="1" x14ac:dyDescent="0.25">
      <c r="A321" s="6" t="s">
        <v>923</v>
      </c>
      <c r="B321" s="7">
        <v>1.024</v>
      </c>
      <c r="C321" s="7">
        <v>1.002</v>
      </c>
      <c r="D321" s="7">
        <v>1.022</v>
      </c>
      <c r="E321" s="7">
        <v>1.0009999999999999</v>
      </c>
      <c r="F321" s="16">
        <v>970</v>
      </c>
    </row>
    <row r="322" spans="1:6" hidden="1" x14ac:dyDescent="0.25">
      <c r="A322" s="6" t="s">
        <v>924</v>
      </c>
      <c r="B322" s="7">
        <v>1.0049999999999999</v>
      </c>
      <c r="C322" s="7">
        <v>1.0169999999999999</v>
      </c>
      <c r="D322" s="7">
        <v>1.018</v>
      </c>
      <c r="E322" s="7">
        <v>1.016</v>
      </c>
      <c r="F322" s="16">
        <v>971</v>
      </c>
    </row>
    <row r="323" spans="1:6" hidden="1" x14ac:dyDescent="0.25">
      <c r="A323" s="6" t="s">
        <v>925</v>
      </c>
      <c r="B323" s="7">
        <v>1.024</v>
      </c>
      <c r="C323" s="7">
        <v>1.002</v>
      </c>
      <c r="D323" s="7">
        <v>1.022</v>
      </c>
      <c r="E323" s="7">
        <v>1.002</v>
      </c>
      <c r="F323" s="16">
        <v>972</v>
      </c>
    </row>
    <row r="324" spans="1:6" hidden="1" x14ac:dyDescent="0.25">
      <c r="A324" s="6" t="s">
        <v>926</v>
      </c>
      <c r="B324" s="7">
        <v>1.0169999999999999</v>
      </c>
      <c r="C324" s="7">
        <v>1.016</v>
      </c>
      <c r="D324" s="7">
        <v>1.022</v>
      </c>
      <c r="E324" s="7">
        <v>1.016</v>
      </c>
      <c r="F324" s="16">
        <v>973</v>
      </c>
    </row>
    <row r="325" spans="1:6" hidden="1" x14ac:dyDescent="0.25">
      <c r="A325" s="6" t="s">
        <v>927</v>
      </c>
      <c r="B325" s="7">
        <v>1.0269999999999999</v>
      </c>
      <c r="C325" s="7">
        <v>1.0269999999999999</v>
      </c>
      <c r="D325" s="7">
        <v>1.0269999999999999</v>
      </c>
      <c r="E325" s="7">
        <v>1.0269999999999999</v>
      </c>
      <c r="F325" s="16">
        <v>974</v>
      </c>
    </row>
    <row r="326" spans="1:6" hidden="1" x14ac:dyDescent="0.25">
      <c r="A326" s="6" t="s">
        <v>928</v>
      </c>
      <c r="B326" s="7">
        <v>1.024</v>
      </c>
      <c r="C326" s="7">
        <v>1.018</v>
      </c>
      <c r="D326" s="7">
        <v>1.022</v>
      </c>
      <c r="E326" s="7">
        <v>1.0169999999999999</v>
      </c>
      <c r="F326" s="16">
        <v>975</v>
      </c>
    </row>
    <row r="327" spans="1:6" hidden="1" x14ac:dyDescent="0.25">
      <c r="A327" s="6" t="s">
        <v>929</v>
      </c>
      <c r="B327" s="7">
        <v>1.024</v>
      </c>
      <c r="C327" s="7">
        <v>1.002</v>
      </c>
      <c r="D327" s="7">
        <v>1.022</v>
      </c>
      <c r="E327" s="7">
        <v>1.002</v>
      </c>
      <c r="F327" s="16">
        <v>976</v>
      </c>
    </row>
    <row r="328" spans="1:6" hidden="1" x14ac:dyDescent="0.25">
      <c r="A328" s="6" t="s">
        <v>930</v>
      </c>
      <c r="B328" s="7">
        <v>1.024</v>
      </c>
      <c r="C328" s="7">
        <v>1.006</v>
      </c>
      <c r="D328" s="7">
        <v>1.022</v>
      </c>
      <c r="E328" s="7">
        <v>1.006</v>
      </c>
      <c r="F328" s="16">
        <v>977</v>
      </c>
    </row>
    <row r="329" spans="1:6" hidden="1" x14ac:dyDescent="0.25">
      <c r="A329" s="6" t="s">
        <v>931</v>
      </c>
      <c r="B329" s="7">
        <v>1.024</v>
      </c>
      <c r="C329" s="7">
        <v>1.016</v>
      </c>
      <c r="D329" s="7">
        <v>1.022</v>
      </c>
      <c r="E329" s="7">
        <v>1.016</v>
      </c>
      <c r="F329" s="16">
        <v>978</v>
      </c>
    </row>
    <row r="330" spans="1:6" hidden="1" x14ac:dyDescent="0.25">
      <c r="A330" s="6" t="s">
        <v>932</v>
      </c>
      <c r="B330" s="7">
        <v>1.024</v>
      </c>
      <c r="C330" s="7">
        <v>1.006</v>
      </c>
      <c r="D330" s="7">
        <v>1.022</v>
      </c>
      <c r="E330" s="7">
        <v>1.006</v>
      </c>
      <c r="F330" s="16">
        <v>979</v>
      </c>
    </row>
    <row r="331" spans="1:6" hidden="1" x14ac:dyDescent="0.25">
      <c r="A331" s="6" t="s">
        <v>933</v>
      </c>
      <c r="B331" s="7">
        <v>1.024</v>
      </c>
      <c r="C331" s="7">
        <v>1.024</v>
      </c>
      <c r="D331" s="7">
        <v>1.022</v>
      </c>
      <c r="E331" s="7">
        <v>1.0229999999999999</v>
      </c>
      <c r="F331" s="16">
        <v>980</v>
      </c>
    </row>
    <row r="332" spans="1:6" hidden="1" x14ac:dyDescent="0.25">
      <c r="A332" s="6" t="s">
        <v>934</v>
      </c>
      <c r="B332" s="7">
        <v>1.024</v>
      </c>
      <c r="C332" s="7">
        <v>1.0009999999999999</v>
      </c>
      <c r="D332" s="7">
        <v>1.022</v>
      </c>
      <c r="E332" s="7">
        <v>1.0009999999999999</v>
      </c>
      <c r="F332" s="16">
        <v>981</v>
      </c>
    </row>
    <row r="333" spans="1:6" hidden="1" x14ac:dyDescent="0.25">
      <c r="A333" s="6" t="s">
        <v>935</v>
      </c>
      <c r="B333" s="7">
        <v>1.024</v>
      </c>
      <c r="C333" s="7">
        <v>1.024</v>
      </c>
      <c r="D333" s="7">
        <v>1.022</v>
      </c>
      <c r="E333" s="7">
        <v>1.0229999999999999</v>
      </c>
      <c r="F333" s="16">
        <v>982</v>
      </c>
    </row>
    <row r="334" spans="1:6" hidden="1" x14ac:dyDescent="0.25">
      <c r="A334" s="6" t="s">
        <v>936</v>
      </c>
      <c r="B334" s="7">
        <v>1.024</v>
      </c>
      <c r="C334" s="7">
        <v>1.004</v>
      </c>
      <c r="D334" s="7">
        <v>1.022</v>
      </c>
      <c r="E334" s="7">
        <v>1.004</v>
      </c>
      <c r="F334" s="16">
        <v>983</v>
      </c>
    </row>
    <row r="335" spans="1:6" hidden="1" x14ac:dyDescent="0.25">
      <c r="A335" s="6" t="s">
        <v>937</v>
      </c>
      <c r="B335" s="7">
        <v>0.99399999999999999</v>
      </c>
      <c r="C335" s="7">
        <v>1.002</v>
      </c>
      <c r="D335" s="7">
        <v>1.0029999999999999</v>
      </c>
      <c r="E335" s="7">
        <v>1.0009999999999999</v>
      </c>
      <c r="F335" s="16">
        <v>984</v>
      </c>
    </row>
    <row r="336" spans="1:6" hidden="1" x14ac:dyDescent="0.25">
      <c r="A336" s="6" t="s">
        <v>938</v>
      </c>
      <c r="B336" s="7">
        <v>1.024</v>
      </c>
      <c r="C336" s="7">
        <v>1.014</v>
      </c>
      <c r="D336" s="7">
        <v>1.022</v>
      </c>
      <c r="E336" s="7">
        <v>1.014</v>
      </c>
      <c r="F336" s="16">
        <v>985</v>
      </c>
    </row>
    <row r="337" spans="1:6" hidden="1" x14ac:dyDescent="0.25">
      <c r="A337" s="6" t="s">
        <v>939</v>
      </c>
      <c r="B337" s="7">
        <v>1.024</v>
      </c>
      <c r="C337" s="7">
        <v>1.024</v>
      </c>
      <c r="D337" s="7">
        <v>1.022</v>
      </c>
      <c r="E337" s="7">
        <v>1.0229999999999999</v>
      </c>
      <c r="F337" s="16">
        <v>986</v>
      </c>
    </row>
    <row r="338" spans="1:6" hidden="1" x14ac:dyDescent="0.25">
      <c r="A338" s="6" t="s">
        <v>940</v>
      </c>
      <c r="B338" s="7">
        <v>1.024</v>
      </c>
      <c r="C338" s="7">
        <v>1.024</v>
      </c>
      <c r="D338" s="7">
        <v>1.022</v>
      </c>
      <c r="E338" s="7">
        <v>1.0229999999999999</v>
      </c>
      <c r="F338" s="16">
        <v>987</v>
      </c>
    </row>
    <row r="339" spans="1:6" hidden="1" x14ac:dyDescent="0.25">
      <c r="A339" s="6" t="s">
        <v>941</v>
      </c>
      <c r="B339" s="7">
        <v>1.024</v>
      </c>
      <c r="C339" s="7">
        <v>1.024</v>
      </c>
      <c r="D339" s="7">
        <v>1.022</v>
      </c>
      <c r="E339" s="7">
        <v>1.0229999999999999</v>
      </c>
      <c r="F339" s="16">
        <v>988</v>
      </c>
    </row>
    <row r="340" spans="1:6" hidden="1" x14ac:dyDescent="0.25">
      <c r="A340" s="6" t="s">
        <v>942</v>
      </c>
      <c r="B340" s="7">
        <v>1.024</v>
      </c>
      <c r="C340" s="7">
        <v>1.006</v>
      </c>
      <c r="D340" s="7">
        <v>1.022</v>
      </c>
      <c r="E340" s="7">
        <v>1.006</v>
      </c>
      <c r="F340" s="16">
        <v>989</v>
      </c>
    </row>
    <row r="341" spans="1:6" hidden="1" x14ac:dyDescent="0.25">
      <c r="A341" s="6" t="s">
        <v>943</v>
      </c>
      <c r="B341" s="7">
        <v>1.024</v>
      </c>
      <c r="C341" s="7">
        <v>1.024</v>
      </c>
      <c r="D341" s="7">
        <v>1.022</v>
      </c>
      <c r="E341" s="7">
        <v>1.0229999999999999</v>
      </c>
      <c r="F341" s="16">
        <v>990</v>
      </c>
    </row>
    <row r="342" spans="1:6" hidden="1" x14ac:dyDescent="0.25">
      <c r="A342" s="6" t="s">
        <v>944</v>
      </c>
      <c r="B342" s="7">
        <v>1.016</v>
      </c>
      <c r="C342" s="7">
        <v>1.022</v>
      </c>
      <c r="D342" s="7">
        <v>1.0229999999999999</v>
      </c>
      <c r="E342" s="7">
        <v>1.022</v>
      </c>
      <c r="F342" s="16">
        <v>7329</v>
      </c>
    </row>
    <row r="343" spans="1:6" hidden="1" x14ac:dyDescent="0.25">
      <c r="A343" s="6" t="s">
        <v>945</v>
      </c>
      <c r="B343" s="7">
        <v>1.024</v>
      </c>
      <c r="C343" s="7">
        <v>1.024</v>
      </c>
      <c r="D343" s="7">
        <v>1.022</v>
      </c>
      <c r="E343" s="7">
        <v>1.0229999999999999</v>
      </c>
      <c r="F343" s="16">
        <v>7347</v>
      </c>
    </row>
    <row r="344" spans="1:6" hidden="1" x14ac:dyDescent="0.25"/>
  </sheetData>
  <sheetProtection sheet="1" objects="1" scenarios="1"/>
  <mergeCells count="10">
    <mergeCell ref="A24:F24"/>
    <mergeCell ref="A25:F25"/>
    <mergeCell ref="A198:F198"/>
    <mergeCell ref="A199:F199"/>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F339"/>
  <sheetViews>
    <sheetView view="pageBreakPreview" zoomScaleNormal="80" zoomScaleSheetLayoutView="100" workbookViewId="0"/>
  </sheetViews>
  <sheetFormatPr defaultRowHeight="12.5" x14ac:dyDescent="0.25"/>
  <cols>
    <col min="1" max="1" width="34.453125" customWidth="1"/>
    <col min="2" max="6" width="24" customWidth="1"/>
  </cols>
  <sheetData>
    <row r="1" spans="1:6" ht="27.75" customHeight="1" x14ac:dyDescent="0.25">
      <c r="A1" s="1"/>
    </row>
    <row r="2" spans="1:6" ht="44.25" customHeight="1" x14ac:dyDescent="0.25">
      <c r="A2" s="154" t="s">
        <v>0</v>
      </c>
      <c r="B2" s="155"/>
      <c r="C2" s="155"/>
      <c r="D2" s="155"/>
      <c r="E2" s="155"/>
    </row>
    <row r="3" spans="1:6" ht="42" customHeight="1" x14ac:dyDescent="0.25">
      <c r="A3" s="156" t="s">
        <v>1673</v>
      </c>
      <c r="B3" s="156"/>
      <c r="C3" s="156"/>
      <c r="D3" s="156"/>
      <c r="E3" s="156"/>
    </row>
    <row r="4" spans="1:6" ht="19.5" customHeight="1" x14ac:dyDescent="0.25">
      <c r="A4" s="157" t="s">
        <v>1</v>
      </c>
      <c r="B4" s="2" t="s">
        <v>2</v>
      </c>
      <c r="C4" s="2" t="s">
        <v>3</v>
      </c>
      <c r="D4" s="2" t="s">
        <v>4</v>
      </c>
      <c r="E4" s="2" t="s">
        <v>5</v>
      </c>
    </row>
    <row r="5" spans="1:6" ht="19.5" customHeight="1" x14ac:dyDescent="0.25">
      <c r="A5" s="158"/>
      <c r="B5" s="2" t="s">
        <v>6</v>
      </c>
      <c r="C5" s="2" t="s">
        <v>7</v>
      </c>
      <c r="D5" s="2" t="s">
        <v>8</v>
      </c>
      <c r="E5" s="2" t="s">
        <v>9</v>
      </c>
    </row>
    <row r="6" spans="1:6" ht="26" x14ac:dyDescent="0.25">
      <c r="A6" s="125" t="s">
        <v>10</v>
      </c>
      <c r="B6" s="52"/>
      <c r="C6" s="52"/>
      <c r="D6" s="111" t="s">
        <v>11</v>
      </c>
      <c r="E6" s="111" t="s">
        <v>12</v>
      </c>
    </row>
    <row r="7" spans="1:6" ht="26" x14ac:dyDescent="0.25">
      <c r="A7" s="125" t="s">
        <v>13</v>
      </c>
      <c r="B7" s="111" t="s">
        <v>14</v>
      </c>
      <c r="C7" s="112" t="s">
        <v>15</v>
      </c>
      <c r="D7" s="111" t="s">
        <v>11</v>
      </c>
      <c r="E7" s="111" t="s">
        <v>16</v>
      </c>
    </row>
    <row r="8" spans="1:6" ht="26" x14ac:dyDescent="0.25">
      <c r="A8" s="125" t="s">
        <v>17</v>
      </c>
      <c r="B8" s="52"/>
      <c r="C8" s="52"/>
      <c r="D8" s="111" t="s">
        <v>11</v>
      </c>
      <c r="E8" s="111" t="s">
        <v>12</v>
      </c>
    </row>
    <row r="9" spans="1:6" ht="25.5" customHeight="1" x14ac:dyDescent="0.25">
      <c r="A9" s="3" t="s">
        <v>18</v>
      </c>
      <c r="B9" s="159" t="s">
        <v>19</v>
      </c>
      <c r="C9" s="160"/>
      <c r="D9" s="160"/>
      <c r="E9" s="161"/>
    </row>
    <row r="10" spans="1:6" ht="13" x14ac:dyDescent="0.25">
      <c r="A10" s="4"/>
      <c r="B10" s="5"/>
      <c r="C10" s="5"/>
      <c r="D10" s="5"/>
      <c r="E10" s="5"/>
    </row>
    <row r="11" spans="1:6" x14ac:dyDescent="0.25">
      <c r="B11" s="5"/>
      <c r="C11" s="5"/>
      <c r="D11" s="5"/>
      <c r="E11" s="5"/>
    </row>
    <row r="12" spans="1:6" ht="22.5" customHeight="1" x14ac:dyDescent="0.25">
      <c r="A12" s="151" t="s">
        <v>20</v>
      </c>
      <c r="B12" s="152"/>
      <c r="C12" s="152"/>
      <c r="D12" s="152"/>
      <c r="E12" s="152"/>
      <c r="F12" s="153"/>
    </row>
    <row r="13" spans="1:6" ht="22.5" customHeight="1" x14ac:dyDescent="0.25">
      <c r="A13" s="151" t="s">
        <v>21</v>
      </c>
      <c r="B13" s="152"/>
      <c r="C13" s="152"/>
      <c r="D13" s="152"/>
      <c r="E13" s="152"/>
      <c r="F13" s="153"/>
    </row>
    <row r="14" spans="1:6" ht="33" customHeight="1" x14ac:dyDescent="0.25">
      <c r="A14" s="2" t="s">
        <v>22</v>
      </c>
      <c r="B14" s="2" t="s">
        <v>2</v>
      </c>
      <c r="C14" s="2" t="s">
        <v>3</v>
      </c>
      <c r="D14" s="2" t="s">
        <v>4</v>
      </c>
      <c r="E14" s="2" t="s">
        <v>5</v>
      </c>
      <c r="F14" s="2" t="s">
        <v>23</v>
      </c>
    </row>
    <row r="15" spans="1:6" ht="23.25" customHeight="1" x14ac:dyDescent="0.25">
      <c r="A15" s="6" t="s">
        <v>24</v>
      </c>
      <c r="B15" s="72">
        <v>1.002</v>
      </c>
      <c r="C15" s="72">
        <v>1.002</v>
      </c>
      <c r="D15" s="72">
        <v>1.002</v>
      </c>
      <c r="E15" s="72">
        <v>1.002</v>
      </c>
      <c r="F15" s="14"/>
    </row>
    <row r="16" spans="1:6" ht="23.25" customHeight="1" x14ac:dyDescent="0.25">
      <c r="A16" s="6" t="s">
        <v>25</v>
      </c>
      <c r="B16" s="72">
        <v>1.0069999999999999</v>
      </c>
      <c r="C16" s="72">
        <v>1.006</v>
      </c>
      <c r="D16" s="72">
        <v>1.0069999999999999</v>
      </c>
      <c r="E16" s="72">
        <v>1.006</v>
      </c>
      <c r="F16" s="14"/>
    </row>
    <row r="17" spans="1:6" ht="23.25" customHeight="1" x14ac:dyDescent="0.25">
      <c r="A17" s="6" t="s">
        <v>26</v>
      </c>
      <c r="B17" s="72">
        <v>1.008</v>
      </c>
      <c r="C17" s="72">
        <v>1.008</v>
      </c>
      <c r="D17" s="72">
        <v>1.008</v>
      </c>
      <c r="E17" s="72">
        <v>1.008</v>
      </c>
      <c r="F17" s="14"/>
    </row>
    <row r="18" spans="1:6" ht="23.25" customHeight="1" x14ac:dyDescent="0.25">
      <c r="A18" s="6" t="s">
        <v>27</v>
      </c>
      <c r="B18" s="72">
        <v>1.0149999999999999</v>
      </c>
      <c r="C18" s="72">
        <v>1.014</v>
      </c>
      <c r="D18" s="72">
        <v>1.0109999999999999</v>
      </c>
      <c r="E18" s="72">
        <v>1.012</v>
      </c>
      <c r="F18" s="14"/>
    </row>
    <row r="19" spans="1:6" ht="23.25" customHeight="1" x14ac:dyDescent="0.25">
      <c r="A19" s="6" t="s">
        <v>28</v>
      </c>
      <c r="B19" s="72">
        <v>1.022</v>
      </c>
      <c r="C19" s="72">
        <v>1.0209999999999999</v>
      </c>
      <c r="D19" s="72">
        <v>1.0169999999999999</v>
      </c>
      <c r="E19" s="72">
        <v>1.0189999999999999</v>
      </c>
      <c r="F19" s="14"/>
    </row>
    <row r="20" spans="1:6" ht="25" x14ac:dyDescent="0.25">
      <c r="A20" s="6" t="s">
        <v>29</v>
      </c>
      <c r="B20" s="72">
        <v>1.048</v>
      </c>
      <c r="C20" s="72">
        <v>1.044</v>
      </c>
      <c r="D20" s="72">
        <v>1.03</v>
      </c>
      <c r="E20" s="72">
        <v>1.0369999999999999</v>
      </c>
      <c r="F20" s="14" t="s">
        <v>462</v>
      </c>
    </row>
    <row r="21" spans="1:6" ht="25" x14ac:dyDescent="0.25">
      <c r="A21" s="6" t="s">
        <v>31</v>
      </c>
      <c r="B21" s="72">
        <v>1.0660000000000001</v>
      </c>
      <c r="C21" s="72">
        <v>1.0629999999999999</v>
      </c>
      <c r="D21" s="72">
        <v>1.0549999999999999</v>
      </c>
      <c r="E21" s="72">
        <v>1.0569999999999999</v>
      </c>
      <c r="F21" s="14" t="s">
        <v>463</v>
      </c>
    </row>
    <row r="22" spans="1:6" ht="125" x14ac:dyDescent="0.25">
      <c r="A22" s="6" t="s">
        <v>33</v>
      </c>
      <c r="B22" s="72">
        <v>1.083</v>
      </c>
      <c r="C22" s="72">
        <v>1.077</v>
      </c>
      <c r="D22" s="72">
        <v>1.0649999999999999</v>
      </c>
      <c r="E22" s="72">
        <v>1.07</v>
      </c>
      <c r="F22" s="14" t="s">
        <v>464</v>
      </c>
    </row>
    <row r="24" spans="1:6" ht="22.5" hidden="1" customHeight="1" x14ac:dyDescent="0.25">
      <c r="A24" s="151" t="s">
        <v>35</v>
      </c>
      <c r="B24" s="152"/>
      <c r="C24" s="152"/>
      <c r="D24" s="152"/>
      <c r="E24" s="152"/>
      <c r="F24" s="153"/>
    </row>
    <row r="25" spans="1:6" ht="22.5" hidden="1" customHeight="1" x14ac:dyDescent="0.25">
      <c r="A25" s="151" t="s">
        <v>36</v>
      </c>
      <c r="B25" s="152"/>
      <c r="C25" s="152"/>
      <c r="D25" s="152"/>
      <c r="E25" s="152"/>
      <c r="F25" s="153"/>
    </row>
    <row r="26" spans="1:6" ht="33" hidden="1" customHeight="1" x14ac:dyDescent="0.25">
      <c r="A26" s="2" t="s">
        <v>37</v>
      </c>
      <c r="B26" s="2" t="s">
        <v>2</v>
      </c>
      <c r="C26" s="2" t="s">
        <v>3</v>
      </c>
      <c r="D26" s="2" t="s">
        <v>4</v>
      </c>
      <c r="E26" s="2" t="s">
        <v>5</v>
      </c>
      <c r="F26" s="2" t="s">
        <v>23</v>
      </c>
    </row>
    <row r="27" spans="1:6" ht="22.5" hidden="1" customHeight="1" x14ac:dyDescent="0.25">
      <c r="A27" s="6" t="s">
        <v>465</v>
      </c>
      <c r="B27" s="7">
        <v>1.083</v>
      </c>
      <c r="C27" s="7">
        <v>1.077</v>
      </c>
      <c r="D27" s="7">
        <v>1.0649999999999999</v>
      </c>
      <c r="E27" s="7">
        <v>1.07</v>
      </c>
      <c r="F27" s="12">
        <v>628</v>
      </c>
    </row>
    <row r="28" spans="1:6" ht="22.5" hidden="1" customHeight="1" x14ac:dyDescent="0.25">
      <c r="A28" s="6" t="s">
        <v>466</v>
      </c>
      <c r="B28" s="7">
        <v>1.002</v>
      </c>
      <c r="C28" s="7">
        <v>1.002</v>
      </c>
      <c r="D28" s="7">
        <v>1.002</v>
      </c>
      <c r="E28" s="7">
        <v>1.002</v>
      </c>
      <c r="F28" s="12">
        <v>636</v>
      </c>
    </row>
    <row r="29" spans="1:6" ht="22.5" hidden="1" customHeight="1" x14ac:dyDescent="0.25">
      <c r="A29" s="6" t="s">
        <v>467</v>
      </c>
      <c r="B29" s="7">
        <v>1.002</v>
      </c>
      <c r="C29" s="7">
        <v>1.002</v>
      </c>
      <c r="D29" s="7">
        <v>1.0009999999999999</v>
      </c>
      <c r="E29" s="7">
        <v>1.0009999999999999</v>
      </c>
      <c r="F29" s="12">
        <v>702</v>
      </c>
    </row>
    <row r="30" spans="1:6" ht="22.5" hidden="1" customHeight="1" x14ac:dyDescent="0.25">
      <c r="A30" s="6" t="s">
        <v>468</v>
      </c>
      <c r="B30" s="7">
        <v>1.014</v>
      </c>
      <c r="C30" s="7">
        <v>1.014</v>
      </c>
      <c r="D30" s="7">
        <v>1.014</v>
      </c>
      <c r="E30" s="7">
        <v>1.014</v>
      </c>
      <c r="F30" s="12">
        <v>704</v>
      </c>
    </row>
    <row r="31" spans="1:6" ht="22.5" hidden="1" customHeight="1" x14ac:dyDescent="0.25">
      <c r="A31" s="6" t="s">
        <v>469</v>
      </c>
      <c r="B31" s="7">
        <v>1.0149999999999999</v>
      </c>
      <c r="C31" s="7">
        <v>1.014</v>
      </c>
      <c r="D31" s="7">
        <v>1.0109999999999999</v>
      </c>
      <c r="E31" s="7">
        <v>1.012</v>
      </c>
      <c r="F31" s="12">
        <v>705</v>
      </c>
    </row>
    <row r="32" spans="1:6" ht="22.5" hidden="1" customHeight="1" x14ac:dyDescent="0.25">
      <c r="A32" s="6" t="s">
        <v>470</v>
      </c>
      <c r="B32" s="7">
        <v>1.0149999999999999</v>
      </c>
      <c r="C32" s="7">
        <v>1.014</v>
      </c>
      <c r="D32" s="7">
        <v>1.0109999999999999</v>
      </c>
      <c r="E32" s="7">
        <v>1.012</v>
      </c>
      <c r="F32" s="12">
        <v>706</v>
      </c>
    </row>
    <row r="33" spans="1:6" ht="22.5" hidden="1" customHeight="1" x14ac:dyDescent="0.25">
      <c r="A33" s="6" t="s">
        <v>471</v>
      </c>
      <c r="B33" s="7">
        <v>1.006</v>
      </c>
      <c r="C33" s="7">
        <v>1.006</v>
      </c>
      <c r="D33" s="7">
        <v>1.006</v>
      </c>
      <c r="E33" s="7">
        <v>1.006</v>
      </c>
      <c r="F33" s="12">
        <v>707</v>
      </c>
    </row>
    <row r="34" spans="1:6" ht="22.5" hidden="1" customHeight="1" x14ac:dyDescent="0.25">
      <c r="A34" s="6" t="s">
        <v>472</v>
      </c>
      <c r="B34" s="7">
        <v>1.054</v>
      </c>
      <c r="C34" s="7">
        <v>1.056</v>
      </c>
      <c r="D34" s="7">
        <v>1.0569999999999999</v>
      </c>
      <c r="E34" s="7">
        <v>1.056</v>
      </c>
      <c r="F34" s="12">
        <v>709</v>
      </c>
    </row>
    <row r="35" spans="1:6" ht="22.5" hidden="1" customHeight="1" x14ac:dyDescent="0.25">
      <c r="A35" s="6" t="s">
        <v>473</v>
      </c>
      <c r="B35" s="7">
        <v>1.0149999999999999</v>
      </c>
      <c r="C35" s="7">
        <v>1.014</v>
      </c>
      <c r="D35" s="7">
        <v>1.0109999999999999</v>
      </c>
      <c r="E35" s="7">
        <v>1.012</v>
      </c>
      <c r="F35" s="12">
        <v>710</v>
      </c>
    </row>
    <row r="36" spans="1:6" ht="22.5" hidden="1" customHeight="1" x14ac:dyDescent="0.25">
      <c r="A36" s="6" t="s">
        <v>474</v>
      </c>
      <c r="B36" s="7">
        <v>1.0049999999999999</v>
      </c>
      <c r="C36" s="7">
        <v>1.0049999999999999</v>
      </c>
      <c r="D36" s="7">
        <v>1.0049999999999999</v>
      </c>
      <c r="E36" s="7">
        <v>1.0049999999999999</v>
      </c>
      <c r="F36" s="12">
        <v>711</v>
      </c>
    </row>
    <row r="37" spans="1:6" ht="22.5" hidden="1" customHeight="1" x14ac:dyDescent="0.25">
      <c r="A37" s="6" t="s">
        <v>475</v>
      </c>
      <c r="B37" s="7">
        <v>1.0149999999999999</v>
      </c>
      <c r="C37" s="7">
        <v>1.014</v>
      </c>
      <c r="D37" s="7">
        <v>1.0109999999999999</v>
      </c>
      <c r="E37" s="7">
        <v>1.012</v>
      </c>
      <c r="F37" s="12">
        <v>712</v>
      </c>
    </row>
    <row r="38" spans="1:6" ht="22.5" hidden="1" customHeight="1" x14ac:dyDescent="0.25">
      <c r="A38" s="6" t="s">
        <v>476</v>
      </c>
      <c r="B38" s="7">
        <v>1.034</v>
      </c>
      <c r="C38" s="7">
        <v>1.0349999999999999</v>
      </c>
      <c r="D38" s="7">
        <v>1.0389999999999999</v>
      </c>
      <c r="E38" s="7">
        <v>1.0389999999999999</v>
      </c>
      <c r="F38" s="12">
        <v>713</v>
      </c>
    </row>
    <row r="39" spans="1:6" ht="22.5" hidden="1" customHeight="1" x14ac:dyDescent="0.25">
      <c r="A39" s="6" t="s">
        <v>477</v>
      </c>
      <c r="B39" s="7">
        <v>1.0149999999999999</v>
      </c>
      <c r="C39" s="7">
        <v>1.014</v>
      </c>
      <c r="D39" s="7">
        <v>1.026</v>
      </c>
      <c r="E39" s="7">
        <v>1.012</v>
      </c>
      <c r="F39" s="12">
        <v>714</v>
      </c>
    </row>
    <row r="40" spans="1:6" ht="22.5" hidden="1" customHeight="1" x14ac:dyDescent="0.25">
      <c r="A40" s="6" t="s">
        <v>478</v>
      </c>
      <c r="B40" s="7">
        <v>1.0009999999999999</v>
      </c>
      <c r="C40" s="7">
        <v>1.0009999999999999</v>
      </c>
      <c r="D40" s="7">
        <v>1.0009999999999999</v>
      </c>
      <c r="E40" s="7">
        <v>1.0009999999999999</v>
      </c>
      <c r="F40" s="12">
        <v>715</v>
      </c>
    </row>
    <row r="41" spans="1:6" ht="22.5" hidden="1" customHeight="1" x14ac:dyDescent="0.25">
      <c r="A41" s="6" t="s">
        <v>479</v>
      </c>
      <c r="B41" s="7">
        <v>1.0149999999999999</v>
      </c>
      <c r="C41" s="7">
        <v>1.014</v>
      </c>
      <c r="D41" s="7">
        <v>1.0109999999999999</v>
      </c>
      <c r="E41" s="7">
        <v>1.012</v>
      </c>
      <c r="F41" s="12">
        <v>716</v>
      </c>
    </row>
    <row r="42" spans="1:6" ht="22.5" hidden="1" customHeight="1" x14ac:dyDescent="0.25">
      <c r="A42" s="6" t="s">
        <v>480</v>
      </c>
      <c r="B42" s="7">
        <v>1.0149999999999999</v>
      </c>
      <c r="C42" s="7">
        <v>1.0149999999999999</v>
      </c>
      <c r="D42" s="7">
        <v>1.0149999999999999</v>
      </c>
      <c r="E42" s="7">
        <v>1.0149999999999999</v>
      </c>
      <c r="F42" s="12">
        <v>717</v>
      </c>
    </row>
    <row r="43" spans="1:6" ht="22.5" hidden="1" customHeight="1" x14ac:dyDescent="0.25">
      <c r="A43" s="6" t="s">
        <v>481</v>
      </c>
      <c r="B43" s="7">
        <v>1.0369999999999999</v>
      </c>
      <c r="C43" s="7">
        <v>1.0369999999999999</v>
      </c>
      <c r="D43" s="7">
        <v>1.0369999999999999</v>
      </c>
      <c r="E43" s="7">
        <v>1.0369999999999999</v>
      </c>
      <c r="F43" s="12">
        <v>718</v>
      </c>
    </row>
    <row r="44" spans="1:6" ht="22.5" hidden="1" customHeight="1" x14ac:dyDescent="0.25">
      <c r="A44" s="6" t="s">
        <v>482</v>
      </c>
      <c r="B44" s="7">
        <v>1.0009999999999999</v>
      </c>
      <c r="C44" s="7">
        <v>1.0009999999999999</v>
      </c>
      <c r="D44" s="7">
        <v>1.0009999999999999</v>
      </c>
      <c r="E44" s="7">
        <v>1.0009999999999999</v>
      </c>
      <c r="F44" s="12">
        <v>719</v>
      </c>
    </row>
    <row r="45" spans="1:6" ht="22.5" hidden="1" customHeight="1" x14ac:dyDescent="0.25">
      <c r="A45" s="6" t="s">
        <v>483</v>
      </c>
      <c r="B45" s="7">
        <v>1.002</v>
      </c>
      <c r="C45" s="7">
        <v>1.002</v>
      </c>
      <c r="D45" s="7">
        <v>1.002</v>
      </c>
      <c r="E45" s="7">
        <v>1.002</v>
      </c>
      <c r="F45" s="12">
        <v>720</v>
      </c>
    </row>
    <row r="46" spans="1:6" ht="22.5" hidden="1" customHeight="1" x14ac:dyDescent="0.25">
      <c r="A46" s="6" t="s">
        <v>484</v>
      </c>
      <c r="B46" s="7">
        <v>1</v>
      </c>
      <c r="C46" s="7">
        <v>1</v>
      </c>
      <c r="D46" s="7">
        <v>1</v>
      </c>
      <c r="E46" s="7">
        <v>1</v>
      </c>
      <c r="F46" s="12">
        <v>721</v>
      </c>
    </row>
    <row r="47" spans="1:6" ht="22.5" hidden="1" customHeight="1" x14ac:dyDescent="0.25">
      <c r="A47" s="6" t="s">
        <v>485</v>
      </c>
      <c r="B47" s="7">
        <v>1</v>
      </c>
      <c r="C47" s="7">
        <v>1</v>
      </c>
      <c r="D47" s="7">
        <v>1</v>
      </c>
      <c r="E47" s="7">
        <v>1</v>
      </c>
      <c r="F47" s="12">
        <v>722</v>
      </c>
    </row>
    <row r="48" spans="1:6" ht="22.5" hidden="1" customHeight="1" x14ac:dyDescent="0.25">
      <c r="A48" s="6" t="s">
        <v>486</v>
      </c>
      <c r="B48" s="7">
        <v>1.022</v>
      </c>
      <c r="C48" s="7">
        <v>1.0209999999999999</v>
      </c>
      <c r="D48" s="7">
        <v>1.0169999999999999</v>
      </c>
      <c r="E48" s="7">
        <v>1.0189999999999999</v>
      </c>
      <c r="F48" s="12">
        <v>723</v>
      </c>
    </row>
    <row r="49" spans="1:6" ht="22.5" hidden="1" customHeight="1" x14ac:dyDescent="0.25">
      <c r="A49" s="6" t="s">
        <v>487</v>
      </c>
      <c r="B49" s="7">
        <v>1.022</v>
      </c>
      <c r="C49" s="7">
        <v>1.0209999999999999</v>
      </c>
      <c r="D49" s="7">
        <v>1.0169999999999999</v>
      </c>
      <c r="E49" s="7">
        <v>1.0189999999999999</v>
      </c>
      <c r="F49" s="12">
        <v>724</v>
      </c>
    </row>
    <row r="50" spans="1:6" ht="22.5" hidden="1" customHeight="1" x14ac:dyDescent="0.25">
      <c r="A50" s="6" t="s">
        <v>488</v>
      </c>
      <c r="B50" s="7">
        <v>1.0149999999999999</v>
      </c>
      <c r="C50" s="7">
        <v>1.014</v>
      </c>
      <c r="D50" s="7">
        <v>1.0109999999999999</v>
      </c>
      <c r="E50" s="7">
        <v>1.012</v>
      </c>
      <c r="F50" s="12">
        <v>725</v>
      </c>
    </row>
    <row r="51" spans="1:6" ht="22.5" hidden="1" customHeight="1" x14ac:dyDescent="0.25">
      <c r="A51" s="6" t="s">
        <v>489</v>
      </c>
      <c r="B51" s="7">
        <v>1.022</v>
      </c>
      <c r="C51" s="7">
        <v>1.0209999999999999</v>
      </c>
      <c r="D51" s="7">
        <v>1.0169999999999999</v>
      </c>
      <c r="E51" s="7">
        <v>1.0189999999999999</v>
      </c>
      <c r="F51" s="12">
        <v>726</v>
      </c>
    </row>
    <row r="52" spans="1:6" ht="22.5" hidden="1" customHeight="1" x14ac:dyDescent="0.25">
      <c r="A52" s="6" t="s">
        <v>490</v>
      </c>
      <c r="B52" s="7">
        <v>1.022</v>
      </c>
      <c r="C52" s="7">
        <v>1.0209999999999999</v>
      </c>
      <c r="D52" s="7">
        <v>1.0169999999999999</v>
      </c>
      <c r="E52" s="7">
        <v>1.0189999999999999</v>
      </c>
      <c r="F52" s="12">
        <v>727</v>
      </c>
    </row>
    <row r="53" spans="1:6" ht="22.5" hidden="1" customHeight="1" x14ac:dyDescent="0.25">
      <c r="A53" s="6" t="s">
        <v>491</v>
      </c>
      <c r="B53" s="7">
        <v>1.022</v>
      </c>
      <c r="C53" s="7">
        <v>1.0209999999999999</v>
      </c>
      <c r="D53" s="7">
        <v>1.0169999999999999</v>
      </c>
      <c r="E53" s="7">
        <v>1.0189999999999999</v>
      </c>
      <c r="F53" s="12">
        <v>728</v>
      </c>
    </row>
    <row r="54" spans="1:6" ht="22.5" hidden="1" customHeight="1" x14ac:dyDescent="0.25">
      <c r="A54" s="6" t="s">
        <v>492</v>
      </c>
      <c r="B54" s="7">
        <v>1.0009999999999999</v>
      </c>
      <c r="C54" s="7">
        <v>1.0009999999999999</v>
      </c>
      <c r="D54" s="7">
        <v>1.0009999999999999</v>
      </c>
      <c r="E54" s="7">
        <v>1.0009999999999999</v>
      </c>
      <c r="F54" s="12">
        <v>729</v>
      </c>
    </row>
    <row r="55" spans="1:6" ht="22.5" hidden="1" customHeight="1" x14ac:dyDescent="0.25">
      <c r="A55" s="6" t="s">
        <v>493</v>
      </c>
      <c r="B55" s="7">
        <v>1.022</v>
      </c>
      <c r="C55" s="7">
        <v>1.0209999999999999</v>
      </c>
      <c r="D55" s="7">
        <v>1.0169999999999999</v>
      </c>
      <c r="E55" s="7">
        <v>1.0189999999999999</v>
      </c>
      <c r="F55" s="12">
        <v>730</v>
      </c>
    </row>
    <row r="56" spans="1:6" ht="22.5" hidden="1" customHeight="1" x14ac:dyDescent="0.25">
      <c r="A56" s="6" t="s">
        <v>494</v>
      </c>
      <c r="B56" s="7">
        <v>1.022</v>
      </c>
      <c r="C56" s="7">
        <v>1.0209999999999999</v>
      </c>
      <c r="D56" s="7">
        <v>1.0169999999999999</v>
      </c>
      <c r="E56" s="7">
        <v>1.0189999999999999</v>
      </c>
      <c r="F56" s="12">
        <v>740</v>
      </c>
    </row>
    <row r="57" spans="1:6" ht="22.5" hidden="1" customHeight="1" x14ac:dyDescent="0.25">
      <c r="A57" s="6" t="s">
        <v>495</v>
      </c>
      <c r="B57" s="7">
        <v>1.022</v>
      </c>
      <c r="C57" s="7">
        <v>1.0209999999999999</v>
      </c>
      <c r="D57" s="7">
        <v>1.0169999999999999</v>
      </c>
      <c r="E57" s="7">
        <v>1.0189999999999999</v>
      </c>
      <c r="F57" s="12">
        <v>742</v>
      </c>
    </row>
    <row r="58" spans="1:6" ht="22.5" hidden="1" customHeight="1" x14ac:dyDescent="0.25">
      <c r="A58" s="6" t="s">
        <v>496</v>
      </c>
      <c r="B58" s="7">
        <v>1.022</v>
      </c>
      <c r="C58" s="7">
        <v>1.0209999999999999</v>
      </c>
      <c r="D58" s="7">
        <v>1.0169999999999999</v>
      </c>
      <c r="E58" s="7">
        <v>1.0189999999999999</v>
      </c>
      <c r="F58" s="12">
        <v>743</v>
      </c>
    </row>
    <row r="59" spans="1:6" ht="22.5" hidden="1" customHeight="1" x14ac:dyDescent="0.25">
      <c r="A59" s="6" t="s">
        <v>497</v>
      </c>
      <c r="B59" s="7">
        <v>1.022</v>
      </c>
      <c r="C59" s="7">
        <v>1.0209999999999999</v>
      </c>
      <c r="D59" s="7">
        <v>1.0169999999999999</v>
      </c>
      <c r="E59" s="7">
        <v>1.0189999999999999</v>
      </c>
      <c r="F59" s="12">
        <v>744</v>
      </c>
    </row>
    <row r="60" spans="1:6" ht="22.5" hidden="1" customHeight="1" x14ac:dyDescent="0.25">
      <c r="A60" s="6" t="s">
        <v>498</v>
      </c>
      <c r="B60" s="7">
        <v>1.006</v>
      </c>
      <c r="C60" s="7">
        <v>1.006</v>
      </c>
      <c r="D60" s="7">
        <v>1.006</v>
      </c>
      <c r="E60" s="7">
        <v>1.006</v>
      </c>
      <c r="F60" s="12">
        <v>747</v>
      </c>
    </row>
    <row r="61" spans="1:6" ht="22.5" hidden="1" customHeight="1" x14ac:dyDescent="0.25">
      <c r="A61" s="6" t="s">
        <v>499</v>
      </c>
      <c r="B61" s="7">
        <v>1.0189999999999999</v>
      </c>
      <c r="C61" s="7">
        <v>1.0189999999999999</v>
      </c>
      <c r="D61" s="7">
        <v>1.0109999999999999</v>
      </c>
      <c r="E61" s="7">
        <v>1.012</v>
      </c>
      <c r="F61" s="12">
        <v>770</v>
      </c>
    </row>
    <row r="62" spans="1:6" ht="22.5" hidden="1" customHeight="1" x14ac:dyDescent="0.25">
      <c r="A62" s="6" t="s">
        <v>500</v>
      </c>
      <c r="B62" s="7">
        <v>1.0149999999999999</v>
      </c>
      <c r="C62" s="7">
        <v>1.014</v>
      </c>
      <c r="D62" s="7">
        <v>1.0109999999999999</v>
      </c>
      <c r="E62" s="7">
        <v>1.012</v>
      </c>
      <c r="F62" s="12">
        <v>771</v>
      </c>
    </row>
    <row r="63" spans="1:6" ht="22.5" hidden="1" customHeight="1" x14ac:dyDescent="0.25">
      <c r="A63" s="6" t="s">
        <v>501</v>
      </c>
      <c r="B63" s="7">
        <v>1.0149999999999999</v>
      </c>
      <c r="C63" s="7">
        <v>1.014</v>
      </c>
      <c r="D63" s="7">
        <v>1.0109999999999999</v>
      </c>
      <c r="E63" s="7">
        <v>1.012</v>
      </c>
      <c r="F63" s="12">
        <v>772</v>
      </c>
    </row>
    <row r="64" spans="1:6" ht="22.5" hidden="1" customHeight="1" x14ac:dyDescent="0.25">
      <c r="A64" s="6" t="s">
        <v>502</v>
      </c>
      <c r="B64" s="7">
        <v>1.028</v>
      </c>
      <c r="C64" s="7">
        <v>1.028</v>
      </c>
      <c r="D64" s="7">
        <v>1.028</v>
      </c>
      <c r="E64" s="7">
        <v>1.028</v>
      </c>
      <c r="F64" s="12">
        <v>773</v>
      </c>
    </row>
    <row r="65" spans="1:6" ht="22.5" hidden="1" customHeight="1" x14ac:dyDescent="0.25">
      <c r="A65" s="6" t="s">
        <v>503</v>
      </c>
      <c r="B65" s="7">
        <v>1.0149999999999999</v>
      </c>
      <c r="C65" s="7">
        <v>1.014</v>
      </c>
      <c r="D65" s="7">
        <v>1.0109999999999999</v>
      </c>
      <c r="E65" s="7">
        <v>1.012</v>
      </c>
      <c r="F65" s="12">
        <v>774</v>
      </c>
    </row>
    <row r="66" spans="1:6" ht="22.5" hidden="1" customHeight="1" x14ac:dyDescent="0.25">
      <c r="A66" s="6" t="s">
        <v>504</v>
      </c>
      <c r="B66" s="7">
        <v>1.0149999999999999</v>
      </c>
      <c r="C66" s="7">
        <v>1.014</v>
      </c>
      <c r="D66" s="7">
        <v>1.0109999999999999</v>
      </c>
      <c r="E66" s="7">
        <v>1.012</v>
      </c>
      <c r="F66" s="12">
        <v>775</v>
      </c>
    </row>
    <row r="67" spans="1:6" ht="22.5" hidden="1" customHeight="1" x14ac:dyDescent="0.25">
      <c r="A67" s="6" t="s">
        <v>505</v>
      </c>
      <c r="B67" s="7">
        <v>1.0149999999999999</v>
      </c>
      <c r="C67" s="7">
        <v>1.014</v>
      </c>
      <c r="D67" s="7">
        <v>1.0109999999999999</v>
      </c>
      <c r="E67" s="7">
        <v>1.012</v>
      </c>
      <c r="F67" s="12">
        <v>776</v>
      </c>
    </row>
    <row r="68" spans="1:6" ht="22.5" hidden="1" customHeight="1" x14ac:dyDescent="0.25">
      <c r="A68" s="6" t="s">
        <v>506</v>
      </c>
      <c r="B68" s="7">
        <v>1.0149999999999999</v>
      </c>
      <c r="C68" s="7">
        <v>1.014</v>
      </c>
      <c r="D68" s="7">
        <v>1.0109999999999999</v>
      </c>
      <c r="E68" s="7">
        <v>1.012</v>
      </c>
      <c r="F68" s="12">
        <v>777</v>
      </c>
    </row>
    <row r="69" spans="1:6" ht="22.5" hidden="1" customHeight="1" x14ac:dyDescent="0.25">
      <c r="A69" s="6" t="s">
        <v>507</v>
      </c>
      <c r="B69" s="7">
        <v>1.0149999999999999</v>
      </c>
      <c r="C69" s="7">
        <v>1.014</v>
      </c>
      <c r="D69" s="7">
        <v>1.0109999999999999</v>
      </c>
      <c r="E69" s="7">
        <v>1.012</v>
      </c>
      <c r="F69" s="12">
        <v>778</v>
      </c>
    </row>
    <row r="70" spans="1:6" ht="22.5" hidden="1" customHeight="1" x14ac:dyDescent="0.25">
      <c r="A70" s="6" t="s">
        <v>508</v>
      </c>
      <c r="B70" s="7">
        <v>1.0149999999999999</v>
      </c>
      <c r="C70" s="7">
        <v>1.014</v>
      </c>
      <c r="D70" s="7">
        <v>1.0109999999999999</v>
      </c>
      <c r="E70" s="7">
        <v>1.012</v>
      </c>
      <c r="F70" s="12">
        <v>779</v>
      </c>
    </row>
    <row r="71" spans="1:6" ht="22.5" hidden="1" customHeight="1" x14ac:dyDescent="0.25">
      <c r="A71" s="6" t="s">
        <v>509</v>
      </c>
      <c r="B71" s="7">
        <v>1.0149999999999999</v>
      </c>
      <c r="C71" s="7">
        <v>1.014</v>
      </c>
      <c r="D71" s="7">
        <v>1.0109999999999999</v>
      </c>
      <c r="E71" s="7">
        <v>1.012</v>
      </c>
      <c r="F71" s="12">
        <v>780</v>
      </c>
    </row>
    <row r="72" spans="1:6" ht="22.5" hidden="1" customHeight="1" x14ac:dyDescent="0.25">
      <c r="A72" s="6" t="s">
        <v>510</v>
      </c>
      <c r="B72" s="7">
        <v>1.0149999999999999</v>
      </c>
      <c r="C72" s="7">
        <v>1.014</v>
      </c>
      <c r="D72" s="7">
        <v>1.0109999999999999</v>
      </c>
      <c r="E72" s="7">
        <v>1.012</v>
      </c>
      <c r="F72" s="12">
        <v>781</v>
      </c>
    </row>
    <row r="73" spans="1:6" ht="22.5" hidden="1" customHeight="1" x14ac:dyDescent="0.25">
      <c r="A73" s="6" t="s">
        <v>511</v>
      </c>
      <c r="B73" s="7">
        <v>1.0149999999999999</v>
      </c>
      <c r="C73" s="7">
        <v>1.014</v>
      </c>
      <c r="D73" s="7">
        <v>1.0109999999999999</v>
      </c>
      <c r="E73" s="7">
        <v>1.012</v>
      </c>
      <c r="F73" s="12">
        <v>782</v>
      </c>
    </row>
    <row r="74" spans="1:6" ht="22.5" hidden="1" customHeight="1" x14ac:dyDescent="0.25">
      <c r="A74" s="6" t="s">
        <v>512</v>
      </c>
      <c r="B74" s="7">
        <v>1.0149999999999999</v>
      </c>
      <c r="C74" s="7">
        <v>1.014</v>
      </c>
      <c r="D74" s="7">
        <v>1.0109999999999999</v>
      </c>
      <c r="E74" s="7">
        <v>1.012</v>
      </c>
      <c r="F74" s="12">
        <v>783</v>
      </c>
    </row>
    <row r="75" spans="1:6" ht="22.5" hidden="1" customHeight="1" x14ac:dyDescent="0.25">
      <c r="A75" s="6" t="s">
        <v>513</v>
      </c>
      <c r="B75" s="7">
        <v>1.0149999999999999</v>
      </c>
      <c r="C75" s="7">
        <v>1.014</v>
      </c>
      <c r="D75" s="7">
        <v>1.0109999999999999</v>
      </c>
      <c r="E75" s="7">
        <v>1.012</v>
      </c>
      <c r="F75" s="12">
        <v>784</v>
      </c>
    </row>
    <row r="76" spans="1:6" ht="22.5" hidden="1" customHeight="1" x14ac:dyDescent="0.25">
      <c r="A76" s="6" t="s">
        <v>514</v>
      </c>
      <c r="B76" s="7">
        <v>1.022</v>
      </c>
      <c r="C76" s="7">
        <v>1.0209999999999999</v>
      </c>
      <c r="D76" s="7">
        <v>1.0169999999999999</v>
      </c>
      <c r="E76" s="7">
        <v>1.0189999999999999</v>
      </c>
      <c r="F76" s="12">
        <v>785</v>
      </c>
    </row>
    <row r="77" spans="1:6" ht="22.5" hidden="1" customHeight="1" x14ac:dyDescent="0.25">
      <c r="A77" s="6" t="s">
        <v>515</v>
      </c>
      <c r="B77" s="7">
        <v>1.022</v>
      </c>
      <c r="C77" s="7">
        <v>1.0209999999999999</v>
      </c>
      <c r="D77" s="7">
        <v>1.0169999999999999</v>
      </c>
      <c r="E77" s="7">
        <v>1.0189999999999999</v>
      </c>
      <c r="F77" s="12">
        <v>786</v>
      </c>
    </row>
    <row r="78" spans="1:6" ht="22.5" hidden="1" customHeight="1" x14ac:dyDescent="0.25">
      <c r="A78" s="6" t="s">
        <v>516</v>
      </c>
      <c r="B78" s="7">
        <v>1.0149999999999999</v>
      </c>
      <c r="C78" s="7">
        <v>1.014</v>
      </c>
      <c r="D78" s="7">
        <v>1.0109999999999999</v>
      </c>
      <c r="E78" s="7">
        <v>1.012</v>
      </c>
      <c r="F78" s="12">
        <v>794</v>
      </c>
    </row>
    <row r="79" spans="1:6" ht="22.5" hidden="1" customHeight="1" x14ac:dyDescent="0.25">
      <c r="A79" s="6" t="s">
        <v>517</v>
      </c>
      <c r="B79" s="7">
        <v>1.0149999999999999</v>
      </c>
      <c r="C79" s="7">
        <v>1.014</v>
      </c>
      <c r="D79" s="7">
        <v>1.0109999999999999</v>
      </c>
      <c r="E79" s="7">
        <v>1.012</v>
      </c>
      <c r="F79" s="12">
        <v>795</v>
      </c>
    </row>
    <row r="80" spans="1:6" ht="22.5" hidden="1" customHeight="1" x14ac:dyDescent="0.25">
      <c r="A80" s="6" t="s">
        <v>518</v>
      </c>
      <c r="B80" s="7">
        <v>1.0149999999999999</v>
      </c>
      <c r="C80" s="7">
        <v>1.014</v>
      </c>
      <c r="D80" s="7">
        <v>1.0109999999999999</v>
      </c>
      <c r="E80" s="7">
        <v>1.012</v>
      </c>
      <c r="F80" s="12">
        <v>796</v>
      </c>
    </row>
    <row r="81" spans="1:6" ht="22.5" hidden="1" customHeight="1" x14ac:dyDescent="0.25">
      <c r="A81" s="6" t="s">
        <v>519</v>
      </c>
      <c r="B81" s="7">
        <v>1.0149999999999999</v>
      </c>
      <c r="C81" s="7">
        <v>1.0149999999999999</v>
      </c>
      <c r="D81" s="7">
        <v>1.0149999999999999</v>
      </c>
      <c r="E81" s="7">
        <v>1.0149999999999999</v>
      </c>
      <c r="F81" s="12">
        <v>797</v>
      </c>
    </row>
    <row r="82" spans="1:6" ht="22.5" hidden="1" customHeight="1" x14ac:dyDescent="0.25">
      <c r="A82" s="6" t="s">
        <v>520</v>
      </c>
      <c r="B82" s="7">
        <v>1.0149999999999999</v>
      </c>
      <c r="C82" s="7">
        <v>1.014</v>
      </c>
      <c r="D82" s="7">
        <v>1.0109999999999999</v>
      </c>
      <c r="E82" s="7">
        <v>1.012</v>
      </c>
      <c r="F82" s="12">
        <v>798</v>
      </c>
    </row>
    <row r="83" spans="1:6" ht="22.5" hidden="1" customHeight="1" x14ac:dyDescent="0.25">
      <c r="A83" s="6" t="s">
        <v>521</v>
      </c>
      <c r="B83" s="7">
        <v>1.0149999999999999</v>
      </c>
      <c r="C83" s="7">
        <v>1.014</v>
      </c>
      <c r="D83" s="7">
        <v>1.0109999999999999</v>
      </c>
      <c r="E83" s="7">
        <v>1.012</v>
      </c>
      <c r="F83" s="12">
        <v>799</v>
      </c>
    </row>
    <row r="84" spans="1:6" ht="22.5" hidden="1" customHeight="1" x14ac:dyDescent="0.25">
      <c r="A84" s="6" t="s">
        <v>522</v>
      </c>
      <c r="B84" s="7">
        <v>1.0149999999999999</v>
      </c>
      <c r="C84" s="7">
        <v>1.014</v>
      </c>
      <c r="D84" s="7">
        <v>1.0109999999999999</v>
      </c>
      <c r="E84" s="7">
        <v>1.012</v>
      </c>
      <c r="F84" s="12">
        <v>801</v>
      </c>
    </row>
    <row r="85" spans="1:6" ht="22.5" hidden="1" customHeight="1" x14ac:dyDescent="0.25">
      <c r="A85" s="6" t="s">
        <v>523</v>
      </c>
      <c r="B85" s="7">
        <v>1.0149999999999999</v>
      </c>
      <c r="C85" s="7">
        <v>1.014</v>
      </c>
      <c r="D85" s="7">
        <v>1.0109999999999999</v>
      </c>
      <c r="E85" s="7">
        <v>1.012</v>
      </c>
      <c r="F85" s="12">
        <v>866</v>
      </c>
    </row>
    <row r="86" spans="1:6" ht="22.5" hidden="1" customHeight="1" x14ac:dyDescent="0.25">
      <c r="A86" s="6" t="s">
        <v>524</v>
      </c>
      <c r="B86" s="7">
        <v>1.0149999999999999</v>
      </c>
      <c r="C86" s="7">
        <v>1.014</v>
      </c>
      <c r="D86" s="7">
        <v>1.0109999999999999</v>
      </c>
      <c r="E86" s="7">
        <v>1.012</v>
      </c>
      <c r="F86" s="12">
        <v>867</v>
      </c>
    </row>
    <row r="87" spans="1:6" ht="22.5" hidden="1" customHeight="1" x14ac:dyDescent="0.25">
      <c r="A87" s="6" t="s">
        <v>525</v>
      </c>
      <c r="B87" s="7">
        <v>1.0149999999999999</v>
      </c>
      <c r="C87" s="7">
        <v>1.014</v>
      </c>
      <c r="D87" s="7">
        <v>1.0109999999999999</v>
      </c>
      <c r="E87" s="7">
        <v>1.012</v>
      </c>
      <c r="F87" s="12">
        <v>868</v>
      </c>
    </row>
    <row r="88" spans="1:6" ht="22.5" hidden="1" customHeight="1" x14ac:dyDescent="0.25">
      <c r="A88" s="6" t="s">
        <v>526</v>
      </c>
      <c r="B88" s="7">
        <v>1.0149999999999999</v>
      </c>
      <c r="C88" s="7">
        <v>1.0009999999999999</v>
      </c>
      <c r="D88" s="7">
        <v>1.0109999999999999</v>
      </c>
      <c r="E88" s="7">
        <v>1.012</v>
      </c>
      <c r="F88" s="12">
        <v>869</v>
      </c>
    </row>
    <row r="89" spans="1:6" ht="22.5" hidden="1" customHeight="1" x14ac:dyDescent="0.25">
      <c r="A89" s="6" t="s">
        <v>527</v>
      </c>
      <c r="B89" s="7">
        <v>1.0149999999999999</v>
      </c>
      <c r="C89" s="7">
        <v>1.014</v>
      </c>
      <c r="D89" s="7">
        <v>1.0109999999999999</v>
      </c>
      <c r="E89" s="7">
        <v>1.012</v>
      </c>
      <c r="F89" s="12">
        <v>870</v>
      </c>
    </row>
    <row r="90" spans="1:6" ht="22.5" hidden="1" customHeight="1" x14ac:dyDescent="0.25">
      <c r="A90" s="6" t="s">
        <v>528</v>
      </c>
      <c r="B90" s="7">
        <v>1.0149999999999999</v>
      </c>
      <c r="C90" s="7">
        <v>1.014</v>
      </c>
      <c r="D90" s="7">
        <v>1.0109999999999999</v>
      </c>
      <c r="E90" s="7">
        <v>1.012</v>
      </c>
      <c r="F90" s="12">
        <v>871</v>
      </c>
    </row>
    <row r="91" spans="1:6" ht="22.5" hidden="1" customHeight="1" x14ac:dyDescent="0.25">
      <c r="A91" s="6" t="s">
        <v>529</v>
      </c>
      <c r="B91" s="7">
        <v>1.0149999999999999</v>
      </c>
      <c r="C91" s="7">
        <v>1.014</v>
      </c>
      <c r="D91" s="7">
        <v>1.0109999999999999</v>
      </c>
      <c r="E91" s="7">
        <v>1.012</v>
      </c>
      <c r="F91" s="12">
        <v>872</v>
      </c>
    </row>
    <row r="92" spans="1:6" ht="22.5" hidden="1" customHeight="1" x14ac:dyDescent="0.25">
      <c r="A92" s="6" t="s">
        <v>530</v>
      </c>
      <c r="B92" s="7">
        <v>1.0149999999999999</v>
      </c>
      <c r="C92" s="7">
        <v>1.014</v>
      </c>
      <c r="D92" s="7">
        <v>1.0109999999999999</v>
      </c>
      <c r="E92" s="7">
        <v>1.012</v>
      </c>
      <c r="F92" s="12">
        <v>873</v>
      </c>
    </row>
    <row r="93" spans="1:6" ht="22.5" hidden="1" customHeight="1" x14ac:dyDescent="0.25">
      <c r="A93" s="6" t="s">
        <v>531</v>
      </c>
      <c r="B93" s="7">
        <v>1.0149999999999999</v>
      </c>
      <c r="C93" s="7">
        <v>1.014</v>
      </c>
      <c r="D93" s="7">
        <v>1.0109999999999999</v>
      </c>
      <c r="E93" s="7">
        <v>1.012</v>
      </c>
      <c r="F93" s="12">
        <v>874</v>
      </c>
    </row>
    <row r="94" spans="1:6" ht="22.5" hidden="1" customHeight="1" x14ac:dyDescent="0.25">
      <c r="A94" s="6" t="s">
        <v>532</v>
      </c>
      <c r="B94" s="7">
        <v>1.0149999999999999</v>
      </c>
      <c r="C94" s="7">
        <v>1.014</v>
      </c>
      <c r="D94" s="7">
        <v>1.0109999999999999</v>
      </c>
      <c r="E94" s="7">
        <v>1.012</v>
      </c>
      <c r="F94" s="12">
        <v>875</v>
      </c>
    </row>
    <row r="95" spans="1:6" ht="22.5" hidden="1" customHeight="1" x14ac:dyDescent="0.25">
      <c r="A95" s="6" t="s">
        <v>533</v>
      </c>
      <c r="B95" s="7">
        <v>1.0149999999999999</v>
      </c>
      <c r="C95" s="7">
        <v>1.014</v>
      </c>
      <c r="D95" s="7">
        <v>1.0109999999999999</v>
      </c>
      <c r="E95" s="7">
        <v>1.012</v>
      </c>
      <c r="F95" s="12">
        <v>876</v>
      </c>
    </row>
    <row r="96" spans="1:6" ht="22.5" hidden="1" customHeight="1" x14ac:dyDescent="0.25">
      <c r="A96" s="6" t="s">
        <v>534</v>
      </c>
      <c r="B96" s="7">
        <v>1.0149999999999999</v>
      </c>
      <c r="C96" s="7">
        <v>1.014</v>
      </c>
      <c r="D96" s="7">
        <v>1.0109999999999999</v>
      </c>
      <c r="E96" s="7">
        <v>1.012</v>
      </c>
      <c r="F96" s="12">
        <v>877</v>
      </c>
    </row>
    <row r="97" spans="1:6" ht="22.5" hidden="1" customHeight="1" x14ac:dyDescent="0.25">
      <c r="A97" s="6" t="s">
        <v>535</v>
      </c>
      <c r="B97" s="7">
        <v>1.0149999999999999</v>
      </c>
      <c r="C97" s="7">
        <v>1.014</v>
      </c>
      <c r="D97" s="7">
        <v>1.0109999999999999</v>
      </c>
      <c r="E97" s="7">
        <v>1.012</v>
      </c>
      <c r="F97" s="12">
        <v>878</v>
      </c>
    </row>
    <row r="98" spans="1:6" ht="22.5" hidden="1" customHeight="1" x14ac:dyDescent="0.25">
      <c r="A98" s="6" t="s">
        <v>536</v>
      </c>
      <c r="B98" s="7">
        <v>1.0149999999999999</v>
      </c>
      <c r="C98" s="7">
        <v>1.014</v>
      </c>
      <c r="D98" s="7">
        <v>1.0109999999999999</v>
      </c>
      <c r="E98" s="7">
        <v>1.012</v>
      </c>
      <c r="F98" s="12">
        <v>879</v>
      </c>
    </row>
    <row r="99" spans="1:6" ht="22.5" hidden="1" customHeight="1" x14ac:dyDescent="0.25">
      <c r="A99" s="6" t="s">
        <v>537</v>
      </c>
      <c r="B99" s="7">
        <v>1.0149999999999999</v>
      </c>
      <c r="C99" s="7">
        <v>1.014</v>
      </c>
      <c r="D99" s="7">
        <v>1.0109999999999999</v>
      </c>
      <c r="E99" s="7">
        <v>1.012</v>
      </c>
      <c r="F99" s="12">
        <v>880</v>
      </c>
    </row>
    <row r="100" spans="1:6" ht="22.5" hidden="1" customHeight="1" x14ac:dyDescent="0.25">
      <c r="A100" s="6" t="s">
        <v>538</v>
      </c>
      <c r="B100" s="7">
        <v>1.0149999999999999</v>
      </c>
      <c r="C100" s="7">
        <v>1.014</v>
      </c>
      <c r="D100" s="7">
        <v>1.0109999999999999</v>
      </c>
      <c r="E100" s="7">
        <v>1.012</v>
      </c>
      <c r="F100" s="12">
        <v>881</v>
      </c>
    </row>
    <row r="101" spans="1:6" ht="22.5" hidden="1" customHeight="1" x14ac:dyDescent="0.25">
      <c r="A101" s="6" t="s">
        <v>539</v>
      </c>
      <c r="B101" s="7">
        <v>1.0149999999999999</v>
      </c>
      <c r="C101" s="7">
        <v>1.014</v>
      </c>
      <c r="D101" s="7">
        <v>1.0109999999999999</v>
      </c>
      <c r="E101" s="7">
        <v>1.012</v>
      </c>
      <c r="F101" s="12">
        <v>882</v>
      </c>
    </row>
    <row r="102" spans="1:6" ht="22.5" hidden="1" customHeight="1" x14ac:dyDescent="0.25">
      <c r="A102" s="6" t="s">
        <v>540</v>
      </c>
      <c r="B102" s="7">
        <v>1.0149999999999999</v>
      </c>
      <c r="C102" s="7">
        <v>1.014</v>
      </c>
      <c r="D102" s="7">
        <v>1.0109999999999999</v>
      </c>
      <c r="E102" s="7">
        <v>1.012</v>
      </c>
      <c r="F102" s="12">
        <v>883</v>
      </c>
    </row>
    <row r="103" spans="1:6" ht="22.5" hidden="1" customHeight="1" x14ac:dyDescent="0.25">
      <c r="A103" s="6" t="s">
        <v>541</v>
      </c>
      <c r="B103" s="7">
        <v>1.0149999999999999</v>
      </c>
      <c r="C103" s="7">
        <v>1.014</v>
      </c>
      <c r="D103" s="7">
        <v>1.0109999999999999</v>
      </c>
      <c r="E103" s="7">
        <v>1.012</v>
      </c>
      <c r="F103" s="12">
        <v>884</v>
      </c>
    </row>
    <row r="104" spans="1:6" ht="22.5" hidden="1" customHeight="1" x14ac:dyDescent="0.25">
      <c r="A104" s="6" t="s">
        <v>542</v>
      </c>
      <c r="B104" s="7">
        <v>1.0149999999999999</v>
      </c>
      <c r="C104" s="7">
        <v>1.014</v>
      </c>
      <c r="D104" s="7">
        <v>1.0109999999999999</v>
      </c>
      <c r="E104" s="7">
        <v>1.012</v>
      </c>
      <c r="F104" s="12">
        <v>885</v>
      </c>
    </row>
    <row r="105" spans="1:6" ht="22.5" hidden="1" customHeight="1" x14ac:dyDescent="0.25">
      <c r="A105" s="6" t="s">
        <v>543</v>
      </c>
      <c r="B105" s="7">
        <v>1.0149999999999999</v>
      </c>
      <c r="C105" s="7">
        <v>1.014</v>
      </c>
      <c r="D105" s="7">
        <v>1.0109999999999999</v>
      </c>
      <c r="E105" s="7">
        <v>1.012</v>
      </c>
      <c r="F105" s="12">
        <v>886</v>
      </c>
    </row>
    <row r="106" spans="1:6" ht="22.5" hidden="1" customHeight="1" x14ac:dyDescent="0.25">
      <c r="A106" s="6" t="s">
        <v>544</v>
      </c>
      <c r="B106" s="7">
        <v>1.0149999999999999</v>
      </c>
      <c r="C106" s="7">
        <v>1.014</v>
      </c>
      <c r="D106" s="7">
        <v>1.0109999999999999</v>
      </c>
      <c r="E106" s="7">
        <v>1.012</v>
      </c>
      <c r="F106" s="12">
        <v>887</v>
      </c>
    </row>
    <row r="107" spans="1:6" ht="22.5" hidden="1" customHeight="1" x14ac:dyDescent="0.25">
      <c r="A107" s="6" t="s">
        <v>545</v>
      </c>
      <c r="B107" s="7">
        <v>1.048</v>
      </c>
      <c r="C107" s="7">
        <v>1.044</v>
      </c>
      <c r="D107" s="7">
        <v>1.03</v>
      </c>
      <c r="E107" s="7">
        <v>1.0369999999999999</v>
      </c>
      <c r="F107" s="15">
        <v>39</v>
      </c>
    </row>
    <row r="108" spans="1:6" ht="22.5" hidden="1" customHeight="1" x14ac:dyDescent="0.25">
      <c r="A108" s="6" t="s">
        <v>546</v>
      </c>
      <c r="B108" s="7">
        <v>1.0089999999999999</v>
      </c>
      <c r="C108" s="7">
        <v>1.0089999999999999</v>
      </c>
      <c r="D108" s="7">
        <v>1.0089999999999999</v>
      </c>
      <c r="E108" s="7">
        <v>1.0089999999999999</v>
      </c>
      <c r="F108" s="12">
        <v>2226</v>
      </c>
    </row>
    <row r="109" spans="1:6" ht="22.5" hidden="1" customHeight="1" x14ac:dyDescent="0.25">
      <c r="A109" s="6" t="s">
        <v>547</v>
      </c>
      <c r="B109" s="7">
        <v>1.048</v>
      </c>
      <c r="C109" s="7">
        <v>1.044</v>
      </c>
      <c r="D109" s="7">
        <v>1.03</v>
      </c>
      <c r="E109" s="7">
        <v>1.0369999999999999</v>
      </c>
      <c r="F109" s="12">
        <v>2818</v>
      </c>
    </row>
    <row r="110" spans="1:6" ht="22.5" hidden="1" customHeight="1" x14ac:dyDescent="0.25">
      <c r="A110" s="6" t="s">
        <v>548</v>
      </c>
      <c r="B110" s="7">
        <v>1</v>
      </c>
      <c r="C110" s="7">
        <v>1</v>
      </c>
      <c r="D110" s="7">
        <v>1</v>
      </c>
      <c r="E110" s="7">
        <v>1</v>
      </c>
      <c r="F110" s="12">
        <v>4018</v>
      </c>
    </row>
    <row r="111" spans="1:6" ht="22.5" hidden="1" customHeight="1" x14ac:dyDescent="0.25">
      <c r="A111" s="6" t="s">
        <v>549</v>
      </c>
      <c r="B111" s="7">
        <v>1.083</v>
      </c>
      <c r="C111" s="7">
        <v>1.077</v>
      </c>
      <c r="D111" s="7">
        <v>1.0649999999999999</v>
      </c>
      <c r="E111" s="7">
        <v>1.07</v>
      </c>
      <c r="F111" s="12">
        <v>7177</v>
      </c>
    </row>
    <row r="112" spans="1:6" ht="22.5" hidden="1" customHeight="1" x14ac:dyDescent="0.25">
      <c r="A112" s="6" t="s">
        <v>550</v>
      </c>
      <c r="B112" s="7">
        <v>1.002</v>
      </c>
      <c r="C112" s="7">
        <v>1.002</v>
      </c>
      <c r="D112" s="7">
        <v>1.002</v>
      </c>
      <c r="E112" s="7">
        <v>1.002</v>
      </c>
      <c r="F112" s="12">
        <v>7294</v>
      </c>
    </row>
    <row r="113" spans="1:6" ht="22.5" hidden="1" customHeight="1" x14ac:dyDescent="0.25">
      <c r="A113" s="6" t="s">
        <v>551</v>
      </c>
      <c r="B113" s="7">
        <v>1.0149999999999999</v>
      </c>
      <c r="C113" s="7">
        <v>1.0089999999999999</v>
      </c>
      <c r="D113" s="7">
        <v>1.0089999999999999</v>
      </c>
      <c r="E113" s="7">
        <v>1.0089999999999999</v>
      </c>
      <c r="F113" s="12">
        <v>7337</v>
      </c>
    </row>
    <row r="114" spans="1:6" ht="22.5" hidden="1" customHeight="1" x14ac:dyDescent="0.25">
      <c r="A114" s="6" t="s">
        <v>552</v>
      </c>
      <c r="B114" s="7">
        <v>1.0149999999999999</v>
      </c>
      <c r="C114" s="7">
        <v>1.014</v>
      </c>
      <c r="D114" s="7">
        <v>1.0109999999999999</v>
      </c>
      <c r="E114" s="7">
        <v>1.012</v>
      </c>
      <c r="F114" s="12">
        <v>7371</v>
      </c>
    </row>
    <row r="115" spans="1:6" hidden="1" x14ac:dyDescent="0.25"/>
    <row r="116" spans="1:6" ht="22.5" hidden="1" customHeight="1" x14ac:dyDescent="0.25">
      <c r="A116" s="151" t="s">
        <v>35</v>
      </c>
      <c r="B116" s="152"/>
      <c r="C116" s="152"/>
      <c r="D116" s="152"/>
      <c r="E116" s="152"/>
      <c r="F116" s="153"/>
    </row>
    <row r="117" spans="1:6" ht="22.5" hidden="1" customHeight="1" x14ac:dyDescent="0.25">
      <c r="A117" s="151" t="s">
        <v>275</v>
      </c>
      <c r="B117" s="152"/>
      <c r="C117" s="152"/>
      <c r="D117" s="152"/>
      <c r="E117" s="152"/>
      <c r="F117" s="153"/>
    </row>
    <row r="118" spans="1:6" ht="33" hidden="1" customHeight="1" x14ac:dyDescent="0.25">
      <c r="A118" s="2" t="s">
        <v>37</v>
      </c>
      <c r="B118" s="2" t="s">
        <v>2</v>
      </c>
      <c r="C118" s="2" t="s">
        <v>3</v>
      </c>
      <c r="D118" s="2" t="s">
        <v>4</v>
      </c>
      <c r="E118" s="2" t="s">
        <v>5</v>
      </c>
      <c r="F118" s="2" t="s">
        <v>23</v>
      </c>
    </row>
    <row r="119" spans="1:6" ht="22.5" hidden="1" customHeight="1" x14ac:dyDescent="0.25">
      <c r="A119" s="6" t="s">
        <v>553</v>
      </c>
      <c r="B119" s="7">
        <v>1.0009999999999999</v>
      </c>
      <c r="C119" s="7">
        <v>1.0009999999999999</v>
      </c>
      <c r="D119" s="7">
        <v>1.0009999999999999</v>
      </c>
      <c r="E119" s="7">
        <v>1.0009999999999999</v>
      </c>
      <c r="F119" s="12">
        <v>703</v>
      </c>
    </row>
    <row r="120" spans="1:6" ht="22.5" hidden="1" customHeight="1" x14ac:dyDescent="0.25">
      <c r="A120" s="6" t="s">
        <v>554</v>
      </c>
      <c r="B120" s="7">
        <v>1.002</v>
      </c>
      <c r="C120" s="7">
        <v>1.002</v>
      </c>
      <c r="D120" s="7">
        <v>1.002</v>
      </c>
      <c r="E120" s="7">
        <v>1.002</v>
      </c>
      <c r="F120" s="12">
        <v>708</v>
      </c>
    </row>
    <row r="121" spans="1:6" ht="22.5" hidden="1" customHeight="1" x14ac:dyDescent="0.25">
      <c r="A121" s="6" t="s">
        <v>555</v>
      </c>
      <c r="B121" s="7">
        <v>1.022</v>
      </c>
      <c r="C121" s="7">
        <v>1.0209999999999999</v>
      </c>
      <c r="D121" s="7">
        <v>1.0169999999999999</v>
      </c>
      <c r="E121" s="7">
        <v>1.0189999999999999</v>
      </c>
      <c r="F121" s="12">
        <v>731</v>
      </c>
    </row>
    <row r="122" spans="1:6" ht="22.5" hidden="1" customHeight="1" x14ac:dyDescent="0.25">
      <c r="A122" s="6" t="s">
        <v>556</v>
      </c>
      <c r="B122" s="7">
        <v>0.999</v>
      </c>
      <c r="C122" s="7">
        <v>0.999</v>
      </c>
      <c r="D122" s="7">
        <v>0.999</v>
      </c>
      <c r="E122" s="7">
        <v>0.999</v>
      </c>
      <c r="F122" s="12">
        <v>732</v>
      </c>
    </row>
    <row r="123" spans="1:6" ht="22.5" hidden="1" customHeight="1" x14ac:dyDescent="0.25">
      <c r="A123" s="6" t="s">
        <v>557</v>
      </c>
      <c r="B123" s="7">
        <v>1.0149999999999999</v>
      </c>
      <c r="C123" s="7">
        <v>1.014</v>
      </c>
      <c r="D123" s="7">
        <v>1.0109999999999999</v>
      </c>
      <c r="E123" s="7">
        <v>1.012</v>
      </c>
      <c r="F123" s="12">
        <v>733</v>
      </c>
    </row>
    <row r="124" spans="1:6" ht="22.5" hidden="1" customHeight="1" x14ac:dyDescent="0.25">
      <c r="A124" s="6" t="s">
        <v>558</v>
      </c>
      <c r="B124" s="7">
        <v>1.0029999999999999</v>
      </c>
      <c r="C124" s="7">
        <v>1.0029999999999999</v>
      </c>
      <c r="D124" s="7">
        <v>1.0029999999999999</v>
      </c>
      <c r="E124" s="7">
        <v>1.0029999999999999</v>
      </c>
      <c r="F124" s="12">
        <v>734</v>
      </c>
    </row>
    <row r="125" spans="1:6" ht="22.5" hidden="1" customHeight="1" x14ac:dyDescent="0.25">
      <c r="A125" s="6" t="s">
        <v>559</v>
      </c>
      <c r="B125" s="7">
        <v>1.0149999999999999</v>
      </c>
      <c r="C125" s="7">
        <v>1.0149999999999999</v>
      </c>
      <c r="D125" s="7">
        <v>1.0149999999999999</v>
      </c>
      <c r="E125" s="7">
        <v>1.0149999999999999</v>
      </c>
      <c r="F125" s="12">
        <v>735</v>
      </c>
    </row>
    <row r="126" spans="1:6" ht="22.5" hidden="1" customHeight="1" x14ac:dyDescent="0.25">
      <c r="A126" s="6" t="s">
        <v>560</v>
      </c>
      <c r="B126" s="7">
        <v>1.0369999999999999</v>
      </c>
      <c r="C126" s="7">
        <v>1.0369999999999999</v>
      </c>
      <c r="D126" s="7">
        <v>1.0109999999999999</v>
      </c>
      <c r="E126" s="7">
        <v>1.0369999999999999</v>
      </c>
      <c r="F126" s="12">
        <v>736</v>
      </c>
    </row>
    <row r="127" spans="1:6" ht="22.5" hidden="1" customHeight="1" x14ac:dyDescent="0.25">
      <c r="A127" s="6" t="s">
        <v>561</v>
      </c>
      <c r="B127" s="7">
        <v>1.0149999999999999</v>
      </c>
      <c r="C127" s="7">
        <v>1.014</v>
      </c>
      <c r="D127" s="7">
        <v>1.0109999999999999</v>
      </c>
      <c r="E127" s="7">
        <v>1.012</v>
      </c>
      <c r="F127" s="12">
        <v>737</v>
      </c>
    </row>
    <row r="128" spans="1:6" ht="22.5" hidden="1" customHeight="1" x14ac:dyDescent="0.25">
      <c r="A128" s="6" t="s">
        <v>562</v>
      </c>
      <c r="B128" s="7">
        <v>1</v>
      </c>
      <c r="C128" s="7">
        <v>1</v>
      </c>
      <c r="D128" s="7">
        <v>1.0109999999999999</v>
      </c>
      <c r="E128" s="7">
        <v>1</v>
      </c>
      <c r="F128" s="12">
        <v>738</v>
      </c>
    </row>
    <row r="129" spans="1:6" ht="22.5" hidden="1" customHeight="1" x14ac:dyDescent="0.25">
      <c r="A129" s="6" t="s">
        <v>563</v>
      </c>
      <c r="B129" s="7">
        <v>1</v>
      </c>
      <c r="C129" s="7">
        <v>1</v>
      </c>
      <c r="D129" s="7">
        <v>1.0109999999999999</v>
      </c>
      <c r="E129" s="7">
        <v>1</v>
      </c>
      <c r="F129" s="12">
        <v>739</v>
      </c>
    </row>
    <row r="130" spans="1:6" ht="22.5" hidden="1" customHeight="1" x14ac:dyDescent="0.25">
      <c r="A130" s="6" t="s">
        <v>564</v>
      </c>
      <c r="B130" s="7">
        <v>1</v>
      </c>
      <c r="C130" s="7">
        <v>1</v>
      </c>
      <c r="D130" s="7">
        <v>1</v>
      </c>
      <c r="E130" s="7">
        <v>1</v>
      </c>
      <c r="F130" s="12">
        <v>741</v>
      </c>
    </row>
    <row r="131" spans="1:6" ht="22.5" hidden="1" customHeight="1" x14ac:dyDescent="0.25">
      <c r="A131" s="6" t="s">
        <v>565</v>
      </c>
      <c r="B131" s="7">
        <v>1.022</v>
      </c>
      <c r="C131" s="7">
        <v>1.0209999999999999</v>
      </c>
      <c r="D131" s="7">
        <v>1.0169999999999999</v>
      </c>
      <c r="E131" s="7">
        <v>1.0189999999999999</v>
      </c>
      <c r="F131" s="12">
        <v>745</v>
      </c>
    </row>
    <row r="132" spans="1:6" ht="22.5" hidden="1" customHeight="1" x14ac:dyDescent="0.25">
      <c r="A132" s="6" t="s">
        <v>566</v>
      </c>
      <c r="B132" s="7">
        <v>1.022</v>
      </c>
      <c r="C132" s="7">
        <v>1.0209999999999999</v>
      </c>
      <c r="D132" s="7">
        <v>1.0169999999999999</v>
      </c>
      <c r="E132" s="7">
        <v>1.0189999999999999</v>
      </c>
      <c r="F132" s="12">
        <v>746</v>
      </c>
    </row>
    <row r="133" spans="1:6" ht="22.5" hidden="1" customHeight="1" x14ac:dyDescent="0.25">
      <c r="A133" s="6" t="s">
        <v>567</v>
      </c>
      <c r="B133" s="7">
        <v>1.022</v>
      </c>
      <c r="C133" s="7">
        <v>1.0209999999999999</v>
      </c>
      <c r="D133" s="7">
        <v>1.0169999999999999</v>
      </c>
      <c r="E133" s="7">
        <v>1.0189999999999999</v>
      </c>
      <c r="F133" s="12">
        <v>748</v>
      </c>
    </row>
    <row r="134" spans="1:6" ht="22.5" hidden="1" customHeight="1" x14ac:dyDescent="0.25">
      <c r="A134" s="6" t="s">
        <v>568</v>
      </c>
      <c r="B134" s="7">
        <v>1.0569999999999999</v>
      </c>
      <c r="C134" s="7">
        <v>1.0569999999999999</v>
      </c>
      <c r="D134" s="7">
        <v>1.056</v>
      </c>
      <c r="E134" s="7">
        <v>1.056</v>
      </c>
      <c r="F134" s="12">
        <v>749</v>
      </c>
    </row>
    <row r="135" spans="1:6" ht="22.5" hidden="1" customHeight="1" x14ac:dyDescent="0.25">
      <c r="A135" s="6" t="s">
        <v>569</v>
      </c>
      <c r="B135" s="7">
        <v>0.99399999999999999</v>
      </c>
      <c r="C135" s="7">
        <v>0.99399999999999999</v>
      </c>
      <c r="D135" s="7">
        <v>0.99399999999999999</v>
      </c>
      <c r="E135" s="7">
        <v>0.99399999999999999</v>
      </c>
      <c r="F135" s="12">
        <v>750</v>
      </c>
    </row>
    <row r="136" spans="1:6" ht="22.5" hidden="1" customHeight="1" x14ac:dyDescent="0.25">
      <c r="A136" s="6" t="s">
        <v>570</v>
      </c>
      <c r="B136" s="7">
        <v>1.0149999999999999</v>
      </c>
      <c r="C136" s="7">
        <v>1.0549999999999999</v>
      </c>
      <c r="D136" s="7">
        <v>1.0109999999999999</v>
      </c>
      <c r="E136" s="7">
        <v>1.054</v>
      </c>
      <c r="F136" s="12">
        <v>751</v>
      </c>
    </row>
    <row r="137" spans="1:6" ht="22.5" hidden="1" customHeight="1" x14ac:dyDescent="0.25">
      <c r="A137" s="6" t="s">
        <v>571</v>
      </c>
      <c r="B137" s="7">
        <v>1.022</v>
      </c>
      <c r="C137" s="7">
        <v>1.0209999999999999</v>
      </c>
      <c r="D137" s="7">
        <v>1.0169999999999999</v>
      </c>
      <c r="E137" s="7">
        <v>1.0189999999999999</v>
      </c>
      <c r="F137" s="12">
        <v>752</v>
      </c>
    </row>
    <row r="138" spans="1:6" ht="22.5" hidden="1" customHeight="1" x14ac:dyDescent="0.25">
      <c r="A138" s="6" t="s">
        <v>572</v>
      </c>
      <c r="B138" s="7">
        <v>1.022</v>
      </c>
      <c r="C138" s="7">
        <v>1.0209999999999999</v>
      </c>
      <c r="D138" s="7">
        <v>1.0169999999999999</v>
      </c>
      <c r="E138" s="7">
        <v>1.0189999999999999</v>
      </c>
      <c r="F138" s="12">
        <v>753</v>
      </c>
    </row>
    <row r="139" spans="1:6" ht="22.5" hidden="1" customHeight="1" x14ac:dyDescent="0.25">
      <c r="A139" s="6" t="s">
        <v>573</v>
      </c>
      <c r="B139" s="7">
        <v>1.0009999999999999</v>
      </c>
      <c r="C139" s="7">
        <v>1.0009999999999999</v>
      </c>
      <c r="D139" s="7">
        <v>1.0109999999999999</v>
      </c>
      <c r="E139" s="7">
        <v>1.012</v>
      </c>
      <c r="F139" s="12">
        <v>754</v>
      </c>
    </row>
    <row r="140" spans="1:6" ht="22.5" hidden="1" customHeight="1" x14ac:dyDescent="0.25">
      <c r="A140" s="6" t="s">
        <v>574</v>
      </c>
      <c r="B140" s="7">
        <v>1.0169999999999999</v>
      </c>
      <c r="C140" s="7">
        <v>1.0169999999999999</v>
      </c>
      <c r="D140" s="7">
        <v>1.0169999999999999</v>
      </c>
      <c r="E140" s="7">
        <v>1.0169999999999999</v>
      </c>
      <c r="F140" s="12">
        <v>755</v>
      </c>
    </row>
    <row r="141" spans="1:6" ht="22.5" hidden="1" customHeight="1" x14ac:dyDescent="0.25">
      <c r="A141" s="6" t="s">
        <v>575</v>
      </c>
      <c r="B141" s="7">
        <v>1.0149999999999999</v>
      </c>
      <c r="C141" s="7">
        <v>1.022</v>
      </c>
      <c r="D141" s="7">
        <v>1.0109999999999999</v>
      </c>
      <c r="E141" s="7">
        <v>1.0209999999999999</v>
      </c>
      <c r="F141" s="12">
        <v>756</v>
      </c>
    </row>
    <row r="142" spans="1:6" ht="22.5" hidden="1" customHeight="1" x14ac:dyDescent="0.25">
      <c r="A142" s="6" t="s">
        <v>576</v>
      </c>
      <c r="B142" s="7">
        <v>1.0149999999999999</v>
      </c>
      <c r="C142" s="7">
        <v>1.0629999999999999</v>
      </c>
      <c r="D142" s="7">
        <v>1.0109999999999999</v>
      </c>
      <c r="E142" s="7">
        <v>1.0620000000000001</v>
      </c>
      <c r="F142" s="12">
        <v>757</v>
      </c>
    </row>
    <row r="143" spans="1:6" ht="22.5" hidden="1" customHeight="1" x14ac:dyDescent="0.25">
      <c r="A143" s="6" t="s">
        <v>577</v>
      </c>
      <c r="B143" s="7">
        <v>1.0149999999999999</v>
      </c>
      <c r="C143" s="7">
        <v>1.028</v>
      </c>
      <c r="D143" s="7">
        <v>1.0109999999999999</v>
      </c>
      <c r="E143" s="7">
        <v>1.028</v>
      </c>
      <c r="F143" s="12">
        <v>758</v>
      </c>
    </row>
    <row r="144" spans="1:6" ht="22.5" hidden="1" customHeight="1" x14ac:dyDescent="0.25">
      <c r="A144" s="6" t="s">
        <v>578</v>
      </c>
      <c r="B144" s="7">
        <v>1.0149999999999999</v>
      </c>
      <c r="C144" s="7">
        <v>1.03</v>
      </c>
      <c r="D144" s="7">
        <v>1.0109999999999999</v>
      </c>
      <c r="E144" s="7">
        <v>1.0289999999999999</v>
      </c>
      <c r="F144" s="12">
        <v>759</v>
      </c>
    </row>
    <row r="145" spans="1:6" ht="22.5" hidden="1" customHeight="1" x14ac:dyDescent="0.25">
      <c r="A145" s="6" t="s">
        <v>579</v>
      </c>
      <c r="B145" s="7">
        <v>1.0149999999999999</v>
      </c>
      <c r="C145" s="7">
        <v>1.0469999999999999</v>
      </c>
      <c r="D145" s="7">
        <v>1.0109999999999999</v>
      </c>
      <c r="E145" s="7">
        <v>1.0449999999999999</v>
      </c>
      <c r="F145" s="12">
        <v>760</v>
      </c>
    </row>
    <row r="146" spans="1:6" ht="22.5" hidden="1" customHeight="1" x14ac:dyDescent="0.25">
      <c r="A146" s="6" t="s">
        <v>580</v>
      </c>
      <c r="B146" s="7">
        <v>1.0149999999999999</v>
      </c>
      <c r="C146" s="7">
        <v>1</v>
      </c>
      <c r="D146" s="7">
        <v>1.0109999999999999</v>
      </c>
      <c r="E146" s="7">
        <v>0.998</v>
      </c>
      <c r="F146" s="12">
        <v>761</v>
      </c>
    </row>
    <row r="147" spans="1:6" ht="22.5" hidden="1" customHeight="1" x14ac:dyDescent="0.25">
      <c r="A147" s="6" t="s">
        <v>581</v>
      </c>
      <c r="B147" s="7">
        <v>1.0149999999999999</v>
      </c>
      <c r="C147" s="7">
        <v>1.052</v>
      </c>
      <c r="D147" s="7">
        <v>1.0109999999999999</v>
      </c>
      <c r="E147" s="7">
        <v>1.052</v>
      </c>
      <c r="F147" s="12">
        <v>762</v>
      </c>
    </row>
    <row r="148" spans="1:6" ht="22.5" hidden="1" customHeight="1" x14ac:dyDescent="0.25">
      <c r="A148" s="6" t="s">
        <v>582</v>
      </c>
      <c r="B148" s="7">
        <v>1.0289999999999999</v>
      </c>
      <c r="C148" s="7">
        <v>1.028</v>
      </c>
      <c r="D148" s="7">
        <v>1.0289999999999999</v>
      </c>
      <c r="E148" s="7">
        <v>1.0269999999999999</v>
      </c>
      <c r="F148" s="12">
        <v>763</v>
      </c>
    </row>
    <row r="149" spans="1:6" ht="22.5" hidden="1" customHeight="1" x14ac:dyDescent="0.25">
      <c r="A149" s="6" t="s">
        <v>583</v>
      </c>
      <c r="B149" s="7">
        <v>1.0149999999999999</v>
      </c>
      <c r="C149" s="7">
        <v>1.038</v>
      </c>
      <c r="D149" s="7">
        <v>1.044</v>
      </c>
      <c r="E149" s="7">
        <v>1.0349999999999999</v>
      </c>
      <c r="F149" s="12">
        <v>764</v>
      </c>
    </row>
    <row r="150" spans="1:6" ht="22.5" hidden="1" customHeight="1" x14ac:dyDescent="0.25">
      <c r="A150" s="6" t="s">
        <v>584</v>
      </c>
      <c r="B150" s="7">
        <v>1.0149999999999999</v>
      </c>
      <c r="C150" s="7">
        <v>1.02</v>
      </c>
      <c r="D150" s="7">
        <v>1.0109999999999999</v>
      </c>
      <c r="E150" s="7">
        <v>1.02</v>
      </c>
      <c r="F150" s="12">
        <v>765</v>
      </c>
    </row>
    <row r="151" spans="1:6" ht="22.5" hidden="1" customHeight="1" x14ac:dyDescent="0.25">
      <c r="A151" s="6" t="s">
        <v>585</v>
      </c>
      <c r="B151" s="7">
        <v>1.006</v>
      </c>
      <c r="C151" s="7">
        <v>1.006</v>
      </c>
      <c r="D151" s="7">
        <v>1.006</v>
      </c>
      <c r="E151" s="7">
        <v>1.006</v>
      </c>
      <c r="F151" s="12">
        <v>766</v>
      </c>
    </row>
    <row r="152" spans="1:6" ht="22.5" hidden="1" customHeight="1" x14ac:dyDescent="0.25">
      <c r="A152" s="6" t="s">
        <v>586</v>
      </c>
      <c r="B152" s="7">
        <v>1.0149999999999999</v>
      </c>
      <c r="C152" s="7">
        <v>1.085</v>
      </c>
      <c r="D152" s="7">
        <v>1.0109999999999999</v>
      </c>
      <c r="E152" s="7">
        <v>1.0840000000000001</v>
      </c>
      <c r="F152" s="12">
        <v>767</v>
      </c>
    </row>
    <row r="153" spans="1:6" ht="22.5" hidden="1" customHeight="1" x14ac:dyDescent="0.25">
      <c r="A153" s="6" t="s">
        <v>587</v>
      </c>
      <c r="B153" s="7">
        <v>1.0149999999999999</v>
      </c>
      <c r="C153" s="7">
        <v>1.0329999999999999</v>
      </c>
      <c r="D153" s="7">
        <v>1.0109999999999999</v>
      </c>
      <c r="E153" s="7">
        <v>1.0329999999999999</v>
      </c>
      <c r="F153" s="12">
        <v>768</v>
      </c>
    </row>
    <row r="154" spans="1:6" ht="22.5" hidden="1" customHeight="1" x14ac:dyDescent="0.25">
      <c r="A154" s="6" t="s">
        <v>588</v>
      </c>
      <c r="B154" s="7">
        <v>1.0149999999999999</v>
      </c>
      <c r="C154" s="7">
        <v>1.036</v>
      </c>
      <c r="D154" s="7">
        <v>1.0109999999999999</v>
      </c>
      <c r="E154" s="7">
        <v>1.036</v>
      </c>
      <c r="F154" s="12">
        <v>769</v>
      </c>
    </row>
    <row r="155" spans="1:6" ht="22.5" hidden="1" customHeight="1" x14ac:dyDescent="0.25">
      <c r="A155" s="6" t="s">
        <v>589</v>
      </c>
      <c r="B155" s="7">
        <v>1.022</v>
      </c>
      <c r="C155" s="7">
        <v>1.0209999999999999</v>
      </c>
      <c r="D155" s="7">
        <v>1.0169999999999999</v>
      </c>
      <c r="E155" s="7">
        <v>1.0189999999999999</v>
      </c>
      <c r="F155" s="12">
        <v>805</v>
      </c>
    </row>
    <row r="156" spans="1:6" ht="22.5" hidden="1" customHeight="1" x14ac:dyDescent="0.25">
      <c r="A156" s="6" t="s">
        <v>590</v>
      </c>
      <c r="B156" s="7">
        <v>1.022</v>
      </c>
      <c r="C156" s="7">
        <v>1.0209999999999999</v>
      </c>
      <c r="D156" s="7">
        <v>1.0169999999999999</v>
      </c>
      <c r="E156" s="7">
        <v>1.0189999999999999</v>
      </c>
      <c r="F156" s="12">
        <v>806</v>
      </c>
    </row>
    <row r="157" spans="1:6" ht="22.5" hidden="1" customHeight="1" x14ac:dyDescent="0.25">
      <c r="A157" s="6" t="s">
        <v>591</v>
      </c>
      <c r="B157" s="7">
        <v>1.032</v>
      </c>
      <c r="C157" s="7">
        <v>1.0309999999999999</v>
      </c>
      <c r="D157" s="7">
        <v>1.032</v>
      </c>
      <c r="E157" s="7">
        <v>1.0309999999999999</v>
      </c>
      <c r="F157" s="12">
        <v>815</v>
      </c>
    </row>
    <row r="158" spans="1:6" ht="22.5" hidden="1" customHeight="1" x14ac:dyDescent="0.25">
      <c r="A158" s="6" t="s">
        <v>592</v>
      </c>
      <c r="B158" s="7">
        <v>1.0149999999999999</v>
      </c>
      <c r="C158" s="7">
        <v>1.03</v>
      </c>
      <c r="D158" s="7">
        <v>1.0109999999999999</v>
      </c>
      <c r="E158" s="7">
        <v>1.03</v>
      </c>
      <c r="F158" s="12">
        <v>816</v>
      </c>
    </row>
    <row r="159" spans="1:6" ht="22.5" hidden="1" customHeight="1" x14ac:dyDescent="0.25">
      <c r="A159" s="6" t="s">
        <v>593</v>
      </c>
      <c r="B159" s="7">
        <v>1.0149999999999999</v>
      </c>
      <c r="C159" s="7">
        <v>1.014</v>
      </c>
      <c r="D159" s="7">
        <v>1.0109999999999999</v>
      </c>
      <c r="E159" s="7">
        <v>1.012</v>
      </c>
      <c r="F159" s="12">
        <v>817</v>
      </c>
    </row>
    <row r="160" spans="1:6" ht="22.5" hidden="1" customHeight="1" x14ac:dyDescent="0.25">
      <c r="A160" s="6" t="s">
        <v>594</v>
      </c>
      <c r="B160" s="7">
        <v>1.0109999999999999</v>
      </c>
      <c r="C160" s="7">
        <v>1.0149999999999999</v>
      </c>
      <c r="D160" s="7">
        <v>1.0149999999999999</v>
      </c>
      <c r="E160" s="7">
        <v>1.0149999999999999</v>
      </c>
      <c r="F160" s="12">
        <v>818</v>
      </c>
    </row>
    <row r="161" spans="1:6" ht="22.5" hidden="1" customHeight="1" x14ac:dyDescent="0.25">
      <c r="A161" s="6" t="s">
        <v>595</v>
      </c>
      <c r="B161" s="7">
        <v>1.0149999999999999</v>
      </c>
      <c r="C161" s="7">
        <v>1.0620000000000001</v>
      </c>
      <c r="D161" s="7">
        <v>1.0109999999999999</v>
      </c>
      <c r="E161" s="7">
        <v>1.0609999999999999</v>
      </c>
      <c r="F161" s="12">
        <v>819</v>
      </c>
    </row>
    <row r="162" spans="1:6" ht="22.5" hidden="1" customHeight="1" x14ac:dyDescent="0.25">
      <c r="A162" s="6" t="s">
        <v>596</v>
      </c>
      <c r="B162" s="7">
        <v>1.0149999999999999</v>
      </c>
      <c r="C162" s="7">
        <v>1.022</v>
      </c>
      <c r="D162" s="7">
        <v>1.0109999999999999</v>
      </c>
      <c r="E162" s="7">
        <v>1.022</v>
      </c>
      <c r="F162" s="12">
        <v>820</v>
      </c>
    </row>
    <row r="163" spans="1:6" ht="22.5" hidden="1" customHeight="1" x14ac:dyDescent="0.25">
      <c r="A163" s="6" t="s">
        <v>597</v>
      </c>
      <c r="B163" s="7">
        <v>1.0149999999999999</v>
      </c>
      <c r="C163" s="7">
        <v>1.071</v>
      </c>
      <c r="D163" s="7">
        <v>1.0109999999999999</v>
      </c>
      <c r="E163" s="7">
        <v>1.07</v>
      </c>
      <c r="F163" s="12">
        <v>821</v>
      </c>
    </row>
    <row r="164" spans="1:6" ht="22.5" hidden="1" customHeight="1" x14ac:dyDescent="0.25">
      <c r="A164" s="6" t="s">
        <v>598</v>
      </c>
      <c r="B164" s="7">
        <v>1.0149999999999999</v>
      </c>
      <c r="C164" s="7">
        <v>1.0489999999999999</v>
      </c>
      <c r="D164" s="7">
        <v>1.0109999999999999</v>
      </c>
      <c r="E164" s="7">
        <v>1.0489999999999999</v>
      </c>
      <c r="F164" s="12">
        <v>824</v>
      </c>
    </row>
    <row r="165" spans="1:6" ht="22.5" hidden="1" customHeight="1" x14ac:dyDescent="0.25">
      <c r="A165" s="6" t="s">
        <v>599</v>
      </c>
      <c r="B165" s="7">
        <v>1.0149999999999999</v>
      </c>
      <c r="C165" s="7">
        <v>1.0640000000000001</v>
      </c>
      <c r="D165" s="7">
        <v>1.0109999999999999</v>
      </c>
      <c r="E165" s="7">
        <v>1.0629999999999999</v>
      </c>
      <c r="F165" s="12">
        <v>825</v>
      </c>
    </row>
    <row r="166" spans="1:6" ht="22.5" hidden="1" customHeight="1" x14ac:dyDescent="0.25">
      <c r="A166" s="6" t="s">
        <v>600</v>
      </c>
      <c r="B166" s="7">
        <v>1.0149999999999999</v>
      </c>
      <c r="C166" s="7">
        <v>1.0229999999999999</v>
      </c>
      <c r="D166" s="7">
        <v>1.0109999999999999</v>
      </c>
      <c r="E166" s="7">
        <v>1.022</v>
      </c>
      <c r="F166" s="12">
        <v>826</v>
      </c>
    </row>
    <row r="167" spans="1:6" ht="22.5" hidden="1" customHeight="1" x14ac:dyDescent="0.25">
      <c r="A167" s="6" t="s">
        <v>601</v>
      </c>
      <c r="B167" s="7">
        <v>0.999</v>
      </c>
      <c r="C167" s="7">
        <v>1.0009999999999999</v>
      </c>
      <c r="D167" s="7">
        <v>1.0109999999999999</v>
      </c>
      <c r="E167" s="7">
        <v>1.0009999999999999</v>
      </c>
      <c r="F167" s="12">
        <v>827</v>
      </c>
    </row>
    <row r="168" spans="1:6" ht="22.5" hidden="1" customHeight="1" x14ac:dyDescent="0.25">
      <c r="A168" s="6" t="s">
        <v>602</v>
      </c>
      <c r="B168" s="7">
        <v>1.0149999999999999</v>
      </c>
      <c r="C168" s="7">
        <v>1.0289999999999999</v>
      </c>
      <c r="D168" s="7">
        <v>1.0109999999999999</v>
      </c>
      <c r="E168" s="7">
        <v>1.0289999999999999</v>
      </c>
      <c r="F168" s="12">
        <v>828</v>
      </c>
    </row>
    <row r="169" spans="1:6" ht="22.5" hidden="1" customHeight="1" x14ac:dyDescent="0.25">
      <c r="A169" s="6" t="s">
        <v>603</v>
      </c>
      <c r="B169" s="7">
        <v>1.0149999999999999</v>
      </c>
      <c r="C169" s="7">
        <v>1.014</v>
      </c>
      <c r="D169" s="7">
        <v>1.0109999999999999</v>
      </c>
      <c r="E169" s="7">
        <v>1.012</v>
      </c>
      <c r="F169" s="12">
        <v>829</v>
      </c>
    </row>
    <row r="170" spans="1:6" ht="22.5" hidden="1" customHeight="1" x14ac:dyDescent="0.25">
      <c r="A170" s="6" t="s">
        <v>604</v>
      </c>
      <c r="B170" s="7">
        <v>1.0620000000000001</v>
      </c>
      <c r="C170" s="7">
        <v>1.0609999999999999</v>
      </c>
      <c r="D170" s="7">
        <v>1.071</v>
      </c>
      <c r="E170" s="7">
        <v>1.0720000000000001</v>
      </c>
      <c r="F170" s="12">
        <v>830</v>
      </c>
    </row>
    <row r="171" spans="1:6" ht="22.5" hidden="1" customHeight="1" x14ac:dyDescent="0.25">
      <c r="A171" s="6" t="s">
        <v>605</v>
      </c>
      <c r="B171" s="7">
        <v>1.0149999999999999</v>
      </c>
      <c r="C171" s="7">
        <v>1.036</v>
      </c>
      <c r="D171" s="7">
        <v>1.0109999999999999</v>
      </c>
      <c r="E171" s="7">
        <v>1.0349999999999999</v>
      </c>
      <c r="F171" s="12">
        <v>831</v>
      </c>
    </row>
    <row r="172" spans="1:6" ht="22.5" hidden="1" customHeight="1" x14ac:dyDescent="0.25">
      <c r="A172" s="6" t="s">
        <v>606</v>
      </c>
      <c r="B172" s="7">
        <v>1.0149999999999999</v>
      </c>
      <c r="C172" s="7">
        <v>1.014</v>
      </c>
      <c r="D172" s="7">
        <v>1.0109999999999999</v>
      </c>
      <c r="E172" s="7">
        <v>1.012</v>
      </c>
      <c r="F172" s="12">
        <v>832</v>
      </c>
    </row>
    <row r="173" spans="1:6" ht="22.5" hidden="1" customHeight="1" x14ac:dyDescent="0.25">
      <c r="A173" s="6" t="s">
        <v>607</v>
      </c>
      <c r="B173" s="7">
        <v>1.0149999999999999</v>
      </c>
      <c r="C173" s="7">
        <v>1.0389999999999999</v>
      </c>
      <c r="D173" s="7">
        <v>1.0109999999999999</v>
      </c>
      <c r="E173" s="7">
        <v>1.038</v>
      </c>
      <c r="F173" s="12">
        <v>833</v>
      </c>
    </row>
    <row r="174" spans="1:6" ht="22.5" hidden="1" customHeight="1" x14ac:dyDescent="0.25">
      <c r="A174" s="6" t="s">
        <v>608</v>
      </c>
      <c r="B174" s="7">
        <v>1.0189999999999999</v>
      </c>
      <c r="C174" s="7">
        <v>1.0189999999999999</v>
      </c>
      <c r="D174" s="7">
        <v>1.0189999999999999</v>
      </c>
      <c r="E174" s="7">
        <v>1.0189999999999999</v>
      </c>
      <c r="F174" s="12">
        <v>834</v>
      </c>
    </row>
    <row r="175" spans="1:6" ht="22.5" hidden="1" customHeight="1" x14ac:dyDescent="0.25">
      <c r="A175" s="6" t="s">
        <v>609</v>
      </c>
      <c r="B175" s="7">
        <v>1.0089999999999999</v>
      </c>
      <c r="C175" s="7">
        <v>1.014</v>
      </c>
      <c r="D175" s="7">
        <v>1.0109999999999999</v>
      </c>
      <c r="E175" s="7">
        <v>1.012</v>
      </c>
      <c r="F175" s="12">
        <v>835</v>
      </c>
    </row>
    <row r="176" spans="1:6" ht="22.5" hidden="1" customHeight="1" x14ac:dyDescent="0.25">
      <c r="A176" s="6" t="s">
        <v>610</v>
      </c>
      <c r="B176" s="7">
        <v>1.0149999999999999</v>
      </c>
      <c r="C176" s="7">
        <v>1.014</v>
      </c>
      <c r="D176" s="7">
        <v>1.0109999999999999</v>
      </c>
      <c r="E176" s="7">
        <v>1.012</v>
      </c>
      <c r="F176" s="12">
        <v>836</v>
      </c>
    </row>
    <row r="177" spans="1:6" ht="22.5" hidden="1" customHeight="1" x14ac:dyDescent="0.25">
      <c r="A177" s="6" t="s">
        <v>611</v>
      </c>
      <c r="B177" s="7">
        <v>1.0149999999999999</v>
      </c>
      <c r="C177" s="7">
        <v>1.075</v>
      </c>
      <c r="D177" s="7">
        <v>1.0109999999999999</v>
      </c>
      <c r="E177" s="7">
        <v>1.075</v>
      </c>
      <c r="F177" s="12">
        <v>837</v>
      </c>
    </row>
    <row r="178" spans="1:6" ht="22.5" hidden="1" customHeight="1" x14ac:dyDescent="0.25">
      <c r="A178" s="6" t="s">
        <v>612</v>
      </c>
      <c r="B178" s="7">
        <v>1.0149999999999999</v>
      </c>
      <c r="C178" s="7">
        <v>1.014</v>
      </c>
      <c r="D178" s="7">
        <v>1.0109999999999999</v>
      </c>
      <c r="E178" s="7">
        <v>1.012</v>
      </c>
      <c r="F178" s="12">
        <v>838</v>
      </c>
    </row>
    <row r="179" spans="1:6" ht="22.5" hidden="1" customHeight="1" x14ac:dyDescent="0.25">
      <c r="A179" s="6" t="s">
        <v>613</v>
      </c>
      <c r="B179" s="7">
        <v>1.0149999999999999</v>
      </c>
      <c r="C179" s="7">
        <v>1.014</v>
      </c>
      <c r="D179" s="7">
        <v>1.0109999999999999</v>
      </c>
      <c r="E179" s="7">
        <v>1.012</v>
      </c>
      <c r="F179" s="12">
        <v>839</v>
      </c>
    </row>
    <row r="180" spans="1:6" ht="22.5" hidden="1" customHeight="1" x14ac:dyDescent="0.25">
      <c r="A180" s="6" t="s">
        <v>614</v>
      </c>
      <c r="B180" s="7">
        <v>1.0149999999999999</v>
      </c>
      <c r="C180" s="7">
        <v>1.014</v>
      </c>
      <c r="D180" s="7">
        <v>1.0109999999999999</v>
      </c>
      <c r="E180" s="7">
        <v>1.012</v>
      </c>
      <c r="F180" s="12">
        <v>840</v>
      </c>
    </row>
    <row r="181" spans="1:6" ht="22.5" hidden="1" customHeight="1" x14ac:dyDescent="0.25">
      <c r="A181" s="6" t="s">
        <v>615</v>
      </c>
      <c r="B181" s="7">
        <v>1.0149999999999999</v>
      </c>
      <c r="C181" s="7">
        <v>1.014</v>
      </c>
      <c r="D181" s="7">
        <v>1.0109999999999999</v>
      </c>
      <c r="E181" s="7">
        <v>1.012</v>
      </c>
      <c r="F181" s="12">
        <v>841</v>
      </c>
    </row>
    <row r="182" spans="1:6" ht="22.5" hidden="1" customHeight="1" x14ac:dyDescent="0.25">
      <c r="A182" s="6" t="s">
        <v>616</v>
      </c>
      <c r="B182" s="7">
        <v>1.0149999999999999</v>
      </c>
      <c r="C182" s="7">
        <v>1.014</v>
      </c>
      <c r="D182" s="7">
        <v>1.0109999999999999</v>
      </c>
      <c r="E182" s="7">
        <v>1.012</v>
      </c>
      <c r="F182" s="12">
        <v>842</v>
      </c>
    </row>
    <row r="183" spans="1:6" ht="22.5" hidden="1" customHeight="1" x14ac:dyDescent="0.25">
      <c r="A183" s="6" t="s">
        <v>617</v>
      </c>
      <c r="B183" s="7">
        <v>1.0149999999999999</v>
      </c>
      <c r="C183" s="7">
        <v>1.014</v>
      </c>
      <c r="D183" s="7">
        <v>1.0109999999999999</v>
      </c>
      <c r="E183" s="7">
        <v>1.012</v>
      </c>
      <c r="F183" s="12">
        <v>843</v>
      </c>
    </row>
    <row r="184" spans="1:6" ht="22.5" hidden="1" customHeight="1" x14ac:dyDescent="0.25">
      <c r="A184" s="6" t="s">
        <v>618</v>
      </c>
      <c r="B184" s="7">
        <v>1.0149999999999999</v>
      </c>
      <c r="C184" s="7">
        <v>1.014</v>
      </c>
      <c r="D184" s="7">
        <v>1.0109999999999999</v>
      </c>
      <c r="E184" s="7">
        <v>1.012</v>
      </c>
      <c r="F184" s="12">
        <v>844</v>
      </c>
    </row>
    <row r="185" spans="1:6" ht="22.5" hidden="1" customHeight="1" x14ac:dyDescent="0.25">
      <c r="A185" s="6" t="s">
        <v>619</v>
      </c>
      <c r="B185" s="7">
        <v>1.0149999999999999</v>
      </c>
      <c r="C185" s="7">
        <v>1.014</v>
      </c>
      <c r="D185" s="7">
        <v>1.0109999999999999</v>
      </c>
      <c r="E185" s="7">
        <v>1.012</v>
      </c>
      <c r="F185" s="12">
        <v>845</v>
      </c>
    </row>
    <row r="186" spans="1:6" ht="22.5" hidden="1" customHeight="1" x14ac:dyDescent="0.25">
      <c r="A186" s="6" t="s">
        <v>620</v>
      </c>
      <c r="B186" s="7">
        <v>1.022</v>
      </c>
      <c r="C186" s="7">
        <v>1.0209999999999999</v>
      </c>
      <c r="D186" s="7">
        <v>1.0169999999999999</v>
      </c>
      <c r="E186" s="7">
        <v>1.0189999999999999</v>
      </c>
      <c r="F186" s="12">
        <v>915</v>
      </c>
    </row>
    <row r="187" spans="1:6" ht="22.5" hidden="1" customHeight="1" x14ac:dyDescent="0.25">
      <c r="A187" s="6" t="s">
        <v>621</v>
      </c>
      <c r="B187" s="7">
        <v>1.0109999999999999</v>
      </c>
      <c r="C187" s="7">
        <v>1.0109999999999999</v>
      </c>
      <c r="D187" s="7">
        <v>1.0109999999999999</v>
      </c>
      <c r="E187" s="7">
        <v>1.0109999999999999</v>
      </c>
      <c r="F187" s="12">
        <v>933</v>
      </c>
    </row>
    <row r="188" spans="1:6" ht="22.5" hidden="1" customHeight="1" x14ac:dyDescent="0.25">
      <c r="A188" s="6" t="s">
        <v>622</v>
      </c>
      <c r="B188" s="7">
        <v>1</v>
      </c>
      <c r="C188" s="7">
        <v>1</v>
      </c>
      <c r="D188" s="7">
        <v>1</v>
      </c>
      <c r="E188" s="7">
        <v>1</v>
      </c>
      <c r="F188" s="12">
        <v>7070</v>
      </c>
    </row>
    <row r="189" spans="1:6" ht="22.5" hidden="1" customHeight="1" x14ac:dyDescent="0.25">
      <c r="A189" s="6" t="s">
        <v>623</v>
      </c>
      <c r="B189" s="7">
        <v>1.0069999999999999</v>
      </c>
      <c r="C189" s="7">
        <v>1.008</v>
      </c>
      <c r="D189" s="7">
        <v>1.0089999999999999</v>
      </c>
      <c r="E189" s="7">
        <v>1.008</v>
      </c>
      <c r="F189" s="12">
        <v>7338</v>
      </c>
    </row>
    <row r="190" spans="1:6" ht="22.5" hidden="1" customHeight="1" x14ac:dyDescent="0.25">
      <c r="A190" s="6" t="s">
        <v>624</v>
      </c>
      <c r="B190" s="7">
        <v>1.0149999999999999</v>
      </c>
      <c r="C190" s="7">
        <v>1.014</v>
      </c>
      <c r="D190" s="7">
        <v>1.0109999999999999</v>
      </c>
      <c r="E190" s="7">
        <v>1.012</v>
      </c>
      <c r="F190" s="12">
        <v>7375</v>
      </c>
    </row>
    <row r="191" spans="1:6" ht="22.5" hidden="1" customHeight="1" x14ac:dyDescent="0.25">
      <c r="A191" s="6"/>
      <c r="B191" s="7"/>
      <c r="C191" s="7"/>
      <c r="D191" s="7"/>
      <c r="E191" s="7"/>
      <c r="F191" s="12"/>
    </row>
    <row r="192" spans="1:6" ht="22.5" hidden="1" customHeight="1" x14ac:dyDescent="0.25">
      <c r="A192" s="6"/>
      <c r="B192" s="7"/>
      <c r="C192" s="7"/>
      <c r="D192" s="7"/>
      <c r="E192" s="7"/>
      <c r="F192" s="12"/>
    </row>
    <row r="193" spans="1:6" ht="22.5" hidden="1" customHeight="1" x14ac:dyDescent="0.25">
      <c r="A193" s="6"/>
      <c r="B193" s="7"/>
      <c r="C193" s="7"/>
      <c r="D193" s="7"/>
      <c r="E193" s="7"/>
      <c r="F193" s="12"/>
    </row>
    <row r="194" spans="1:6" ht="22.5" hidden="1" customHeight="1" x14ac:dyDescent="0.25">
      <c r="A194" s="6"/>
      <c r="B194" s="7"/>
      <c r="C194" s="7"/>
      <c r="D194" s="7"/>
      <c r="E194" s="7"/>
      <c r="F194" s="12"/>
    </row>
    <row r="195" spans="1:6" ht="22.5" hidden="1" customHeight="1" x14ac:dyDescent="0.25">
      <c r="A195" s="6"/>
      <c r="B195" s="7"/>
      <c r="C195" s="7"/>
      <c r="D195" s="7"/>
      <c r="E195" s="7"/>
      <c r="F195" s="12"/>
    </row>
    <row r="196" spans="1:6" ht="22.5" hidden="1" customHeight="1" x14ac:dyDescent="0.25">
      <c r="A196" s="6"/>
      <c r="B196" s="7"/>
      <c r="C196" s="7"/>
      <c r="D196" s="7"/>
      <c r="E196" s="7"/>
      <c r="F196" s="12"/>
    </row>
    <row r="197" spans="1:6" ht="22.5" hidden="1" customHeight="1" x14ac:dyDescent="0.25">
      <c r="A197" s="6"/>
      <c r="B197" s="7"/>
      <c r="C197" s="7"/>
      <c r="D197" s="7"/>
      <c r="E197" s="7"/>
      <c r="F197" s="12"/>
    </row>
    <row r="198" spans="1:6" ht="22.5" hidden="1" customHeight="1" x14ac:dyDescent="0.25">
      <c r="A198" s="6"/>
      <c r="B198" s="7"/>
      <c r="C198" s="7"/>
      <c r="D198" s="7"/>
      <c r="E198" s="7"/>
      <c r="F198" s="12"/>
    </row>
    <row r="199" spans="1:6" ht="22.5" hidden="1" customHeight="1" x14ac:dyDescent="0.25">
      <c r="A199" s="6"/>
      <c r="B199" s="7"/>
      <c r="C199" s="7"/>
      <c r="D199" s="7"/>
      <c r="E199" s="7"/>
      <c r="F199" s="12"/>
    </row>
    <row r="200" spans="1:6" ht="22.5" hidden="1" customHeight="1" x14ac:dyDescent="0.25">
      <c r="A200" s="6"/>
      <c r="B200" s="7"/>
      <c r="C200" s="7"/>
      <c r="D200" s="7"/>
      <c r="E200" s="7"/>
      <c r="F200" s="12"/>
    </row>
    <row r="201" spans="1:6" ht="22.5" hidden="1" customHeight="1" x14ac:dyDescent="0.25">
      <c r="A201" s="6"/>
      <c r="B201" s="7"/>
      <c r="C201" s="7"/>
      <c r="D201" s="7"/>
      <c r="E201" s="7"/>
      <c r="F201" s="12"/>
    </row>
    <row r="202" spans="1:6" ht="22.5" hidden="1" customHeight="1" x14ac:dyDescent="0.25">
      <c r="A202" s="6"/>
      <c r="B202" s="7"/>
      <c r="C202" s="7"/>
      <c r="D202" s="7"/>
      <c r="E202" s="7"/>
      <c r="F202" s="12"/>
    </row>
    <row r="203" spans="1:6" ht="22.5" hidden="1" customHeight="1" x14ac:dyDescent="0.25">
      <c r="A203" s="6"/>
      <c r="B203" s="7"/>
      <c r="C203" s="7"/>
      <c r="D203" s="7"/>
      <c r="E203" s="7"/>
      <c r="F203" s="12"/>
    </row>
    <row r="204" spans="1:6" ht="22.5" hidden="1" customHeight="1" x14ac:dyDescent="0.25">
      <c r="A204" s="6"/>
      <c r="B204" s="7"/>
      <c r="C204" s="7"/>
      <c r="D204" s="7"/>
      <c r="E204" s="7"/>
      <c r="F204" s="12"/>
    </row>
    <row r="205" spans="1:6" ht="22.5" hidden="1" customHeight="1" x14ac:dyDescent="0.25">
      <c r="A205" s="6"/>
      <c r="B205" s="7"/>
      <c r="C205" s="7"/>
      <c r="D205" s="7"/>
      <c r="E205" s="7"/>
      <c r="F205" s="12"/>
    </row>
    <row r="206" spans="1:6" ht="22.5" hidden="1" customHeight="1" x14ac:dyDescent="0.25">
      <c r="A206" s="6"/>
      <c r="B206" s="7"/>
      <c r="C206" s="7"/>
      <c r="D206" s="7"/>
      <c r="E206" s="7"/>
      <c r="F206" s="12"/>
    </row>
    <row r="207" spans="1:6" ht="22.5" hidden="1" customHeight="1" x14ac:dyDescent="0.25">
      <c r="A207" s="6"/>
      <c r="B207" s="7"/>
      <c r="C207" s="7"/>
      <c r="D207" s="7"/>
      <c r="E207" s="7"/>
      <c r="F207" s="12"/>
    </row>
    <row r="208" spans="1:6" ht="22.5" hidden="1" customHeight="1" x14ac:dyDescent="0.25">
      <c r="A208" s="6"/>
      <c r="B208" s="7"/>
      <c r="C208" s="7"/>
      <c r="D208" s="7"/>
      <c r="E208" s="7"/>
      <c r="F208" s="12"/>
    </row>
    <row r="209" spans="1:6" ht="22.5" hidden="1" customHeight="1" x14ac:dyDescent="0.25">
      <c r="A209" s="6"/>
      <c r="B209" s="7"/>
      <c r="C209" s="7"/>
      <c r="D209" s="7"/>
      <c r="E209" s="7"/>
      <c r="F209" s="12"/>
    </row>
    <row r="210" spans="1:6" ht="22.5" hidden="1" customHeight="1" x14ac:dyDescent="0.25">
      <c r="A210" s="6"/>
      <c r="B210" s="7"/>
      <c r="C210" s="7"/>
      <c r="D210" s="7"/>
      <c r="E210" s="7"/>
      <c r="F210" s="12"/>
    </row>
    <row r="211" spans="1:6" ht="22.5" hidden="1" customHeight="1" x14ac:dyDescent="0.25">
      <c r="A211" s="6"/>
      <c r="B211" s="7"/>
      <c r="C211" s="7"/>
      <c r="D211" s="7"/>
      <c r="E211" s="7"/>
      <c r="F211" s="12"/>
    </row>
    <row r="212" spans="1:6" ht="22.5" hidden="1" customHeight="1" x14ac:dyDescent="0.25">
      <c r="A212" s="6"/>
      <c r="B212" s="7"/>
      <c r="C212" s="7"/>
      <c r="D212" s="7"/>
      <c r="E212" s="7"/>
      <c r="F212" s="12"/>
    </row>
    <row r="213" spans="1:6" ht="22.5" hidden="1" customHeight="1" x14ac:dyDescent="0.25">
      <c r="A213" s="6"/>
      <c r="B213" s="7"/>
      <c r="C213" s="7"/>
      <c r="D213" s="7"/>
      <c r="E213" s="7"/>
      <c r="F213" s="12"/>
    </row>
    <row r="214" spans="1:6" ht="22.5" hidden="1" customHeight="1" x14ac:dyDescent="0.25">
      <c r="A214" s="6"/>
      <c r="B214" s="7"/>
      <c r="C214" s="7"/>
      <c r="D214" s="7"/>
      <c r="E214" s="7"/>
      <c r="F214" s="12"/>
    </row>
    <row r="215" spans="1:6" ht="22.5" hidden="1" customHeight="1" x14ac:dyDescent="0.25">
      <c r="A215" s="6"/>
      <c r="B215" s="7"/>
      <c r="C215" s="7"/>
      <c r="D215" s="7"/>
      <c r="E215" s="7"/>
      <c r="F215" s="12"/>
    </row>
    <row r="216" spans="1:6" ht="22.5" hidden="1" customHeight="1" x14ac:dyDescent="0.25">
      <c r="A216" s="6"/>
      <c r="B216" s="7"/>
      <c r="C216" s="7"/>
      <c r="D216" s="7"/>
      <c r="E216" s="7"/>
      <c r="F216" s="12"/>
    </row>
    <row r="217" spans="1:6" ht="22.5" hidden="1" customHeight="1" x14ac:dyDescent="0.25">
      <c r="A217" s="6"/>
      <c r="B217" s="7"/>
      <c r="C217" s="7"/>
      <c r="D217" s="7"/>
      <c r="E217" s="7"/>
      <c r="F217" s="12"/>
    </row>
    <row r="218" spans="1:6" ht="22.5" hidden="1" customHeight="1" x14ac:dyDescent="0.25">
      <c r="A218" s="6"/>
      <c r="B218" s="7"/>
      <c r="C218" s="7"/>
      <c r="D218" s="7"/>
      <c r="E218" s="7"/>
      <c r="F218" s="12"/>
    </row>
    <row r="219" spans="1:6" ht="22.5" hidden="1" customHeight="1" x14ac:dyDescent="0.25">
      <c r="A219" s="6"/>
      <c r="B219" s="7"/>
      <c r="C219" s="7"/>
      <c r="D219" s="7"/>
      <c r="E219" s="7"/>
      <c r="F219" s="12"/>
    </row>
    <row r="220" spans="1:6" ht="22.5" hidden="1" customHeight="1" x14ac:dyDescent="0.25">
      <c r="A220" s="6"/>
      <c r="B220" s="7"/>
      <c r="C220" s="7"/>
      <c r="D220" s="7"/>
      <c r="E220" s="7"/>
      <c r="F220" s="12"/>
    </row>
    <row r="221" spans="1:6" ht="22.5" hidden="1" customHeight="1" x14ac:dyDescent="0.25">
      <c r="A221" s="6"/>
      <c r="B221" s="7"/>
      <c r="C221" s="7"/>
      <c r="D221" s="7"/>
      <c r="E221" s="7"/>
      <c r="F221" s="12"/>
    </row>
    <row r="222" spans="1:6" ht="22.5" hidden="1" customHeight="1" x14ac:dyDescent="0.25">
      <c r="A222" s="6"/>
      <c r="B222" s="7"/>
      <c r="C222" s="7"/>
      <c r="D222" s="7"/>
      <c r="E222" s="7"/>
      <c r="F222" s="12"/>
    </row>
    <row r="223" spans="1:6" ht="22.5" hidden="1" customHeight="1" x14ac:dyDescent="0.25">
      <c r="A223" s="6"/>
      <c r="B223" s="7"/>
      <c r="C223" s="7"/>
      <c r="D223" s="7"/>
      <c r="E223" s="7"/>
      <c r="F223" s="12"/>
    </row>
    <row r="224" spans="1:6" ht="22.5" hidden="1" customHeight="1" x14ac:dyDescent="0.25">
      <c r="A224" s="6"/>
      <c r="B224" s="7"/>
      <c r="C224" s="7"/>
      <c r="D224" s="7"/>
      <c r="E224" s="7"/>
      <c r="F224" s="12"/>
    </row>
    <row r="225" spans="1:6" ht="22.5" hidden="1" customHeight="1" x14ac:dyDescent="0.25">
      <c r="A225" s="6"/>
      <c r="B225" s="7"/>
      <c r="C225" s="7"/>
      <c r="D225" s="7"/>
      <c r="E225" s="7"/>
      <c r="F225" s="12"/>
    </row>
    <row r="226" spans="1:6" ht="22.5" hidden="1" customHeight="1" x14ac:dyDescent="0.25">
      <c r="A226" s="6"/>
      <c r="B226" s="7"/>
      <c r="C226" s="7"/>
      <c r="D226" s="7"/>
      <c r="E226" s="7"/>
      <c r="F226" s="12"/>
    </row>
    <row r="227" spans="1:6" ht="22.5" hidden="1" customHeight="1" x14ac:dyDescent="0.25">
      <c r="A227" s="6"/>
      <c r="B227" s="7"/>
      <c r="C227" s="7"/>
      <c r="D227" s="7"/>
      <c r="E227" s="7"/>
      <c r="F227" s="12"/>
    </row>
    <row r="228" spans="1:6" ht="22.5" hidden="1" customHeight="1" x14ac:dyDescent="0.25">
      <c r="A228" s="6"/>
      <c r="B228" s="7"/>
      <c r="C228" s="7"/>
      <c r="D228" s="7"/>
      <c r="E228" s="7"/>
      <c r="F228" s="12"/>
    </row>
    <row r="229" spans="1:6" ht="22.5" hidden="1" customHeight="1" x14ac:dyDescent="0.25">
      <c r="A229" s="6"/>
      <c r="B229" s="7"/>
      <c r="C229" s="7"/>
      <c r="D229" s="7"/>
      <c r="E229" s="7"/>
      <c r="F229" s="12"/>
    </row>
    <row r="230" spans="1:6" ht="22.5" hidden="1" customHeight="1" x14ac:dyDescent="0.25">
      <c r="A230" s="6"/>
      <c r="B230" s="7"/>
      <c r="C230" s="7"/>
      <c r="D230" s="7"/>
      <c r="E230" s="7"/>
      <c r="F230" s="12"/>
    </row>
    <row r="231" spans="1:6" ht="22.5" hidden="1" customHeight="1" x14ac:dyDescent="0.25">
      <c r="A231" s="6"/>
      <c r="B231" s="7"/>
      <c r="C231" s="7"/>
      <c r="D231" s="7"/>
      <c r="E231" s="7"/>
      <c r="F231" s="12"/>
    </row>
    <row r="232" spans="1:6" ht="22.5" hidden="1" customHeight="1" x14ac:dyDescent="0.25">
      <c r="A232" s="6"/>
      <c r="B232" s="7"/>
      <c r="C232" s="7"/>
      <c r="D232" s="7"/>
      <c r="E232" s="7"/>
      <c r="F232" s="12"/>
    </row>
    <row r="233" spans="1:6" ht="22.5" hidden="1" customHeight="1" x14ac:dyDescent="0.25">
      <c r="A233" s="6"/>
      <c r="B233" s="7"/>
      <c r="C233" s="7"/>
      <c r="D233" s="7"/>
      <c r="E233" s="7"/>
      <c r="F233" s="12"/>
    </row>
    <row r="234" spans="1:6" ht="22.5" hidden="1" customHeight="1" x14ac:dyDescent="0.25">
      <c r="A234" s="6"/>
      <c r="B234" s="7"/>
      <c r="C234" s="7"/>
      <c r="D234" s="7"/>
      <c r="E234" s="7"/>
      <c r="F234" s="12"/>
    </row>
    <row r="235" spans="1:6" ht="22.5" hidden="1" customHeight="1" x14ac:dyDescent="0.25">
      <c r="A235" s="6"/>
      <c r="B235" s="7"/>
      <c r="C235" s="7"/>
      <c r="D235" s="7"/>
      <c r="E235" s="7"/>
      <c r="F235" s="12"/>
    </row>
    <row r="236" spans="1:6" ht="22.5" hidden="1" customHeight="1" x14ac:dyDescent="0.25">
      <c r="A236" s="6"/>
      <c r="B236" s="7"/>
      <c r="C236" s="7"/>
      <c r="D236" s="7"/>
      <c r="E236" s="7"/>
      <c r="F236" s="12"/>
    </row>
    <row r="237" spans="1:6" ht="22.5" hidden="1" customHeight="1" x14ac:dyDescent="0.25">
      <c r="A237" s="6"/>
      <c r="B237" s="7"/>
      <c r="C237" s="7"/>
      <c r="D237" s="7"/>
      <c r="E237" s="7"/>
      <c r="F237" s="12"/>
    </row>
    <row r="238" spans="1:6" ht="22.5" hidden="1" customHeight="1" x14ac:dyDescent="0.25">
      <c r="A238" s="6"/>
      <c r="B238" s="7"/>
      <c r="C238" s="7"/>
      <c r="D238" s="7"/>
      <c r="E238" s="7"/>
      <c r="F238" s="12"/>
    </row>
    <row r="239" spans="1:6" ht="22.5" hidden="1" customHeight="1" x14ac:dyDescent="0.25">
      <c r="A239" s="6"/>
      <c r="B239" s="7"/>
      <c r="C239" s="7"/>
      <c r="D239" s="7"/>
      <c r="E239" s="7"/>
      <c r="F239" s="12"/>
    </row>
    <row r="240" spans="1:6" ht="22.5" hidden="1" customHeight="1" x14ac:dyDescent="0.25">
      <c r="A240" s="6"/>
      <c r="B240" s="7"/>
      <c r="C240" s="7"/>
      <c r="D240" s="7"/>
      <c r="E240" s="7"/>
      <c r="F240" s="12"/>
    </row>
    <row r="241" spans="1:6" ht="22.5" hidden="1" customHeight="1" x14ac:dyDescent="0.25">
      <c r="A241" s="6"/>
      <c r="B241" s="7"/>
      <c r="C241" s="7"/>
      <c r="D241" s="7"/>
      <c r="E241" s="7"/>
      <c r="F241" s="12"/>
    </row>
    <row r="242" spans="1:6" ht="22.5" hidden="1" customHeight="1" x14ac:dyDescent="0.25">
      <c r="A242" s="6"/>
      <c r="B242" s="7"/>
      <c r="C242" s="7"/>
      <c r="D242" s="7"/>
      <c r="E242" s="7"/>
      <c r="F242" s="12"/>
    </row>
    <row r="243" spans="1:6" ht="22.5" hidden="1" customHeight="1" x14ac:dyDescent="0.25">
      <c r="A243" s="6"/>
      <c r="B243" s="7"/>
      <c r="C243" s="7"/>
      <c r="D243" s="7"/>
      <c r="E243" s="7"/>
      <c r="F243" s="12"/>
    </row>
    <row r="244" spans="1:6" ht="22.5" hidden="1" customHeight="1" x14ac:dyDescent="0.25">
      <c r="A244" s="6"/>
      <c r="B244" s="7"/>
      <c r="C244" s="7"/>
      <c r="D244" s="7"/>
      <c r="E244" s="7"/>
      <c r="F244" s="12"/>
    </row>
    <row r="245" spans="1:6" ht="22.5" hidden="1" customHeight="1" x14ac:dyDescent="0.25">
      <c r="A245" s="6"/>
      <c r="B245" s="7"/>
      <c r="C245" s="7"/>
      <c r="D245" s="7"/>
      <c r="E245" s="7"/>
      <c r="F245" s="12"/>
    </row>
    <row r="246" spans="1:6" ht="22.5" hidden="1" customHeight="1" x14ac:dyDescent="0.25">
      <c r="A246" s="6"/>
      <c r="B246" s="7"/>
      <c r="C246" s="7"/>
      <c r="D246" s="7"/>
      <c r="E246" s="7"/>
      <c r="F246" s="12"/>
    </row>
    <row r="247" spans="1:6" ht="22.5" hidden="1" customHeight="1" x14ac:dyDescent="0.25">
      <c r="A247" s="6"/>
      <c r="B247" s="7"/>
      <c r="C247" s="7"/>
      <c r="D247" s="7"/>
      <c r="E247" s="7"/>
      <c r="F247" s="12"/>
    </row>
    <row r="248" spans="1:6" ht="22.5" hidden="1" customHeight="1" x14ac:dyDescent="0.25">
      <c r="A248" s="6"/>
      <c r="B248" s="7"/>
      <c r="C248" s="7"/>
      <c r="D248" s="7"/>
      <c r="E248" s="7"/>
      <c r="F248" s="12"/>
    </row>
    <row r="249" spans="1:6" ht="22.5" hidden="1" customHeight="1" x14ac:dyDescent="0.25">
      <c r="A249" s="6"/>
      <c r="B249" s="7"/>
      <c r="C249" s="7"/>
      <c r="D249" s="7"/>
      <c r="E249" s="7"/>
      <c r="F249" s="12"/>
    </row>
    <row r="250" spans="1:6" ht="22.5" hidden="1" customHeight="1" x14ac:dyDescent="0.25">
      <c r="A250" s="6"/>
      <c r="B250" s="7"/>
      <c r="C250" s="7"/>
      <c r="D250" s="7"/>
      <c r="E250" s="7"/>
      <c r="F250" s="12"/>
    </row>
    <row r="251" spans="1:6" ht="22.5" hidden="1" customHeight="1" x14ac:dyDescent="0.25">
      <c r="A251" s="6"/>
      <c r="B251" s="7"/>
      <c r="C251" s="7"/>
      <c r="D251" s="7"/>
      <c r="E251" s="7"/>
      <c r="F251" s="12"/>
    </row>
    <row r="252" spans="1:6" ht="22.5" hidden="1" customHeight="1" x14ac:dyDescent="0.25">
      <c r="A252" s="6"/>
      <c r="B252" s="7"/>
      <c r="C252" s="7"/>
      <c r="D252" s="7"/>
      <c r="E252" s="7"/>
      <c r="F252" s="12"/>
    </row>
    <row r="253" spans="1:6" ht="22.5" hidden="1" customHeight="1" x14ac:dyDescent="0.25">
      <c r="A253" s="6"/>
      <c r="B253" s="7"/>
      <c r="C253" s="7"/>
      <c r="D253" s="7"/>
      <c r="E253" s="7"/>
      <c r="F253" s="12"/>
    </row>
    <row r="254" spans="1:6" ht="22.5" hidden="1" customHeight="1" x14ac:dyDescent="0.25">
      <c r="A254" s="6"/>
      <c r="B254" s="7"/>
      <c r="C254" s="7"/>
      <c r="D254" s="7"/>
      <c r="E254" s="7"/>
      <c r="F254" s="12"/>
    </row>
    <row r="255" spans="1:6" ht="22.5" hidden="1" customHeight="1" x14ac:dyDescent="0.25">
      <c r="A255" s="6"/>
      <c r="B255" s="7"/>
      <c r="C255" s="7"/>
      <c r="D255" s="7"/>
      <c r="E255" s="7"/>
      <c r="F255" s="12"/>
    </row>
    <row r="256" spans="1:6" ht="22.5" hidden="1" customHeight="1" x14ac:dyDescent="0.25">
      <c r="A256" s="6"/>
      <c r="B256" s="7"/>
      <c r="C256" s="7"/>
      <c r="D256" s="7"/>
      <c r="E256" s="7"/>
      <c r="F256" s="12"/>
    </row>
    <row r="257" spans="1:6" ht="22.5" hidden="1" customHeight="1" x14ac:dyDescent="0.25">
      <c r="A257" s="6"/>
      <c r="B257" s="7"/>
      <c r="C257" s="7"/>
      <c r="D257" s="7"/>
      <c r="E257" s="7"/>
      <c r="F257" s="12"/>
    </row>
    <row r="258" spans="1:6" ht="22.5" hidden="1" customHeight="1" x14ac:dyDescent="0.25">
      <c r="A258" s="6"/>
      <c r="B258" s="7"/>
      <c r="C258" s="7"/>
      <c r="D258" s="7"/>
      <c r="E258" s="7"/>
      <c r="F258" s="12"/>
    </row>
    <row r="259" spans="1:6" ht="22.5" hidden="1" customHeight="1" x14ac:dyDescent="0.25">
      <c r="A259" s="6"/>
      <c r="B259" s="7"/>
      <c r="C259" s="7"/>
      <c r="D259" s="7"/>
      <c r="E259" s="7"/>
      <c r="F259" s="12"/>
    </row>
    <row r="260" spans="1:6" ht="22.5" hidden="1" customHeight="1" x14ac:dyDescent="0.25">
      <c r="A260" s="6"/>
      <c r="B260" s="7"/>
      <c r="C260" s="7"/>
      <c r="D260" s="7"/>
      <c r="E260" s="7"/>
      <c r="F260" s="12"/>
    </row>
    <row r="261" spans="1:6" ht="22.5" hidden="1" customHeight="1" x14ac:dyDescent="0.25">
      <c r="A261" s="6"/>
      <c r="B261" s="7"/>
      <c r="C261" s="7"/>
      <c r="D261" s="7"/>
      <c r="E261" s="7"/>
      <c r="F261" s="12"/>
    </row>
    <row r="262" spans="1:6" ht="22.5" hidden="1" customHeight="1" x14ac:dyDescent="0.25">
      <c r="A262" s="6"/>
      <c r="B262" s="7"/>
      <c r="C262" s="7"/>
      <c r="D262" s="7"/>
      <c r="E262" s="7"/>
      <c r="F262" s="12"/>
    </row>
    <row r="263" spans="1:6" ht="22.5" hidden="1" customHeight="1" x14ac:dyDescent="0.25">
      <c r="A263" s="6"/>
      <c r="B263" s="7"/>
      <c r="C263" s="7"/>
      <c r="D263" s="7"/>
      <c r="E263" s="7"/>
      <c r="F263" s="12"/>
    </row>
    <row r="264" spans="1:6" ht="22.5" hidden="1" customHeight="1" x14ac:dyDescent="0.25">
      <c r="A264" s="6"/>
      <c r="B264" s="7"/>
      <c r="C264" s="7"/>
      <c r="D264" s="7"/>
      <c r="E264" s="7"/>
      <c r="F264" s="12"/>
    </row>
    <row r="265" spans="1:6" ht="22.5" hidden="1" customHeight="1" x14ac:dyDescent="0.25">
      <c r="A265" s="6"/>
      <c r="B265" s="7"/>
      <c r="C265" s="7"/>
      <c r="D265" s="7"/>
      <c r="E265" s="7"/>
      <c r="F265" s="12"/>
    </row>
    <row r="266" spans="1:6" ht="22.5" hidden="1" customHeight="1" x14ac:dyDescent="0.25">
      <c r="A266" s="6"/>
      <c r="B266" s="7"/>
      <c r="C266" s="7"/>
      <c r="D266" s="7"/>
      <c r="E266" s="7"/>
      <c r="F266" s="12"/>
    </row>
    <row r="267" spans="1:6" ht="22.5" hidden="1" customHeight="1" x14ac:dyDescent="0.25">
      <c r="A267" s="6"/>
      <c r="B267" s="7"/>
      <c r="C267" s="7"/>
      <c r="D267" s="7"/>
      <c r="E267" s="7"/>
      <c r="F267" s="12"/>
    </row>
    <row r="268" spans="1:6" ht="22.5" hidden="1" customHeight="1" x14ac:dyDescent="0.25">
      <c r="A268" s="6"/>
      <c r="B268" s="7"/>
      <c r="C268" s="7"/>
      <c r="D268" s="7"/>
      <c r="E268" s="7"/>
      <c r="F268" s="12"/>
    </row>
    <row r="269" spans="1:6" ht="22.5" hidden="1" customHeight="1" x14ac:dyDescent="0.25">
      <c r="A269" s="6"/>
      <c r="B269" s="7"/>
      <c r="C269" s="7"/>
      <c r="D269" s="7"/>
      <c r="E269" s="7"/>
      <c r="F269" s="12"/>
    </row>
    <row r="270" spans="1:6" ht="22.5" hidden="1" customHeight="1" x14ac:dyDescent="0.25">
      <c r="A270" s="6"/>
      <c r="B270" s="7"/>
      <c r="C270" s="7"/>
      <c r="D270" s="7"/>
      <c r="E270" s="7"/>
      <c r="F270" s="12"/>
    </row>
    <row r="271" spans="1:6" ht="22.5" hidden="1" customHeight="1" x14ac:dyDescent="0.25">
      <c r="A271" s="6"/>
      <c r="B271" s="7"/>
      <c r="C271" s="7"/>
      <c r="D271" s="7"/>
      <c r="E271" s="7"/>
      <c r="F271" s="12"/>
    </row>
    <row r="272" spans="1:6" ht="22.5" hidden="1" customHeight="1" x14ac:dyDescent="0.25">
      <c r="A272" s="6"/>
      <c r="B272" s="7"/>
      <c r="C272" s="7"/>
      <c r="D272" s="7"/>
      <c r="E272" s="7"/>
      <c r="F272" s="12"/>
    </row>
    <row r="273" spans="1:6" ht="22.5" hidden="1" customHeight="1" x14ac:dyDescent="0.25">
      <c r="A273" s="6"/>
      <c r="B273" s="7"/>
      <c r="C273" s="7"/>
      <c r="D273" s="7"/>
      <c r="E273" s="7"/>
      <c r="F273" s="12"/>
    </row>
    <row r="274" spans="1:6" ht="22.5" hidden="1" customHeight="1" x14ac:dyDescent="0.25">
      <c r="A274" s="6"/>
      <c r="B274" s="7"/>
      <c r="C274" s="7"/>
      <c r="D274" s="7"/>
      <c r="E274" s="7"/>
      <c r="F274" s="12"/>
    </row>
    <row r="275" spans="1:6" ht="22.5" hidden="1" customHeight="1" x14ac:dyDescent="0.25">
      <c r="A275" s="6"/>
      <c r="B275" s="7"/>
      <c r="C275" s="7"/>
      <c r="D275" s="7"/>
      <c r="E275" s="7"/>
      <c r="F275" s="12"/>
    </row>
    <row r="276" spans="1:6" ht="22.5" hidden="1" customHeight="1" x14ac:dyDescent="0.25">
      <c r="A276" s="6"/>
      <c r="B276" s="7"/>
      <c r="C276" s="7"/>
      <c r="D276" s="7"/>
      <c r="E276" s="7"/>
      <c r="F276" s="12"/>
    </row>
    <row r="277" spans="1:6" ht="22.5" hidden="1" customHeight="1" x14ac:dyDescent="0.25">
      <c r="A277" s="6"/>
      <c r="B277" s="7"/>
      <c r="C277" s="7"/>
      <c r="D277" s="7"/>
      <c r="E277" s="7"/>
      <c r="F277" s="12"/>
    </row>
    <row r="278" spans="1:6" ht="22.5" hidden="1" customHeight="1" x14ac:dyDescent="0.25">
      <c r="A278" s="6"/>
      <c r="B278" s="7"/>
      <c r="C278" s="7"/>
      <c r="D278" s="7"/>
      <c r="E278" s="7"/>
      <c r="F278" s="12"/>
    </row>
    <row r="279" spans="1:6" ht="22.5" hidden="1" customHeight="1" x14ac:dyDescent="0.25">
      <c r="A279" s="6"/>
      <c r="B279" s="7"/>
      <c r="C279" s="7"/>
      <c r="D279" s="7"/>
      <c r="E279" s="7"/>
      <c r="F279" s="12"/>
    </row>
    <row r="280" spans="1:6" ht="22.5" hidden="1" customHeight="1" x14ac:dyDescent="0.25">
      <c r="A280" s="6"/>
      <c r="B280" s="7"/>
      <c r="C280" s="7"/>
      <c r="D280" s="7"/>
      <c r="E280" s="7"/>
      <c r="F280" s="12"/>
    </row>
    <row r="281" spans="1:6" ht="22.5" hidden="1" customHeight="1" x14ac:dyDescent="0.25">
      <c r="A281" s="6"/>
      <c r="B281" s="7"/>
      <c r="C281" s="7"/>
      <c r="D281" s="7"/>
      <c r="E281" s="7"/>
      <c r="F281" s="12"/>
    </row>
    <row r="282" spans="1:6" ht="22.5" hidden="1" customHeight="1" x14ac:dyDescent="0.25">
      <c r="A282" s="6"/>
      <c r="B282" s="7"/>
      <c r="C282" s="7"/>
      <c r="D282" s="7"/>
      <c r="E282" s="7"/>
      <c r="F282" s="12"/>
    </row>
    <row r="283" spans="1:6" ht="22.5" hidden="1" customHeight="1" x14ac:dyDescent="0.25">
      <c r="A283" s="6"/>
      <c r="B283" s="7"/>
      <c r="C283" s="7"/>
      <c r="D283" s="7"/>
      <c r="E283" s="7"/>
      <c r="F283" s="12"/>
    </row>
    <row r="284" spans="1:6" ht="22.5" hidden="1" customHeight="1" x14ac:dyDescent="0.25">
      <c r="A284" s="6"/>
      <c r="B284" s="7"/>
      <c r="C284" s="7"/>
      <c r="D284" s="7"/>
      <c r="E284" s="7"/>
      <c r="F284" s="12"/>
    </row>
    <row r="285" spans="1:6" ht="22.5" hidden="1" customHeight="1" x14ac:dyDescent="0.25">
      <c r="A285" s="6"/>
      <c r="B285" s="7"/>
      <c r="C285" s="7"/>
      <c r="D285" s="7"/>
      <c r="E285" s="7"/>
      <c r="F285" s="12"/>
    </row>
    <row r="286" spans="1:6" ht="22.5" hidden="1" customHeight="1" x14ac:dyDescent="0.25">
      <c r="A286" s="6"/>
      <c r="B286" s="7"/>
      <c r="C286" s="7"/>
      <c r="D286" s="7"/>
      <c r="E286" s="7"/>
      <c r="F286" s="12"/>
    </row>
    <row r="287" spans="1:6" ht="22.5" customHeight="1" x14ac:dyDescent="0.25">
      <c r="A287" s="6"/>
      <c r="B287" s="7"/>
      <c r="C287" s="7"/>
      <c r="D287" s="7"/>
      <c r="E287" s="7"/>
      <c r="F287" s="12"/>
    </row>
    <row r="288" spans="1:6" ht="22.5" customHeight="1" x14ac:dyDescent="0.25">
      <c r="A288" s="6"/>
      <c r="B288" s="7"/>
      <c r="C288" s="7"/>
      <c r="D288" s="7"/>
      <c r="E288" s="7"/>
      <c r="F288" s="12"/>
    </row>
    <row r="289" spans="1:6" ht="22.5" customHeight="1" x14ac:dyDescent="0.25">
      <c r="A289" s="6"/>
      <c r="B289" s="7"/>
      <c r="C289" s="7"/>
      <c r="D289" s="7"/>
      <c r="E289" s="7"/>
      <c r="F289" s="12"/>
    </row>
    <row r="290" spans="1:6" ht="22.5" customHeight="1" x14ac:dyDescent="0.25">
      <c r="A290" s="6"/>
      <c r="B290" s="7"/>
      <c r="C290" s="7"/>
      <c r="D290" s="7"/>
      <c r="E290" s="7"/>
      <c r="F290" s="12"/>
    </row>
    <row r="291" spans="1:6" ht="22.5" customHeight="1" x14ac:dyDescent="0.25">
      <c r="A291" s="6"/>
      <c r="B291" s="7"/>
      <c r="C291" s="7"/>
      <c r="D291" s="7"/>
      <c r="E291" s="7"/>
      <c r="F291" s="12"/>
    </row>
    <row r="292" spans="1:6" ht="22.5" customHeight="1" x14ac:dyDescent="0.25">
      <c r="A292" s="6"/>
      <c r="B292" s="7"/>
      <c r="C292" s="7"/>
      <c r="D292" s="7"/>
      <c r="E292" s="7"/>
      <c r="F292" s="12"/>
    </row>
    <row r="293" spans="1:6" ht="22.5" customHeight="1" x14ac:dyDescent="0.25">
      <c r="A293" s="6"/>
      <c r="B293" s="7"/>
      <c r="C293" s="7"/>
      <c r="D293" s="7"/>
      <c r="E293" s="7"/>
      <c r="F293" s="12"/>
    </row>
    <row r="294" spans="1:6" ht="22.5" customHeight="1" x14ac:dyDescent="0.25">
      <c r="A294" s="6"/>
      <c r="B294" s="7"/>
      <c r="C294" s="7"/>
      <c r="D294" s="7"/>
      <c r="E294" s="7"/>
      <c r="F294" s="12"/>
    </row>
    <row r="295" spans="1:6" ht="22.5" customHeight="1" x14ac:dyDescent="0.25">
      <c r="A295" s="6"/>
      <c r="B295" s="7"/>
      <c r="C295" s="7"/>
      <c r="D295" s="7"/>
      <c r="E295" s="7"/>
      <c r="F295" s="12"/>
    </row>
    <row r="296" spans="1:6" ht="22.5" customHeight="1" x14ac:dyDescent="0.25">
      <c r="A296" s="6"/>
      <c r="B296" s="7"/>
      <c r="C296" s="7"/>
      <c r="D296" s="7"/>
      <c r="E296" s="7"/>
      <c r="F296" s="12"/>
    </row>
    <row r="297" spans="1:6" ht="22.5" customHeight="1" x14ac:dyDescent="0.25">
      <c r="A297" s="6"/>
      <c r="B297" s="7"/>
      <c r="C297" s="7"/>
      <c r="D297" s="7"/>
      <c r="E297" s="7"/>
      <c r="F297" s="12"/>
    </row>
    <row r="298" spans="1:6" ht="22.5" customHeight="1" x14ac:dyDescent="0.25">
      <c r="A298" s="6"/>
      <c r="B298" s="7"/>
      <c r="C298" s="7"/>
      <c r="D298" s="7"/>
      <c r="E298" s="7"/>
      <c r="F298" s="12"/>
    </row>
    <row r="299" spans="1:6" ht="22.5" customHeight="1" x14ac:dyDescent="0.25">
      <c r="A299" s="6"/>
      <c r="B299" s="7"/>
      <c r="C299" s="7"/>
      <c r="D299" s="7"/>
      <c r="E299" s="7"/>
      <c r="F299" s="12"/>
    </row>
    <row r="300" spans="1:6" ht="22.5" customHeight="1" x14ac:dyDescent="0.25">
      <c r="A300" s="6"/>
      <c r="B300" s="7"/>
      <c r="C300" s="7"/>
      <c r="D300" s="7"/>
      <c r="E300" s="7"/>
      <c r="F300" s="12"/>
    </row>
    <row r="301" spans="1:6" ht="22.5" customHeight="1" x14ac:dyDescent="0.25">
      <c r="A301" s="6"/>
      <c r="B301" s="7"/>
      <c r="C301" s="7"/>
      <c r="D301" s="7"/>
      <c r="E301" s="7"/>
      <c r="F301" s="12"/>
    </row>
    <row r="302" spans="1:6" ht="22.5" customHeight="1" x14ac:dyDescent="0.25">
      <c r="A302" s="6"/>
      <c r="B302" s="7"/>
      <c r="C302" s="7"/>
      <c r="D302" s="7"/>
      <c r="E302" s="7"/>
      <c r="F302" s="12"/>
    </row>
    <row r="303" spans="1:6" ht="22.5" customHeight="1" x14ac:dyDescent="0.25">
      <c r="A303" s="6"/>
      <c r="B303" s="7"/>
      <c r="C303" s="7"/>
      <c r="D303" s="7"/>
      <c r="E303" s="7"/>
      <c r="F303" s="12"/>
    </row>
    <row r="304" spans="1:6" ht="22.5" customHeight="1" x14ac:dyDescent="0.25">
      <c r="A304" s="6"/>
      <c r="B304" s="7"/>
      <c r="C304" s="7"/>
      <c r="D304" s="7"/>
      <c r="E304" s="7"/>
      <c r="F304" s="12"/>
    </row>
    <row r="305" spans="1:6" ht="22.5" customHeight="1" x14ac:dyDescent="0.25">
      <c r="A305" s="6"/>
      <c r="B305" s="7"/>
      <c r="C305" s="7"/>
      <c r="D305" s="7"/>
      <c r="E305" s="7"/>
      <c r="F305" s="12"/>
    </row>
    <row r="306" spans="1:6" ht="22.5" customHeight="1" x14ac:dyDescent="0.25">
      <c r="A306" s="6"/>
      <c r="B306" s="7"/>
      <c r="C306" s="7"/>
      <c r="D306" s="7"/>
      <c r="E306" s="7"/>
      <c r="F306" s="12"/>
    </row>
    <row r="307" spans="1:6" ht="22.5" customHeight="1" x14ac:dyDescent="0.25">
      <c r="A307" s="6"/>
      <c r="B307" s="7"/>
      <c r="C307" s="7"/>
      <c r="D307" s="7"/>
      <c r="E307" s="7"/>
      <c r="F307" s="12"/>
    </row>
    <row r="308" spans="1:6" ht="22.5" customHeight="1" x14ac:dyDescent="0.25">
      <c r="A308" s="6"/>
      <c r="B308" s="7"/>
      <c r="C308" s="7"/>
      <c r="D308" s="7"/>
      <c r="E308" s="7"/>
      <c r="F308" s="12"/>
    </row>
    <row r="309" spans="1:6" ht="22.5" customHeight="1" x14ac:dyDescent="0.25">
      <c r="A309" s="6"/>
      <c r="B309" s="7"/>
      <c r="C309" s="7"/>
      <c r="D309" s="7"/>
      <c r="E309" s="7"/>
      <c r="F309" s="12"/>
    </row>
    <row r="310" spans="1:6" ht="22.5" customHeight="1" x14ac:dyDescent="0.25">
      <c r="A310" s="6"/>
      <c r="B310" s="7"/>
      <c r="C310" s="7"/>
      <c r="D310" s="7"/>
      <c r="E310" s="7"/>
      <c r="F310" s="12"/>
    </row>
    <row r="311" spans="1:6" ht="22.5" customHeight="1" x14ac:dyDescent="0.25">
      <c r="A311" s="6"/>
      <c r="B311" s="7"/>
      <c r="C311" s="7"/>
      <c r="D311" s="7"/>
      <c r="E311" s="7"/>
      <c r="F311" s="12"/>
    </row>
    <row r="312" spans="1:6" ht="22.5" customHeight="1" x14ac:dyDescent="0.25">
      <c r="A312" s="6"/>
      <c r="B312" s="7"/>
      <c r="C312" s="7"/>
      <c r="D312" s="7"/>
      <c r="E312" s="7"/>
      <c r="F312" s="12"/>
    </row>
    <row r="313" spans="1:6" ht="22.5" customHeight="1" x14ac:dyDescent="0.25">
      <c r="A313" s="6"/>
      <c r="B313" s="7"/>
      <c r="C313" s="7"/>
      <c r="D313" s="7"/>
      <c r="E313" s="7"/>
      <c r="F313" s="12"/>
    </row>
    <row r="314" spans="1:6" ht="22.5" customHeight="1" x14ac:dyDescent="0.25">
      <c r="A314" s="6"/>
      <c r="B314" s="7"/>
      <c r="C314" s="7"/>
      <c r="D314" s="7"/>
      <c r="E314" s="7"/>
      <c r="F314" s="12"/>
    </row>
    <row r="315" spans="1:6" ht="22.5" customHeight="1" x14ac:dyDescent="0.25">
      <c r="A315" s="6"/>
      <c r="B315" s="7"/>
      <c r="C315" s="7"/>
      <c r="D315" s="7"/>
      <c r="E315" s="7"/>
      <c r="F315" s="12"/>
    </row>
    <row r="316" spans="1:6" ht="22.5" customHeight="1" x14ac:dyDescent="0.25">
      <c r="A316" s="6"/>
      <c r="B316" s="7"/>
      <c r="C316" s="7"/>
      <c r="D316" s="7"/>
      <c r="E316" s="7"/>
      <c r="F316" s="12"/>
    </row>
    <row r="317" spans="1:6" ht="22.5" customHeight="1" x14ac:dyDescent="0.25">
      <c r="A317" s="6"/>
      <c r="B317" s="7"/>
      <c r="C317" s="7"/>
      <c r="D317" s="7"/>
      <c r="E317" s="7"/>
      <c r="F317" s="12"/>
    </row>
    <row r="318" spans="1:6" ht="22.5" customHeight="1" x14ac:dyDescent="0.25">
      <c r="A318" s="6"/>
      <c r="B318" s="7"/>
      <c r="C318" s="7"/>
      <c r="D318" s="7"/>
      <c r="E318" s="7"/>
      <c r="F318" s="12"/>
    </row>
    <row r="319" spans="1:6" ht="22.5" customHeight="1" x14ac:dyDescent="0.25">
      <c r="A319" s="6"/>
      <c r="B319" s="7"/>
      <c r="C319" s="7"/>
      <c r="D319" s="7"/>
      <c r="E319" s="7"/>
      <c r="F319" s="12"/>
    </row>
    <row r="320" spans="1:6" ht="22.5" customHeight="1" x14ac:dyDescent="0.25">
      <c r="A320" s="6"/>
      <c r="B320" s="7"/>
      <c r="C320" s="7"/>
      <c r="D320" s="7"/>
      <c r="E320" s="7"/>
      <c r="F320" s="12"/>
    </row>
    <row r="321" spans="1:6" ht="22.5" customHeight="1" x14ac:dyDescent="0.25">
      <c r="A321" s="6"/>
      <c r="B321" s="7"/>
      <c r="C321" s="7"/>
      <c r="D321" s="7"/>
      <c r="E321" s="7"/>
      <c r="F321" s="12"/>
    </row>
    <row r="322" spans="1:6" ht="22.5" customHeight="1" x14ac:dyDescent="0.25">
      <c r="A322" s="6"/>
      <c r="B322" s="7"/>
      <c r="C322" s="7"/>
      <c r="D322" s="7"/>
      <c r="E322" s="7"/>
      <c r="F322" s="12"/>
    </row>
    <row r="323" spans="1:6" ht="22.5" customHeight="1" x14ac:dyDescent="0.25">
      <c r="A323" s="6"/>
      <c r="B323" s="7"/>
      <c r="C323" s="7"/>
      <c r="D323" s="7"/>
      <c r="E323" s="7"/>
      <c r="F323" s="12"/>
    </row>
    <row r="324" spans="1:6" ht="22.5" customHeight="1" x14ac:dyDescent="0.25">
      <c r="A324" s="6"/>
      <c r="B324" s="7"/>
      <c r="C324" s="7"/>
      <c r="D324" s="7"/>
      <c r="E324" s="7"/>
      <c r="F324" s="12"/>
    </row>
    <row r="325" spans="1:6" ht="22.5" customHeight="1" x14ac:dyDescent="0.25">
      <c r="A325" s="6"/>
      <c r="B325" s="7"/>
      <c r="C325" s="7"/>
      <c r="D325" s="7"/>
      <c r="E325" s="7"/>
      <c r="F325" s="12"/>
    </row>
    <row r="326" spans="1:6" ht="22.5" customHeight="1" x14ac:dyDescent="0.25">
      <c r="A326" s="6"/>
      <c r="B326" s="7"/>
      <c r="C326" s="7"/>
      <c r="D326" s="7"/>
      <c r="E326" s="7"/>
      <c r="F326" s="12"/>
    </row>
    <row r="327" spans="1:6" ht="22.5" customHeight="1" x14ac:dyDescent="0.25">
      <c r="A327" s="6"/>
      <c r="B327" s="7"/>
      <c r="C327" s="7"/>
      <c r="D327" s="7"/>
      <c r="E327" s="7"/>
      <c r="F327" s="12"/>
    </row>
    <row r="328" spans="1:6" ht="22.5" customHeight="1" x14ac:dyDescent="0.25">
      <c r="A328" s="6"/>
      <c r="B328" s="7"/>
      <c r="C328" s="7"/>
      <c r="D328" s="7"/>
      <c r="E328" s="7"/>
      <c r="F328" s="12"/>
    </row>
    <row r="329" spans="1:6" ht="22.5" customHeight="1" x14ac:dyDescent="0.25">
      <c r="A329" s="6"/>
      <c r="B329" s="7"/>
      <c r="C329" s="7"/>
      <c r="D329" s="7"/>
      <c r="E329" s="7"/>
      <c r="F329" s="12"/>
    </row>
    <row r="330" spans="1:6" ht="22.5" customHeight="1" x14ac:dyDescent="0.25">
      <c r="A330" s="6"/>
      <c r="B330" s="7"/>
      <c r="C330" s="7"/>
      <c r="D330" s="7"/>
      <c r="E330" s="7"/>
      <c r="F330" s="12"/>
    </row>
    <row r="331" spans="1:6" ht="22.5" customHeight="1" x14ac:dyDescent="0.25">
      <c r="A331" s="6"/>
      <c r="B331" s="7"/>
      <c r="C331" s="7"/>
      <c r="D331" s="7"/>
      <c r="E331" s="7"/>
      <c r="F331" s="12"/>
    </row>
    <row r="332" spans="1:6" ht="22.5" customHeight="1" x14ac:dyDescent="0.25">
      <c r="A332" s="6"/>
      <c r="B332" s="7"/>
      <c r="C332" s="7"/>
      <c r="D332" s="7"/>
      <c r="E332" s="7"/>
      <c r="F332" s="12"/>
    </row>
    <row r="333" spans="1:6" ht="22.5" customHeight="1" x14ac:dyDescent="0.25">
      <c r="A333" s="6"/>
      <c r="B333" s="7"/>
      <c r="C333" s="7"/>
      <c r="D333" s="7"/>
      <c r="E333" s="7"/>
      <c r="F333" s="12"/>
    </row>
    <row r="334" spans="1:6" ht="22.5" customHeight="1" x14ac:dyDescent="0.25">
      <c r="A334" s="6"/>
      <c r="B334" s="7"/>
      <c r="C334" s="7"/>
      <c r="D334" s="7"/>
      <c r="E334" s="7"/>
      <c r="F334" s="12"/>
    </row>
    <row r="335" spans="1:6" ht="22.5" customHeight="1" x14ac:dyDescent="0.25">
      <c r="A335" s="6"/>
      <c r="B335" s="7"/>
      <c r="C335" s="7"/>
      <c r="D335" s="7"/>
      <c r="E335" s="7"/>
      <c r="F335" s="12"/>
    </row>
    <row r="336" spans="1:6" ht="22.5" customHeight="1" x14ac:dyDescent="0.25">
      <c r="A336" s="6"/>
      <c r="B336" s="7"/>
      <c r="C336" s="7"/>
      <c r="D336" s="7"/>
      <c r="E336" s="7"/>
      <c r="F336" s="12"/>
    </row>
    <row r="337" spans="1:6" ht="22.5" customHeight="1" x14ac:dyDescent="0.25">
      <c r="A337" s="6"/>
      <c r="B337" s="7"/>
      <c r="C337" s="7"/>
      <c r="D337" s="7"/>
      <c r="E337" s="7"/>
      <c r="F337" s="12"/>
    </row>
    <row r="338" spans="1:6" ht="22.5" customHeight="1" x14ac:dyDescent="0.25">
      <c r="A338" s="6"/>
      <c r="B338" s="7"/>
      <c r="C338" s="7"/>
      <c r="D338" s="7"/>
      <c r="E338" s="7"/>
      <c r="F338" s="12"/>
    </row>
    <row r="339" spans="1:6" ht="22.5" customHeight="1" x14ac:dyDescent="0.25">
      <c r="A339" s="6"/>
      <c r="B339" s="7"/>
      <c r="C339" s="7"/>
      <c r="D339" s="7"/>
      <c r="E339" s="7"/>
      <c r="F339" s="12"/>
    </row>
  </sheetData>
  <sheetProtection sheet="1" objects="1" scenarios="1"/>
  <mergeCells count="10">
    <mergeCell ref="A24:F24"/>
    <mergeCell ref="A25:F25"/>
    <mergeCell ref="A116:F116"/>
    <mergeCell ref="A117:F117"/>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F466"/>
  <sheetViews>
    <sheetView view="pageBreakPreview" zoomScaleNormal="80" zoomScaleSheetLayoutView="100" workbookViewId="0">
      <selection activeCell="B15" sqref="B15"/>
    </sheetView>
  </sheetViews>
  <sheetFormatPr defaultRowHeight="12.5" x14ac:dyDescent="0.25"/>
  <cols>
    <col min="1" max="1" width="34.453125" customWidth="1"/>
    <col min="2" max="6" width="24" customWidth="1"/>
  </cols>
  <sheetData>
    <row r="1" spans="1:6" x14ac:dyDescent="0.25">
      <c r="A1" s="1"/>
    </row>
    <row r="2" spans="1:6" ht="44.25" customHeight="1" x14ac:dyDescent="0.25">
      <c r="A2" s="154" t="s">
        <v>0</v>
      </c>
      <c r="B2" s="155"/>
      <c r="C2" s="155"/>
      <c r="D2" s="155"/>
      <c r="E2" s="155"/>
    </row>
    <row r="3" spans="1:6" ht="18" x14ac:dyDescent="0.25">
      <c r="A3" s="156" t="s">
        <v>1669</v>
      </c>
      <c r="B3" s="156"/>
      <c r="C3" s="156"/>
      <c r="D3" s="156"/>
      <c r="E3" s="156"/>
    </row>
    <row r="4" spans="1:6" ht="13" x14ac:dyDescent="0.25">
      <c r="A4" s="157" t="s">
        <v>1</v>
      </c>
      <c r="B4" s="2" t="s">
        <v>2</v>
      </c>
      <c r="C4" s="2" t="s">
        <v>3</v>
      </c>
      <c r="D4" s="2" t="s">
        <v>4</v>
      </c>
      <c r="E4" s="2" t="s">
        <v>5</v>
      </c>
    </row>
    <row r="5" spans="1:6" ht="13" x14ac:dyDescent="0.25">
      <c r="A5" s="158"/>
      <c r="B5" s="2" t="s">
        <v>6</v>
      </c>
      <c r="C5" s="2" t="s">
        <v>7</v>
      </c>
      <c r="D5" s="2" t="s">
        <v>8</v>
      </c>
      <c r="E5" s="2" t="s">
        <v>9</v>
      </c>
    </row>
    <row r="6" spans="1:6" ht="26" x14ac:dyDescent="0.25">
      <c r="A6" s="125" t="s">
        <v>10</v>
      </c>
      <c r="B6" s="52"/>
      <c r="C6" s="52"/>
      <c r="D6" s="111" t="s">
        <v>11</v>
      </c>
      <c r="E6" s="111" t="s">
        <v>12</v>
      </c>
    </row>
    <row r="7" spans="1:6" ht="26" x14ac:dyDescent="0.25">
      <c r="A7" s="125" t="s">
        <v>13</v>
      </c>
      <c r="B7" s="111" t="s">
        <v>14</v>
      </c>
      <c r="C7" s="112" t="s">
        <v>15</v>
      </c>
      <c r="D7" s="111" t="s">
        <v>11</v>
      </c>
      <c r="E7" s="111" t="s">
        <v>16</v>
      </c>
    </row>
    <row r="8" spans="1:6" ht="26" x14ac:dyDescent="0.25">
      <c r="A8" s="125" t="s">
        <v>17</v>
      </c>
      <c r="B8" s="52"/>
      <c r="C8" s="52"/>
      <c r="D8" s="111" t="s">
        <v>11</v>
      </c>
      <c r="E8" s="111" t="s">
        <v>12</v>
      </c>
    </row>
    <row r="9" spans="1:6" ht="13" x14ac:dyDescent="0.25">
      <c r="A9" s="3" t="s">
        <v>18</v>
      </c>
      <c r="B9" s="159" t="s">
        <v>19</v>
      </c>
      <c r="C9" s="160"/>
      <c r="D9" s="160"/>
      <c r="E9" s="161"/>
    </row>
    <row r="10" spans="1:6" ht="13" x14ac:dyDescent="0.25">
      <c r="A10" s="4"/>
      <c r="B10" s="5"/>
      <c r="C10" s="5"/>
      <c r="D10" s="5"/>
      <c r="E10" s="5"/>
    </row>
    <row r="11" spans="1:6" x14ac:dyDescent="0.25">
      <c r="B11" s="5"/>
      <c r="C11" s="5"/>
      <c r="D11" s="5"/>
      <c r="E11" s="5"/>
    </row>
    <row r="12" spans="1:6" ht="13" x14ac:dyDescent="0.25">
      <c r="A12" s="151" t="s">
        <v>20</v>
      </c>
      <c r="B12" s="152"/>
      <c r="C12" s="152"/>
      <c r="D12" s="152"/>
      <c r="E12" s="152"/>
      <c r="F12" s="153"/>
    </row>
    <row r="13" spans="1:6" ht="13" x14ac:dyDescent="0.25">
      <c r="A13" s="151" t="s">
        <v>21</v>
      </c>
      <c r="B13" s="152"/>
      <c r="C13" s="152"/>
      <c r="D13" s="152"/>
      <c r="E13" s="152"/>
      <c r="F13" s="153"/>
    </row>
    <row r="14" spans="1:6" ht="13" x14ac:dyDescent="0.25">
      <c r="A14" s="2" t="s">
        <v>22</v>
      </c>
      <c r="B14" s="2" t="s">
        <v>2</v>
      </c>
      <c r="C14" s="2" t="s">
        <v>3</v>
      </c>
      <c r="D14" s="2" t="s">
        <v>4</v>
      </c>
      <c r="E14" s="2" t="s">
        <v>5</v>
      </c>
      <c r="F14" s="2" t="s">
        <v>23</v>
      </c>
    </row>
    <row r="15" spans="1:6" x14ac:dyDescent="0.25">
      <c r="A15" s="6" t="s">
        <v>24</v>
      </c>
      <c r="B15" s="73">
        <v>1.0029999999999999</v>
      </c>
      <c r="C15" s="73">
        <v>1.0029999999999999</v>
      </c>
      <c r="D15" s="73">
        <v>1.002</v>
      </c>
      <c r="E15" s="73">
        <v>1.002</v>
      </c>
      <c r="F15" s="8"/>
    </row>
    <row r="16" spans="1:6" x14ac:dyDescent="0.25">
      <c r="A16" s="6" t="s">
        <v>25</v>
      </c>
      <c r="B16" s="73">
        <v>1.006</v>
      </c>
      <c r="C16" s="73">
        <v>1.006</v>
      </c>
      <c r="D16" s="73">
        <v>1.008</v>
      </c>
      <c r="E16" s="73">
        <v>1.0069999999999999</v>
      </c>
      <c r="F16" s="8"/>
    </row>
    <row r="17" spans="1:6" x14ac:dyDescent="0.25">
      <c r="A17" s="6" t="s">
        <v>26</v>
      </c>
      <c r="B17" s="73">
        <v>1.008</v>
      </c>
      <c r="C17" s="73">
        <v>1.008</v>
      </c>
      <c r="D17" s="73">
        <v>1.0089999999999999</v>
      </c>
      <c r="E17" s="73">
        <v>1.008</v>
      </c>
      <c r="F17" s="8"/>
    </row>
    <row r="18" spans="1:6" x14ac:dyDescent="0.25">
      <c r="A18" s="6" t="s">
        <v>27</v>
      </c>
      <c r="B18" s="73">
        <v>1.014</v>
      </c>
      <c r="C18" s="73">
        <v>1.014</v>
      </c>
      <c r="D18" s="73">
        <v>1.012</v>
      </c>
      <c r="E18" s="73">
        <v>1.0129999999999999</v>
      </c>
      <c r="F18" s="8">
        <v>997</v>
      </c>
    </row>
    <row r="19" spans="1:6" x14ac:dyDescent="0.25">
      <c r="A19" s="6" t="s">
        <v>28</v>
      </c>
      <c r="B19" s="73">
        <v>1.02</v>
      </c>
      <c r="C19" s="73">
        <v>1.02</v>
      </c>
      <c r="D19" s="73">
        <v>1.0189999999999999</v>
      </c>
      <c r="E19" s="73">
        <v>1.0189999999999999</v>
      </c>
      <c r="F19" s="8"/>
    </row>
    <row r="20" spans="1:6" ht="37.5" x14ac:dyDescent="0.25">
      <c r="A20" s="6" t="s">
        <v>29</v>
      </c>
      <c r="B20" s="73">
        <v>1.036</v>
      </c>
      <c r="C20" s="73">
        <v>1.034</v>
      </c>
      <c r="D20" s="73">
        <v>1.0269999999999999</v>
      </c>
      <c r="E20" s="73">
        <v>1.03</v>
      </c>
      <c r="F20" s="8" t="s">
        <v>30</v>
      </c>
    </row>
    <row r="21" spans="1:6" ht="25" x14ac:dyDescent="0.25">
      <c r="A21" s="6" t="s">
        <v>31</v>
      </c>
      <c r="B21" s="73">
        <v>1.0469999999999999</v>
      </c>
      <c r="C21" s="73">
        <v>1.0469999999999999</v>
      </c>
      <c r="D21" s="73">
        <v>1.048</v>
      </c>
      <c r="E21" s="73">
        <v>1.046</v>
      </c>
      <c r="F21" s="8" t="s">
        <v>32</v>
      </c>
    </row>
    <row r="22" spans="1:6" ht="100" x14ac:dyDescent="0.25">
      <c r="A22" s="6" t="s">
        <v>33</v>
      </c>
      <c r="B22" s="73">
        <v>1.0780000000000001</v>
      </c>
      <c r="C22" s="73">
        <v>1.073</v>
      </c>
      <c r="D22" s="73">
        <v>1.0649999999999999</v>
      </c>
      <c r="E22" s="73">
        <v>1.0669999999999999</v>
      </c>
      <c r="F22" s="8" t="s">
        <v>34</v>
      </c>
    </row>
    <row r="23" spans="1:6" x14ac:dyDescent="0.25">
      <c r="A23" s="9"/>
      <c r="B23" s="10"/>
      <c r="C23" s="10"/>
      <c r="D23" s="10"/>
      <c r="E23" s="10"/>
      <c r="F23" s="9"/>
    </row>
    <row r="24" spans="1:6" ht="13" hidden="1" x14ac:dyDescent="0.25">
      <c r="A24" s="151" t="s">
        <v>35</v>
      </c>
      <c r="B24" s="152"/>
      <c r="C24" s="152"/>
      <c r="D24" s="152"/>
      <c r="E24" s="152"/>
      <c r="F24" s="153"/>
    </row>
    <row r="25" spans="1:6" ht="13" hidden="1" x14ac:dyDescent="0.25">
      <c r="A25" s="151" t="s">
        <v>36</v>
      </c>
      <c r="B25" s="152"/>
      <c r="C25" s="152"/>
      <c r="D25" s="152"/>
      <c r="E25" s="152"/>
      <c r="F25" s="153"/>
    </row>
    <row r="26" spans="1:6" ht="13" hidden="1" x14ac:dyDescent="0.25">
      <c r="A26" s="2" t="s">
        <v>37</v>
      </c>
      <c r="B26" s="2" t="s">
        <v>2</v>
      </c>
      <c r="C26" s="2" t="s">
        <v>3</v>
      </c>
      <c r="D26" s="2" t="s">
        <v>4</v>
      </c>
      <c r="E26" s="2" t="s">
        <v>5</v>
      </c>
      <c r="F26" s="2" t="s">
        <v>23</v>
      </c>
    </row>
    <row r="27" spans="1:6" hidden="1" x14ac:dyDescent="0.25">
      <c r="A27" s="6" t="s">
        <v>38</v>
      </c>
      <c r="B27" s="11">
        <v>1.02</v>
      </c>
      <c r="C27" s="11">
        <v>1.02</v>
      </c>
      <c r="D27" s="11">
        <v>1.0189999999999999</v>
      </c>
      <c r="E27" s="11">
        <v>1.0189999999999999</v>
      </c>
      <c r="F27" s="12">
        <v>61</v>
      </c>
    </row>
    <row r="28" spans="1:6" hidden="1" x14ac:dyDescent="0.25">
      <c r="A28" s="6" t="s">
        <v>39</v>
      </c>
      <c r="B28" s="11">
        <v>1.014</v>
      </c>
      <c r="C28" s="11">
        <v>1.014</v>
      </c>
      <c r="D28" s="11">
        <v>1.012</v>
      </c>
      <c r="E28" s="11">
        <v>1.0129999999999999</v>
      </c>
      <c r="F28" s="12">
        <v>155</v>
      </c>
    </row>
    <row r="29" spans="1:6" hidden="1" x14ac:dyDescent="0.25">
      <c r="A29" s="6" t="s">
        <v>40</v>
      </c>
      <c r="B29" s="11">
        <v>1.014</v>
      </c>
      <c r="C29" s="11">
        <v>1.014</v>
      </c>
      <c r="D29" s="11">
        <v>1.012</v>
      </c>
      <c r="E29" s="11">
        <v>1.0129999999999999</v>
      </c>
      <c r="F29" s="12">
        <v>156</v>
      </c>
    </row>
    <row r="30" spans="1:6" hidden="1" x14ac:dyDescent="0.25">
      <c r="A30" s="6" t="s">
        <v>41</v>
      </c>
      <c r="B30" s="11">
        <v>1.014</v>
      </c>
      <c r="C30" s="11">
        <v>1.014</v>
      </c>
      <c r="D30" s="11">
        <v>1.012</v>
      </c>
      <c r="E30" s="11">
        <v>1.0129999999999999</v>
      </c>
      <c r="F30" s="12">
        <v>157</v>
      </c>
    </row>
    <row r="31" spans="1:6" hidden="1" x14ac:dyDescent="0.25">
      <c r="A31" s="6" t="s">
        <v>42</v>
      </c>
      <c r="B31" s="11">
        <v>1.02</v>
      </c>
      <c r="C31" s="11">
        <v>1.02</v>
      </c>
      <c r="D31" s="11">
        <v>1.0189999999999999</v>
      </c>
      <c r="E31" s="11">
        <v>1.0189999999999999</v>
      </c>
      <c r="F31" s="12">
        <v>280</v>
      </c>
    </row>
    <row r="32" spans="1:6" hidden="1" x14ac:dyDescent="0.25">
      <c r="A32" s="6" t="s">
        <v>43</v>
      </c>
      <c r="B32" s="11">
        <v>1.02</v>
      </c>
      <c r="C32" s="11">
        <v>1.02</v>
      </c>
      <c r="D32" s="11">
        <v>1.0189999999999999</v>
      </c>
      <c r="E32" s="11">
        <v>1.0189999999999999</v>
      </c>
      <c r="F32" s="12">
        <v>281</v>
      </c>
    </row>
    <row r="33" spans="1:6" hidden="1" x14ac:dyDescent="0.25">
      <c r="A33" s="6" t="s">
        <v>44</v>
      </c>
      <c r="B33" s="11">
        <v>1.014</v>
      </c>
      <c r="C33" s="11">
        <v>1.014</v>
      </c>
      <c r="D33" s="11">
        <v>1.012</v>
      </c>
      <c r="E33" s="11">
        <v>1.0129999999999999</v>
      </c>
      <c r="F33" s="12">
        <v>292</v>
      </c>
    </row>
    <row r="34" spans="1:6" hidden="1" x14ac:dyDescent="0.25">
      <c r="A34" s="6" t="s">
        <v>45</v>
      </c>
      <c r="B34" s="11">
        <v>1.014</v>
      </c>
      <c r="C34" s="11">
        <v>1.014</v>
      </c>
      <c r="D34" s="11">
        <v>1.012</v>
      </c>
      <c r="E34" s="11">
        <v>1.0129999999999999</v>
      </c>
      <c r="F34" s="12">
        <v>293</v>
      </c>
    </row>
    <row r="35" spans="1:6" hidden="1" x14ac:dyDescent="0.25">
      <c r="A35" s="6" t="s">
        <v>46</v>
      </c>
      <c r="B35" s="11">
        <v>1.014</v>
      </c>
      <c r="C35" s="11">
        <v>1.014</v>
      </c>
      <c r="D35" s="11">
        <v>1.012</v>
      </c>
      <c r="E35" s="11">
        <v>1.0129999999999999</v>
      </c>
      <c r="F35" s="12">
        <v>294</v>
      </c>
    </row>
    <row r="36" spans="1:6" hidden="1" x14ac:dyDescent="0.25">
      <c r="A36" s="6" t="s">
        <v>47</v>
      </c>
      <c r="B36" s="11">
        <v>1.014</v>
      </c>
      <c r="C36" s="11">
        <v>1.014</v>
      </c>
      <c r="D36" s="11">
        <v>1.012</v>
      </c>
      <c r="E36" s="11">
        <v>1.0129999999999999</v>
      </c>
      <c r="F36" s="12">
        <v>295</v>
      </c>
    </row>
    <row r="37" spans="1:6" hidden="1" x14ac:dyDescent="0.25">
      <c r="A37" s="6" t="s">
        <v>48</v>
      </c>
      <c r="B37" s="11">
        <v>1.014</v>
      </c>
      <c r="C37" s="11">
        <v>1.014</v>
      </c>
      <c r="D37" s="11">
        <v>1.012</v>
      </c>
      <c r="E37" s="11">
        <v>1.0129999999999999</v>
      </c>
      <c r="F37" s="12">
        <v>296</v>
      </c>
    </row>
    <row r="38" spans="1:6" hidden="1" x14ac:dyDescent="0.25">
      <c r="A38" s="6" t="s">
        <v>49</v>
      </c>
      <c r="B38" s="11">
        <v>1.0009999999999999</v>
      </c>
      <c r="C38" s="11">
        <v>1.0009999999999999</v>
      </c>
      <c r="D38" s="11">
        <v>1.0009999999999999</v>
      </c>
      <c r="E38" s="11">
        <v>1.0009999999999999</v>
      </c>
      <c r="F38" s="12">
        <v>297</v>
      </c>
    </row>
    <row r="39" spans="1:6" hidden="1" x14ac:dyDescent="0.25">
      <c r="A39" s="6" t="s">
        <v>50</v>
      </c>
      <c r="B39" s="11">
        <v>1.014</v>
      </c>
      <c r="C39" s="11">
        <v>1.014</v>
      </c>
      <c r="D39" s="11">
        <v>1.012</v>
      </c>
      <c r="E39" s="11">
        <v>1.0129999999999999</v>
      </c>
      <c r="F39" s="12">
        <v>298</v>
      </c>
    </row>
    <row r="40" spans="1:6" hidden="1" x14ac:dyDescent="0.25">
      <c r="A40" s="6" t="s">
        <v>51</v>
      </c>
      <c r="B40" s="11">
        <v>1.014</v>
      </c>
      <c r="C40" s="11">
        <v>1.014</v>
      </c>
      <c r="D40" s="11">
        <v>1.012</v>
      </c>
      <c r="E40" s="11">
        <v>1.0129999999999999</v>
      </c>
      <c r="F40" s="12">
        <v>299</v>
      </c>
    </row>
    <row r="41" spans="1:6" hidden="1" x14ac:dyDescent="0.25">
      <c r="A41" s="6" t="s">
        <v>52</v>
      </c>
      <c r="B41" s="11">
        <v>1.014</v>
      </c>
      <c r="C41" s="11">
        <v>1.014</v>
      </c>
      <c r="D41" s="11">
        <v>1.012</v>
      </c>
      <c r="E41" s="11">
        <v>1.0129999999999999</v>
      </c>
      <c r="F41" s="12">
        <v>300</v>
      </c>
    </row>
    <row r="42" spans="1:6" hidden="1" x14ac:dyDescent="0.25">
      <c r="A42" s="6" t="s">
        <v>53</v>
      </c>
      <c r="B42" s="11">
        <v>1.014</v>
      </c>
      <c r="C42" s="11">
        <v>1.014</v>
      </c>
      <c r="D42" s="11">
        <v>1.012</v>
      </c>
      <c r="E42" s="11">
        <v>1.0129999999999999</v>
      </c>
      <c r="F42" s="12">
        <v>301</v>
      </c>
    </row>
    <row r="43" spans="1:6" hidden="1" x14ac:dyDescent="0.25">
      <c r="A43" s="6" t="s">
        <v>54</v>
      </c>
      <c r="B43" s="11">
        <v>1.014</v>
      </c>
      <c r="C43" s="11">
        <v>1.014</v>
      </c>
      <c r="D43" s="11">
        <v>1.012</v>
      </c>
      <c r="E43" s="11">
        <v>1.0129999999999999</v>
      </c>
      <c r="F43" s="12">
        <v>302</v>
      </c>
    </row>
    <row r="44" spans="1:6" hidden="1" x14ac:dyDescent="0.25">
      <c r="A44" s="6" t="s">
        <v>55</v>
      </c>
      <c r="B44" s="11">
        <v>1.014</v>
      </c>
      <c r="C44" s="11">
        <v>1.014</v>
      </c>
      <c r="D44" s="11">
        <v>1.012</v>
      </c>
      <c r="E44" s="11">
        <v>1.0129999999999999</v>
      </c>
      <c r="F44" s="12">
        <v>303</v>
      </c>
    </row>
    <row r="45" spans="1:6" hidden="1" x14ac:dyDescent="0.25">
      <c r="A45" s="6" t="s">
        <v>56</v>
      </c>
      <c r="B45" s="11">
        <v>1.014</v>
      </c>
      <c r="C45" s="11">
        <v>1.014</v>
      </c>
      <c r="D45" s="11">
        <v>1.012</v>
      </c>
      <c r="E45" s="11">
        <v>1.0129999999999999</v>
      </c>
      <c r="F45" s="12">
        <v>304</v>
      </c>
    </row>
    <row r="46" spans="1:6" hidden="1" x14ac:dyDescent="0.25">
      <c r="A46" s="6" t="s">
        <v>57</v>
      </c>
      <c r="B46" s="11">
        <v>1.014</v>
      </c>
      <c r="C46" s="11">
        <v>1.014</v>
      </c>
      <c r="D46" s="11">
        <v>1.012</v>
      </c>
      <c r="E46" s="11">
        <v>1.0129999999999999</v>
      </c>
      <c r="F46" s="12">
        <v>305</v>
      </c>
    </row>
    <row r="47" spans="1:6" hidden="1" x14ac:dyDescent="0.25">
      <c r="A47" s="6" t="s">
        <v>58</v>
      </c>
      <c r="B47" s="11">
        <v>1.014</v>
      </c>
      <c r="C47" s="11">
        <v>1.014</v>
      </c>
      <c r="D47" s="11">
        <v>1.012</v>
      </c>
      <c r="E47" s="11">
        <v>1.0129999999999999</v>
      </c>
      <c r="F47" s="12">
        <v>306</v>
      </c>
    </row>
    <row r="48" spans="1:6" hidden="1" x14ac:dyDescent="0.25">
      <c r="A48" s="6" t="s">
        <v>59</v>
      </c>
      <c r="B48" s="11">
        <v>1.014</v>
      </c>
      <c r="C48" s="11">
        <v>1.014</v>
      </c>
      <c r="D48" s="11">
        <v>1.012</v>
      </c>
      <c r="E48" s="11">
        <v>1.0129999999999999</v>
      </c>
      <c r="F48" s="12">
        <v>307</v>
      </c>
    </row>
    <row r="49" spans="1:6" hidden="1" x14ac:dyDescent="0.25">
      <c r="A49" s="6" t="s">
        <v>60</v>
      </c>
      <c r="B49" s="11">
        <v>1.014</v>
      </c>
      <c r="C49" s="11">
        <v>1.014</v>
      </c>
      <c r="D49" s="11">
        <v>1.012</v>
      </c>
      <c r="E49" s="11">
        <v>1.0129999999999999</v>
      </c>
      <c r="F49" s="12">
        <v>308</v>
      </c>
    </row>
    <row r="50" spans="1:6" hidden="1" x14ac:dyDescent="0.25">
      <c r="A50" s="6" t="s">
        <v>61</v>
      </c>
      <c r="B50" s="11">
        <v>1.014</v>
      </c>
      <c r="C50" s="11">
        <v>1.014</v>
      </c>
      <c r="D50" s="11">
        <v>1.012</v>
      </c>
      <c r="E50" s="11">
        <v>1.0129999999999999</v>
      </c>
      <c r="F50" s="12">
        <v>309</v>
      </c>
    </row>
    <row r="51" spans="1:6" hidden="1" x14ac:dyDescent="0.25">
      <c r="A51" s="6" t="s">
        <v>62</v>
      </c>
      <c r="B51" s="11">
        <v>1.014</v>
      </c>
      <c r="C51" s="11">
        <v>1.014</v>
      </c>
      <c r="D51" s="11">
        <v>1.012</v>
      </c>
      <c r="E51" s="11">
        <v>1.0129999999999999</v>
      </c>
      <c r="F51" s="12">
        <v>310</v>
      </c>
    </row>
    <row r="52" spans="1:6" hidden="1" x14ac:dyDescent="0.25">
      <c r="A52" s="6" t="s">
        <v>63</v>
      </c>
      <c r="B52" s="11">
        <v>1.014</v>
      </c>
      <c r="C52" s="11">
        <v>1.014</v>
      </c>
      <c r="D52" s="11">
        <v>1.012</v>
      </c>
      <c r="E52" s="11">
        <v>1.0129999999999999</v>
      </c>
      <c r="F52" s="12">
        <v>311</v>
      </c>
    </row>
    <row r="53" spans="1:6" hidden="1" x14ac:dyDescent="0.25">
      <c r="A53" s="6" t="s">
        <v>64</v>
      </c>
      <c r="B53" s="11">
        <v>1.014</v>
      </c>
      <c r="C53" s="11">
        <v>1.014</v>
      </c>
      <c r="D53" s="11">
        <v>1.012</v>
      </c>
      <c r="E53" s="11">
        <v>1.0129999999999999</v>
      </c>
      <c r="F53" s="12">
        <v>312</v>
      </c>
    </row>
    <row r="54" spans="1:6" hidden="1" x14ac:dyDescent="0.25">
      <c r="A54" s="6" t="s">
        <v>65</v>
      </c>
      <c r="B54" s="11">
        <v>1.014</v>
      </c>
      <c r="C54" s="11">
        <v>1.014</v>
      </c>
      <c r="D54" s="11">
        <v>1.012</v>
      </c>
      <c r="E54" s="11">
        <v>1.0129999999999999</v>
      </c>
      <c r="F54" s="12">
        <v>313</v>
      </c>
    </row>
    <row r="55" spans="1:6" hidden="1" x14ac:dyDescent="0.25">
      <c r="A55" s="6" t="s">
        <v>66</v>
      </c>
      <c r="B55" s="11">
        <v>1.014</v>
      </c>
      <c r="C55" s="11">
        <v>1.014</v>
      </c>
      <c r="D55" s="11">
        <v>1.012</v>
      </c>
      <c r="E55" s="11">
        <v>1.0129999999999999</v>
      </c>
      <c r="F55" s="12">
        <v>314</v>
      </c>
    </row>
    <row r="56" spans="1:6" hidden="1" x14ac:dyDescent="0.25">
      <c r="A56" s="6" t="s">
        <v>67</v>
      </c>
      <c r="B56" s="11">
        <v>1.014</v>
      </c>
      <c r="C56" s="11">
        <v>1.014</v>
      </c>
      <c r="D56" s="11">
        <v>1.012</v>
      </c>
      <c r="E56" s="11">
        <v>1.0129999999999999</v>
      </c>
      <c r="F56" s="12">
        <v>315</v>
      </c>
    </row>
    <row r="57" spans="1:6" hidden="1" x14ac:dyDescent="0.25">
      <c r="A57" s="6" t="s">
        <v>68</v>
      </c>
      <c r="B57" s="11">
        <v>1.014</v>
      </c>
      <c r="C57" s="11">
        <v>1.014</v>
      </c>
      <c r="D57" s="11">
        <v>1.012</v>
      </c>
      <c r="E57" s="11">
        <v>1.0129999999999999</v>
      </c>
      <c r="F57" s="12">
        <v>316</v>
      </c>
    </row>
    <row r="58" spans="1:6" hidden="1" x14ac:dyDescent="0.25">
      <c r="A58" s="6" t="s">
        <v>69</v>
      </c>
      <c r="B58" s="11">
        <v>1.014</v>
      </c>
      <c r="C58" s="11">
        <v>1.014</v>
      </c>
      <c r="D58" s="11">
        <v>1.012</v>
      </c>
      <c r="E58" s="11">
        <v>1.0129999999999999</v>
      </c>
      <c r="F58" s="12">
        <v>317</v>
      </c>
    </row>
    <row r="59" spans="1:6" hidden="1" x14ac:dyDescent="0.25">
      <c r="A59" s="6" t="s">
        <v>70</v>
      </c>
      <c r="B59" s="11">
        <v>1.014</v>
      </c>
      <c r="C59" s="11">
        <v>1.014</v>
      </c>
      <c r="D59" s="11">
        <v>1.012</v>
      </c>
      <c r="E59" s="11">
        <v>1.0129999999999999</v>
      </c>
      <c r="F59" s="12">
        <v>318</v>
      </c>
    </row>
    <row r="60" spans="1:6" hidden="1" x14ac:dyDescent="0.25">
      <c r="A60" s="6" t="s">
        <v>71</v>
      </c>
      <c r="B60" s="11">
        <v>1.0169999999999999</v>
      </c>
      <c r="C60" s="11">
        <v>1.0169999999999999</v>
      </c>
      <c r="D60" s="11">
        <v>1.0169999999999999</v>
      </c>
      <c r="E60" s="11">
        <v>1.0169999999999999</v>
      </c>
      <c r="F60" s="12">
        <v>319</v>
      </c>
    </row>
    <row r="61" spans="1:6" hidden="1" x14ac:dyDescent="0.25">
      <c r="A61" s="6" t="s">
        <v>72</v>
      </c>
      <c r="B61" s="11">
        <v>1.014</v>
      </c>
      <c r="C61" s="11">
        <v>1.014</v>
      </c>
      <c r="D61" s="11">
        <v>1.012</v>
      </c>
      <c r="E61" s="11">
        <v>1.0129999999999999</v>
      </c>
      <c r="F61" s="12">
        <v>320</v>
      </c>
    </row>
    <row r="62" spans="1:6" hidden="1" x14ac:dyDescent="0.25">
      <c r="A62" s="6" t="s">
        <v>73</v>
      </c>
      <c r="B62" s="11">
        <v>1.014</v>
      </c>
      <c r="C62" s="11">
        <v>1.014</v>
      </c>
      <c r="D62" s="11">
        <v>1.012</v>
      </c>
      <c r="E62" s="11">
        <v>1.0129999999999999</v>
      </c>
      <c r="F62" s="12">
        <v>321</v>
      </c>
    </row>
    <row r="63" spans="1:6" hidden="1" x14ac:dyDescent="0.25">
      <c r="A63" s="6" t="s">
        <v>74</v>
      </c>
      <c r="B63" s="11">
        <v>1.014</v>
      </c>
      <c r="C63" s="11">
        <v>1.014</v>
      </c>
      <c r="D63" s="11">
        <v>1.012</v>
      </c>
      <c r="E63" s="11">
        <v>1.0129999999999999</v>
      </c>
      <c r="F63" s="12">
        <v>322</v>
      </c>
    </row>
    <row r="64" spans="1:6" hidden="1" x14ac:dyDescent="0.25">
      <c r="A64" s="6" t="s">
        <v>75</v>
      </c>
      <c r="B64" s="11">
        <v>1.014</v>
      </c>
      <c r="C64" s="11">
        <v>1.014</v>
      </c>
      <c r="D64" s="11">
        <v>1.012</v>
      </c>
      <c r="E64" s="11">
        <v>1.0129999999999999</v>
      </c>
      <c r="F64" s="12">
        <v>323</v>
      </c>
    </row>
    <row r="65" spans="1:6" hidden="1" x14ac:dyDescent="0.25">
      <c r="A65" s="6" t="s">
        <v>76</v>
      </c>
      <c r="B65" s="11">
        <v>1.014</v>
      </c>
      <c r="C65" s="11">
        <v>1.014</v>
      </c>
      <c r="D65" s="11">
        <v>1.012</v>
      </c>
      <c r="E65" s="11">
        <v>1.0129999999999999</v>
      </c>
      <c r="F65" s="12">
        <v>324</v>
      </c>
    </row>
    <row r="66" spans="1:6" hidden="1" x14ac:dyDescent="0.25">
      <c r="A66" s="6" t="s">
        <v>77</v>
      </c>
      <c r="B66" s="11">
        <v>1.014</v>
      </c>
      <c r="C66" s="11">
        <v>1.014</v>
      </c>
      <c r="D66" s="11">
        <v>1.012</v>
      </c>
      <c r="E66" s="11">
        <v>1.0129999999999999</v>
      </c>
      <c r="F66" s="12">
        <v>325</v>
      </c>
    </row>
    <row r="67" spans="1:6" hidden="1" x14ac:dyDescent="0.25">
      <c r="A67" s="6" t="s">
        <v>78</v>
      </c>
      <c r="B67" s="11">
        <v>1.014</v>
      </c>
      <c r="C67" s="11">
        <v>1.014</v>
      </c>
      <c r="D67" s="11">
        <v>1.012</v>
      </c>
      <c r="E67" s="11">
        <v>1.0129999999999999</v>
      </c>
      <c r="F67" s="12">
        <v>326</v>
      </c>
    </row>
    <row r="68" spans="1:6" hidden="1" x14ac:dyDescent="0.25">
      <c r="A68" s="6" t="s">
        <v>79</v>
      </c>
      <c r="B68" s="11">
        <v>1.014</v>
      </c>
      <c r="C68" s="11">
        <v>1.014</v>
      </c>
      <c r="D68" s="11">
        <v>1.012</v>
      </c>
      <c r="E68" s="11">
        <v>1.0129999999999999</v>
      </c>
      <c r="F68" s="12">
        <v>327</v>
      </c>
    </row>
    <row r="69" spans="1:6" hidden="1" x14ac:dyDescent="0.25">
      <c r="A69" s="6" t="s">
        <v>80</v>
      </c>
      <c r="B69" s="11">
        <v>1.014</v>
      </c>
      <c r="C69" s="11">
        <v>1.014</v>
      </c>
      <c r="D69" s="11">
        <v>1.012</v>
      </c>
      <c r="E69" s="11">
        <v>1.0129999999999999</v>
      </c>
      <c r="F69" s="12">
        <v>328</v>
      </c>
    </row>
    <row r="70" spans="1:6" hidden="1" x14ac:dyDescent="0.25">
      <c r="A70" s="6" t="s">
        <v>81</v>
      </c>
      <c r="B70" s="11">
        <v>1.014</v>
      </c>
      <c r="C70" s="11">
        <v>1.014</v>
      </c>
      <c r="D70" s="11">
        <v>1.012</v>
      </c>
      <c r="E70" s="11">
        <v>1.0129999999999999</v>
      </c>
      <c r="F70" s="12">
        <v>329</v>
      </c>
    </row>
    <row r="71" spans="1:6" hidden="1" x14ac:dyDescent="0.25">
      <c r="A71" s="6" t="s">
        <v>82</v>
      </c>
      <c r="B71" s="11">
        <v>1.014</v>
      </c>
      <c r="C71" s="11">
        <v>1.014</v>
      </c>
      <c r="D71" s="11">
        <v>1.012</v>
      </c>
      <c r="E71" s="11">
        <v>1.0129999999999999</v>
      </c>
      <c r="F71" s="12">
        <v>330</v>
      </c>
    </row>
    <row r="72" spans="1:6" hidden="1" x14ac:dyDescent="0.25">
      <c r="A72" s="6" t="s">
        <v>83</v>
      </c>
      <c r="B72" s="11">
        <v>1.014</v>
      </c>
      <c r="C72" s="11">
        <v>1.014</v>
      </c>
      <c r="D72" s="11">
        <v>1.012</v>
      </c>
      <c r="E72" s="11">
        <v>1.0129999999999999</v>
      </c>
      <c r="F72" s="12">
        <v>331</v>
      </c>
    </row>
    <row r="73" spans="1:6" hidden="1" x14ac:dyDescent="0.25">
      <c r="A73" s="6" t="s">
        <v>84</v>
      </c>
      <c r="B73" s="11">
        <v>1.014</v>
      </c>
      <c r="C73" s="11">
        <v>1.014</v>
      </c>
      <c r="D73" s="11">
        <v>1.012</v>
      </c>
      <c r="E73" s="11">
        <v>1.0129999999999999</v>
      </c>
      <c r="F73" s="12">
        <v>332</v>
      </c>
    </row>
    <row r="74" spans="1:6" hidden="1" x14ac:dyDescent="0.25">
      <c r="A74" s="6" t="s">
        <v>85</v>
      </c>
      <c r="B74" s="11">
        <v>1.014</v>
      </c>
      <c r="C74" s="11">
        <v>1.014</v>
      </c>
      <c r="D74" s="11">
        <v>1.012</v>
      </c>
      <c r="E74" s="11">
        <v>1.0129999999999999</v>
      </c>
      <c r="F74" s="12">
        <v>333</v>
      </c>
    </row>
    <row r="75" spans="1:6" hidden="1" x14ac:dyDescent="0.25">
      <c r="A75" s="6" t="s">
        <v>86</v>
      </c>
      <c r="B75" s="11">
        <v>1.014</v>
      </c>
      <c r="C75" s="11">
        <v>1.014</v>
      </c>
      <c r="D75" s="11">
        <v>1.012</v>
      </c>
      <c r="E75" s="11">
        <v>1.0129999999999999</v>
      </c>
      <c r="F75" s="12">
        <v>334</v>
      </c>
    </row>
    <row r="76" spans="1:6" hidden="1" x14ac:dyDescent="0.25">
      <c r="A76" s="6" t="s">
        <v>87</v>
      </c>
      <c r="B76" s="11">
        <v>1.014</v>
      </c>
      <c r="C76" s="11">
        <v>1.014</v>
      </c>
      <c r="D76" s="11">
        <v>1.012</v>
      </c>
      <c r="E76" s="11">
        <v>1.0129999999999999</v>
      </c>
      <c r="F76" s="12">
        <v>335</v>
      </c>
    </row>
    <row r="77" spans="1:6" hidden="1" x14ac:dyDescent="0.25">
      <c r="A77" s="6" t="s">
        <v>88</v>
      </c>
      <c r="B77" s="11">
        <v>1.014</v>
      </c>
      <c r="C77" s="11">
        <v>1.014</v>
      </c>
      <c r="D77" s="11">
        <v>1.012</v>
      </c>
      <c r="E77" s="11">
        <v>1.0129999999999999</v>
      </c>
      <c r="F77" s="12">
        <v>336</v>
      </c>
    </row>
    <row r="78" spans="1:6" hidden="1" x14ac:dyDescent="0.25">
      <c r="A78" s="6" t="s">
        <v>89</v>
      </c>
      <c r="B78" s="11">
        <v>1.016</v>
      </c>
      <c r="C78" s="11">
        <v>1.016</v>
      </c>
      <c r="D78" s="11">
        <v>1.016</v>
      </c>
      <c r="E78" s="11">
        <v>1.016</v>
      </c>
      <c r="F78" s="12">
        <v>337</v>
      </c>
    </row>
    <row r="79" spans="1:6" hidden="1" x14ac:dyDescent="0.25">
      <c r="A79" s="6" t="s">
        <v>90</v>
      </c>
      <c r="B79" s="11">
        <v>1.014</v>
      </c>
      <c r="C79" s="11">
        <v>1.014</v>
      </c>
      <c r="D79" s="11">
        <v>1.012</v>
      </c>
      <c r="E79" s="11">
        <v>1.0129999999999999</v>
      </c>
      <c r="F79" s="12">
        <v>338</v>
      </c>
    </row>
    <row r="80" spans="1:6" hidden="1" x14ac:dyDescent="0.25">
      <c r="A80" s="6" t="s">
        <v>91</v>
      </c>
      <c r="B80" s="11">
        <v>1.014</v>
      </c>
      <c r="C80" s="11">
        <v>1.014</v>
      </c>
      <c r="D80" s="11">
        <v>1.012</v>
      </c>
      <c r="E80" s="11">
        <v>1.0129999999999999</v>
      </c>
      <c r="F80" s="12">
        <v>339</v>
      </c>
    </row>
    <row r="81" spans="1:6" hidden="1" x14ac:dyDescent="0.25">
      <c r="A81" s="6" t="s">
        <v>92</v>
      </c>
      <c r="B81" s="11">
        <v>1.014</v>
      </c>
      <c r="C81" s="11">
        <v>1.014</v>
      </c>
      <c r="D81" s="11">
        <v>1.012</v>
      </c>
      <c r="E81" s="11">
        <v>1.0129999999999999</v>
      </c>
      <c r="F81" s="12">
        <v>340</v>
      </c>
    </row>
    <row r="82" spans="1:6" hidden="1" x14ac:dyDescent="0.25">
      <c r="A82" s="6" t="s">
        <v>93</v>
      </c>
      <c r="B82" s="11">
        <v>1.014</v>
      </c>
      <c r="C82" s="11">
        <v>1.014</v>
      </c>
      <c r="D82" s="11">
        <v>1.012</v>
      </c>
      <c r="E82" s="11">
        <v>1.0129999999999999</v>
      </c>
      <c r="F82" s="12">
        <v>341</v>
      </c>
    </row>
    <row r="83" spans="1:6" hidden="1" x14ac:dyDescent="0.25">
      <c r="A83" s="6" t="s">
        <v>94</v>
      </c>
      <c r="B83" s="11">
        <v>1.014</v>
      </c>
      <c r="C83" s="11">
        <v>1.014</v>
      </c>
      <c r="D83" s="11">
        <v>1.012</v>
      </c>
      <c r="E83" s="11">
        <v>1.0129999999999999</v>
      </c>
      <c r="F83" s="12">
        <v>342</v>
      </c>
    </row>
    <row r="84" spans="1:6" hidden="1" x14ac:dyDescent="0.25">
      <c r="A84" s="6" t="s">
        <v>95</v>
      </c>
      <c r="B84" s="11">
        <v>1.014</v>
      </c>
      <c r="C84" s="11">
        <v>1.026</v>
      </c>
      <c r="D84" s="11">
        <v>1.026</v>
      </c>
      <c r="E84" s="11">
        <v>1.026</v>
      </c>
      <c r="F84" s="12">
        <v>343</v>
      </c>
    </row>
    <row r="85" spans="1:6" hidden="1" x14ac:dyDescent="0.25">
      <c r="A85" s="6" t="s">
        <v>96</v>
      </c>
      <c r="B85" s="11">
        <v>1.014</v>
      </c>
      <c r="C85" s="11">
        <v>1.014</v>
      </c>
      <c r="D85" s="11">
        <v>1.012</v>
      </c>
      <c r="E85" s="11">
        <v>1.0129999999999999</v>
      </c>
      <c r="F85" s="12">
        <v>344</v>
      </c>
    </row>
    <row r="86" spans="1:6" hidden="1" x14ac:dyDescent="0.25">
      <c r="A86" s="6" t="s">
        <v>97</v>
      </c>
      <c r="B86" s="11">
        <v>1.014</v>
      </c>
      <c r="C86" s="11">
        <v>1.014</v>
      </c>
      <c r="D86" s="11">
        <v>1.012</v>
      </c>
      <c r="E86" s="11">
        <v>1.0129999999999999</v>
      </c>
      <c r="F86" s="12">
        <v>345</v>
      </c>
    </row>
    <row r="87" spans="1:6" hidden="1" x14ac:dyDescent="0.25">
      <c r="A87" s="6" t="s">
        <v>98</v>
      </c>
      <c r="B87" s="11">
        <v>1.014</v>
      </c>
      <c r="C87" s="11">
        <v>1.014</v>
      </c>
      <c r="D87" s="11">
        <v>1.012</v>
      </c>
      <c r="E87" s="11">
        <v>1.0129999999999999</v>
      </c>
      <c r="F87" s="12">
        <v>346</v>
      </c>
    </row>
    <row r="88" spans="1:6" hidden="1" x14ac:dyDescent="0.25">
      <c r="A88" s="6" t="s">
        <v>99</v>
      </c>
      <c r="B88" s="11">
        <v>1.014</v>
      </c>
      <c r="C88" s="11">
        <v>1.014</v>
      </c>
      <c r="D88" s="11">
        <v>1.012</v>
      </c>
      <c r="E88" s="11">
        <v>1.0129999999999999</v>
      </c>
      <c r="F88" s="12">
        <v>347</v>
      </c>
    </row>
    <row r="89" spans="1:6" hidden="1" x14ac:dyDescent="0.25">
      <c r="A89" s="6" t="s">
        <v>100</v>
      </c>
      <c r="B89" s="11">
        <v>1.014</v>
      </c>
      <c r="C89" s="11">
        <v>1.014</v>
      </c>
      <c r="D89" s="11">
        <v>1.012</v>
      </c>
      <c r="E89" s="11">
        <v>1.0129999999999999</v>
      </c>
      <c r="F89" s="12">
        <v>348</v>
      </c>
    </row>
    <row r="90" spans="1:6" hidden="1" x14ac:dyDescent="0.25">
      <c r="A90" s="6" t="s">
        <v>101</v>
      </c>
      <c r="B90" s="11">
        <v>1.014</v>
      </c>
      <c r="C90" s="11">
        <v>1.014</v>
      </c>
      <c r="D90" s="11">
        <v>1.012</v>
      </c>
      <c r="E90" s="11">
        <v>1.0129999999999999</v>
      </c>
      <c r="F90" s="12">
        <v>349</v>
      </c>
    </row>
    <row r="91" spans="1:6" hidden="1" x14ac:dyDescent="0.25">
      <c r="A91" s="6" t="s">
        <v>102</v>
      </c>
      <c r="B91" s="11">
        <v>1.014</v>
      </c>
      <c r="C91" s="11">
        <v>1.014</v>
      </c>
      <c r="D91" s="11">
        <v>1.012</v>
      </c>
      <c r="E91" s="11">
        <v>1.0129999999999999</v>
      </c>
      <c r="F91" s="12">
        <v>350</v>
      </c>
    </row>
    <row r="92" spans="1:6" hidden="1" x14ac:dyDescent="0.25">
      <c r="A92" s="6" t="s">
        <v>103</v>
      </c>
      <c r="B92" s="11">
        <v>1.014</v>
      </c>
      <c r="C92" s="11">
        <v>1.014</v>
      </c>
      <c r="D92" s="11">
        <v>1.012</v>
      </c>
      <c r="E92" s="11">
        <v>1.0129999999999999</v>
      </c>
      <c r="F92" s="12">
        <v>351</v>
      </c>
    </row>
    <row r="93" spans="1:6" hidden="1" x14ac:dyDescent="0.25">
      <c r="A93" s="6" t="s">
        <v>104</v>
      </c>
      <c r="B93" s="11">
        <v>1.014</v>
      </c>
      <c r="C93" s="11">
        <v>1.014</v>
      </c>
      <c r="D93" s="11">
        <v>1.012</v>
      </c>
      <c r="E93" s="11">
        <v>1.0129999999999999</v>
      </c>
      <c r="F93" s="12">
        <v>352</v>
      </c>
    </row>
    <row r="94" spans="1:6" hidden="1" x14ac:dyDescent="0.25">
      <c r="A94" s="6" t="s">
        <v>105</v>
      </c>
      <c r="B94" s="11">
        <v>1.014</v>
      </c>
      <c r="C94" s="11">
        <v>1.014</v>
      </c>
      <c r="D94" s="11">
        <v>1.012</v>
      </c>
      <c r="E94" s="11">
        <v>1.0129999999999999</v>
      </c>
      <c r="F94" s="12">
        <v>353</v>
      </c>
    </row>
    <row r="95" spans="1:6" hidden="1" x14ac:dyDescent="0.25">
      <c r="A95" s="6" t="s">
        <v>106</v>
      </c>
      <c r="B95" s="11">
        <v>1.014</v>
      </c>
      <c r="C95" s="11">
        <v>1.014</v>
      </c>
      <c r="D95" s="11">
        <v>1.012</v>
      </c>
      <c r="E95" s="11">
        <v>1.0129999999999999</v>
      </c>
      <c r="F95" s="12">
        <v>354</v>
      </c>
    </row>
    <row r="96" spans="1:6" hidden="1" x14ac:dyDescent="0.25">
      <c r="A96" s="6" t="s">
        <v>107</v>
      </c>
      <c r="B96" s="11">
        <v>1.014</v>
      </c>
      <c r="C96" s="11">
        <v>1.014</v>
      </c>
      <c r="D96" s="11">
        <v>1.012</v>
      </c>
      <c r="E96" s="11">
        <v>1.0129999999999999</v>
      </c>
      <c r="F96" s="12">
        <v>355</v>
      </c>
    </row>
    <row r="97" spans="1:6" hidden="1" x14ac:dyDescent="0.25">
      <c r="A97" s="6" t="s">
        <v>108</v>
      </c>
      <c r="B97" s="11">
        <v>1.014</v>
      </c>
      <c r="C97" s="11">
        <v>1.014</v>
      </c>
      <c r="D97" s="11">
        <v>1.012</v>
      </c>
      <c r="E97" s="11">
        <v>1.0129999999999999</v>
      </c>
      <c r="F97" s="12">
        <v>356</v>
      </c>
    </row>
    <row r="98" spans="1:6" hidden="1" x14ac:dyDescent="0.25">
      <c r="A98" s="6" t="s">
        <v>109</v>
      </c>
      <c r="B98" s="11">
        <v>1.014</v>
      </c>
      <c r="C98" s="11">
        <v>1.014</v>
      </c>
      <c r="D98" s="11">
        <v>1.012</v>
      </c>
      <c r="E98" s="11">
        <v>1.0129999999999999</v>
      </c>
      <c r="F98" s="12">
        <v>357</v>
      </c>
    </row>
    <row r="99" spans="1:6" hidden="1" x14ac:dyDescent="0.25">
      <c r="A99" s="6" t="s">
        <v>110</v>
      </c>
      <c r="B99" s="11">
        <v>1.014</v>
      </c>
      <c r="C99" s="11">
        <v>1.014</v>
      </c>
      <c r="D99" s="11">
        <v>1.012</v>
      </c>
      <c r="E99" s="11">
        <v>1.0129999999999999</v>
      </c>
      <c r="F99" s="12">
        <v>358</v>
      </c>
    </row>
    <row r="100" spans="1:6" hidden="1" x14ac:dyDescent="0.25">
      <c r="A100" s="6" t="s">
        <v>111</v>
      </c>
      <c r="B100" s="11">
        <v>1.014</v>
      </c>
      <c r="C100" s="11">
        <v>1.014</v>
      </c>
      <c r="D100" s="11">
        <v>1.012</v>
      </c>
      <c r="E100" s="11">
        <v>1.0129999999999999</v>
      </c>
      <c r="F100" s="12">
        <v>359</v>
      </c>
    </row>
    <row r="101" spans="1:6" hidden="1" x14ac:dyDescent="0.25">
      <c r="A101" s="6" t="s">
        <v>112</v>
      </c>
      <c r="B101" s="11">
        <v>1.014</v>
      </c>
      <c r="C101" s="11">
        <v>1.014</v>
      </c>
      <c r="D101" s="11">
        <v>1.012</v>
      </c>
      <c r="E101" s="11">
        <v>1.0129999999999999</v>
      </c>
      <c r="F101" s="12">
        <v>361</v>
      </c>
    </row>
    <row r="102" spans="1:6" hidden="1" x14ac:dyDescent="0.25">
      <c r="A102" s="6" t="s">
        <v>113</v>
      </c>
      <c r="B102" s="11">
        <v>1.014</v>
      </c>
      <c r="C102" s="11">
        <v>1.014</v>
      </c>
      <c r="D102" s="11">
        <v>1.012</v>
      </c>
      <c r="E102" s="11">
        <v>1.0129999999999999</v>
      </c>
      <c r="F102" s="12">
        <v>362</v>
      </c>
    </row>
    <row r="103" spans="1:6" hidden="1" x14ac:dyDescent="0.25">
      <c r="A103" s="6" t="s">
        <v>114</v>
      </c>
      <c r="B103" s="11">
        <v>1.014</v>
      </c>
      <c r="C103" s="11">
        <v>1.014</v>
      </c>
      <c r="D103" s="11">
        <v>1.012</v>
      </c>
      <c r="E103" s="11">
        <v>1.0129999999999999</v>
      </c>
      <c r="F103" s="12">
        <v>363</v>
      </c>
    </row>
    <row r="104" spans="1:6" hidden="1" x14ac:dyDescent="0.25">
      <c r="A104" s="6" t="s">
        <v>115</v>
      </c>
      <c r="B104" s="11">
        <v>1.014</v>
      </c>
      <c r="C104" s="11">
        <v>1.014</v>
      </c>
      <c r="D104" s="11">
        <v>1.012</v>
      </c>
      <c r="E104" s="11">
        <v>1.0129999999999999</v>
      </c>
      <c r="F104" s="12">
        <v>364</v>
      </c>
    </row>
    <row r="105" spans="1:6" hidden="1" x14ac:dyDescent="0.25">
      <c r="A105" s="6" t="s">
        <v>116</v>
      </c>
      <c r="B105" s="11">
        <v>1.014</v>
      </c>
      <c r="C105" s="11">
        <v>1.014</v>
      </c>
      <c r="D105" s="11">
        <v>1.012</v>
      </c>
      <c r="E105" s="11">
        <v>1.0129999999999999</v>
      </c>
      <c r="F105" s="12">
        <v>365</v>
      </c>
    </row>
    <row r="106" spans="1:6" hidden="1" x14ac:dyDescent="0.25">
      <c r="A106" s="6" t="s">
        <v>117</v>
      </c>
      <c r="B106" s="11">
        <v>1.014</v>
      </c>
      <c r="C106" s="11">
        <v>1.014</v>
      </c>
      <c r="D106" s="11">
        <v>1.012</v>
      </c>
      <c r="E106" s="11">
        <v>1.0129999999999999</v>
      </c>
      <c r="F106" s="12">
        <v>366</v>
      </c>
    </row>
    <row r="107" spans="1:6" hidden="1" x14ac:dyDescent="0.25">
      <c r="A107" s="6" t="s">
        <v>118</v>
      </c>
      <c r="B107" s="11">
        <v>1.014</v>
      </c>
      <c r="C107" s="11">
        <v>1.014</v>
      </c>
      <c r="D107" s="11">
        <v>1.012</v>
      </c>
      <c r="E107" s="11">
        <v>1.0129999999999999</v>
      </c>
      <c r="F107" s="12">
        <v>784</v>
      </c>
    </row>
    <row r="108" spans="1:6" hidden="1" x14ac:dyDescent="0.25">
      <c r="A108" s="6" t="s">
        <v>119</v>
      </c>
      <c r="B108" s="11">
        <v>1.014</v>
      </c>
      <c r="C108" s="11">
        <v>1.014</v>
      </c>
      <c r="D108" s="11">
        <v>1.012</v>
      </c>
      <c r="E108" s="11">
        <v>1.0129999999999999</v>
      </c>
      <c r="F108" s="12">
        <v>785</v>
      </c>
    </row>
    <row r="109" spans="1:6" hidden="1" x14ac:dyDescent="0.25">
      <c r="A109" s="6" t="s">
        <v>120</v>
      </c>
      <c r="B109" s="11">
        <v>1.014</v>
      </c>
      <c r="C109" s="11">
        <v>1.014</v>
      </c>
      <c r="D109" s="11">
        <v>1.012</v>
      </c>
      <c r="E109" s="11">
        <v>1.0129999999999999</v>
      </c>
      <c r="F109" s="12">
        <v>786</v>
      </c>
    </row>
    <row r="110" spans="1:6" hidden="1" x14ac:dyDescent="0.25">
      <c r="A110" s="6" t="s">
        <v>121</v>
      </c>
      <c r="B110" s="11">
        <v>1.014</v>
      </c>
      <c r="C110" s="11">
        <v>1.014</v>
      </c>
      <c r="D110" s="11">
        <v>1.012</v>
      </c>
      <c r="E110" s="11">
        <v>1.0129999999999999</v>
      </c>
      <c r="F110" s="12">
        <v>787</v>
      </c>
    </row>
    <row r="111" spans="1:6" hidden="1" x14ac:dyDescent="0.25">
      <c r="A111" s="6" t="s">
        <v>122</v>
      </c>
      <c r="B111" s="11">
        <v>1.014</v>
      </c>
      <c r="C111" s="11">
        <v>1.014</v>
      </c>
      <c r="D111" s="11">
        <v>1.012</v>
      </c>
      <c r="E111" s="11">
        <v>1.0129999999999999</v>
      </c>
      <c r="F111" s="12">
        <v>788</v>
      </c>
    </row>
    <row r="112" spans="1:6" hidden="1" x14ac:dyDescent="0.25">
      <c r="A112" s="6" t="s">
        <v>123</v>
      </c>
      <c r="B112" s="11">
        <v>1.014</v>
      </c>
      <c r="C112" s="11">
        <v>1.014</v>
      </c>
      <c r="D112" s="11">
        <v>1.012</v>
      </c>
      <c r="E112" s="11">
        <v>1.0129999999999999</v>
      </c>
      <c r="F112" s="12">
        <v>789</v>
      </c>
    </row>
    <row r="113" spans="1:6" hidden="1" x14ac:dyDescent="0.25">
      <c r="A113" s="6" t="s">
        <v>124</v>
      </c>
      <c r="B113" s="11">
        <v>1.014</v>
      </c>
      <c r="C113" s="11">
        <v>1.014</v>
      </c>
      <c r="D113" s="11">
        <v>1.012</v>
      </c>
      <c r="E113" s="11">
        <v>1.0129999999999999</v>
      </c>
      <c r="F113" s="12">
        <v>790</v>
      </c>
    </row>
    <row r="114" spans="1:6" hidden="1" x14ac:dyDescent="0.25">
      <c r="A114" s="6" t="s">
        <v>125</v>
      </c>
      <c r="B114" s="11">
        <v>1.014</v>
      </c>
      <c r="C114" s="11">
        <v>1.014</v>
      </c>
      <c r="D114" s="11">
        <v>1.012</v>
      </c>
      <c r="E114" s="11">
        <v>1.0129999999999999</v>
      </c>
      <c r="F114" s="12">
        <v>791</v>
      </c>
    </row>
    <row r="115" spans="1:6" hidden="1" x14ac:dyDescent="0.25">
      <c r="A115" s="6" t="s">
        <v>126</v>
      </c>
      <c r="B115" s="11">
        <v>1.014</v>
      </c>
      <c r="C115" s="11">
        <v>1.014</v>
      </c>
      <c r="D115" s="11">
        <v>1.012</v>
      </c>
      <c r="E115" s="11">
        <v>1.0129999999999999</v>
      </c>
      <c r="F115" s="12">
        <v>792</v>
      </c>
    </row>
    <row r="116" spans="1:6" hidden="1" x14ac:dyDescent="0.25">
      <c r="A116" s="6" t="s">
        <v>127</v>
      </c>
      <c r="B116" s="11">
        <v>1.014</v>
      </c>
      <c r="C116" s="11">
        <v>1.014</v>
      </c>
      <c r="D116" s="11">
        <v>1.012</v>
      </c>
      <c r="E116" s="11">
        <v>1.0129999999999999</v>
      </c>
      <c r="F116" s="12">
        <v>793</v>
      </c>
    </row>
    <row r="117" spans="1:6" hidden="1" x14ac:dyDescent="0.25">
      <c r="A117" s="6" t="s">
        <v>128</v>
      </c>
      <c r="B117" s="11">
        <v>1.014</v>
      </c>
      <c r="C117" s="11">
        <v>1.014</v>
      </c>
      <c r="D117" s="11">
        <v>1.012</v>
      </c>
      <c r="E117" s="11">
        <v>1.0129999999999999</v>
      </c>
      <c r="F117" s="12">
        <v>794</v>
      </c>
    </row>
    <row r="118" spans="1:6" hidden="1" x14ac:dyDescent="0.25">
      <c r="A118" s="6" t="s">
        <v>129</v>
      </c>
      <c r="B118" s="11">
        <v>1.014</v>
      </c>
      <c r="C118" s="11">
        <v>1.014</v>
      </c>
      <c r="D118" s="11">
        <v>1.012</v>
      </c>
      <c r="E118" s="11">
        <v>1.0129999999999999</v>
      </c>
      <c r="F118" s="12">
        <v>795</v>
      </c>
    </row>
    <row r="119" spans="1:6" hidden="1" x14ac:dyDescent="0.25">
      <c r="A119" s="6" t="s">
        <v>130</v>
      </c>
      <c r="B119" s="11">
        <v>1.014</v>
      </c>
      <c r="C119" s="11">
        <v>1.014</v>
      </c>
      <c r="D119" s="11">
        <v>1.012</v>
      </c>
      <c r="E119" s="11">
        <v>1.0129999999999999</v>
      </c>
      <c r="F119" s="12">
        <v>796</v>
      </c>
    </row>
    <row r="120" spans="1:6" hidden="1" x14ac:dyDescent="0.25">
      <c r="A120" s="6" t="s">
        <v>131</v>
      </c>
      <c r="B120" s="11">
        <v>1.014</v>
      </c>
      <c r="C120" s="11">
        <v>1.014</v>
      </c>
      <c r="D120" s="11">
        <v>1.012</v>
      </c>
      <c r="E120" s="11">
        <v>1.0129999999999999</v>
      </c>
      <c r="F120" s="12">
        <v>797</v>
      </c>
    </row>
    <row r="121" spans="1:6" hidden="1" x14ac:dyDescent="0.25">
      <c r="A121" s="6" t="s">
        <v>132</v>
      </c>
      <c r="B121" s="11">
        <v>1.014</v>
      </c>
      <c r="C121" s="11">
        <v>1.014</v>
      </c>
      <c r="D121" s="11">
        <v>1.012</v>
      </c>
      <c r="E121" s="11">
        <v>1.0129999999999999</v>
      </c>
      <c r="F121" s="12">
        <v>798</v>
      </c>
    </row>
    <row r="122" spans="1:6" hidden="1" x14ac:dyDescent="0.25">
      <c r="A122" s="6" t="s">
        <v>133</v>
      </c>
      <c r="B122" s="11">
        <v>1.014</v>
      </c>
      <c r="C122" s="11">
        <v>1.014</v>
      </c>
      <c r="D122" s="11">
        <v>1.012</v>
      </c>
      <c r="E122" s="11">
        <v>1.0129999999999999</v>
      </c>
      <c r="F122" s="12">
        <v>799</v>
      </c>
    </row>
    <row r="123" spans="1:6" hidden="1" x14ac:dyDescent="0.25">
      <c r="A123" s="6" t="s">
        <v>134</v>
      </c>
      <c r="B123" s="11">
        <v>1.0469999999999999</v>
      </c>
      <c r="C123" s="11">
        <v>1.0469999999999999</v>
      </c>
      <c r="D123" s="11">
        <v>1.0449999999999999</v>
      </c>
      <c r="E123" s="11">
        <v>1.046</v>
      </c>
      <c r="F123" s="12">
        <v>824</v>
      </c>
    </row>
    <row r="124" spans="1:6" hidden="1" x14ac:dyDescent="0.25">
      <c r="A124" s="6" t="s">
        <v>135</v>
      </c>
      <c r="B124" s="11">
        <v>1.016</v>
      </c>
      <c r="C124" s="11">
        <v>1.016</v>
      </c>
      <c r="D124" s="11">
        <v>1.0149999999999999</v>
      </c>
      <c r="E124" s="11">
        <v>1.016</v>
      </c>
      <c r="F124" s="12">
        <v>825</v>
      </c>
    </row>
    <row r="125" spans="1:6" hidden="1" x14ac:dyDescent="0.25">
      <c r="A125" s="6" t="s">
        <v>136</v>
      </c>
      <c r="B125" s="11">
        <v>1</v>
      </c>
      <c r="C125" s="11">
        <v>1</v>
      </c>
      <c r="D125" s="11">
        <v>1</v>
      </c>
      <c r="E125" s="11">
        <v>1</v>
      </c>
      <c r="F125" s="12">
        <v>826</v>
      </c>
    </row>
    <row r="126" spans="1:6" hidden="1" x14ac:dyDescent="0.25">
      <c r="A126" s="6" t="s">
        <v>137</v>
      </c>
      <c r="B126" s="11">
        <v>1.032</v>
      </c>
      <c r="C126" s="11">
        <v>1.032</v>
      </c>
      <c r="D126" s="11">
        <v>1.0289999999999999</v>
      </c>
      <c r="E126" s="11">
        <v>1.0309999999999999</v>
      </c>
      <c r="F126" s="12">
        <v>827</v>
      </c>
    </row>
    <row r="127" spans="1:6" hidden="1" x14ac:dyDescent="0.25">
      <c r="A127" s="6" t="s">
        <v>138</v>
      </c>
      <c r="B127" s="11">
        <v>1.0169999999999999</v>
      </c>
      <c r="C127" s="11">
        <v>1.016</v>
      </c>
      <c r="D127" s="11">
        <v>1.016</v>
      </c>
      <c r="E127" s="11">
        <v>1.0169999999999999</v>
      </c>
      <c r="F127" s="12">
        <v>828</v>
      </c>
    </row>
    <row r="128" spans="1:6" hidden="1" x14ac:dyDescent="0.25">
      <c r="A128" s="6" t="s">
        <v>139</v>
      </c>
      <c r="B128" s="11">
        <v>1.01</v>
      </c>
      <c r="C128" s="11">
        <v>1.01</v>
      </c>
      <c r="D128" s="11">
        <v>1.01</v>
      </c>
      <c r="E128" s="11">
        <v>1.01</v>
      </c>
      <c r="F128" s="12">
        <v>829</v>
      </c>
    </row>
    <row r="129" spans="1:6" hidden="1" x14ac:dyDescent="0.25">
      <c r="A129" s="6" t="s">
        <v>140</v>
      </c>
      <c r="B129" s="11">
        <v>1.014</v>
      </c>
      <c r="C129" s="11">
        <v>1.014</v>
      </c>
      <c r="D129" s="11">
        <v>1.012</v>
      </c>
      <c r="E129" s="11">
        <v>1.0129999999999999</v>
      </c>
      <c r="F129" s="12">
        <v>830</v>
      </c>
    </row>
    <row r="130" spans="1:6" hidden="1" x14ac:dyDescent="0.25">
      <c r="A130" s="6" t="s">
        <v>141</v>
      </c>
      <c r="B130" s="11">
        <v>1.02</v>
      </c>
      <c r="C130" s="11">
        <v>1.02</v>
      </c>
      <c r="D130" s="11">
        <v>1.0189999999999999</v>
      </c>
      <c r="E130" s="11">
        <v>1.0189999999999999</v>
      </c>
      <c r="F130" s="12">
        <v>831</v>
      </c>
    </row>
    <row r="131" spans="1:6" hidden="1" x14ac:dyDescent="0.25">
      <c r="A131" s="6" t="s">
        <v>142</v>
      </c>
      <c r="B131" s="11">
        <v>1.02</v>
      </c>
      <c r="C131" s="11">
        <v>1.02</v>
      </c>
      <c r="D131" s="11">
        <v>1.0189999999999999</v>
      </c>
      <c r="E131" s="11">
        <v>1.0189999999999999</v>
      </c>
      <c r="F131" s="12">
        <v>832</v>
      </c>
    </row>
    <row r="132" spans="1:6" hidden="1" x14ac:dyDescent="0.25">
      <c r="A132" s="6" t="s">
        <v>143</v>
      </c>
      <c r="B132" s="11">
        <v>1.02</v>
      </c>
      <c r="C132" s="11">
        <v>1.02</v>
      </c>
      <c r="D132" s="11">
        <v>1.0189999999999999</v>
      </c>
      <c r="E132" s="11">
        <v>1.0189999999999999</v>
      </c>
      <c r="F132" s="12">
        <v>833</v>
      </c>
    </row>
    <row r="133" spans="1:6" hidden="1" x14ac:dyDescent="0.25">
      <c r="A133" s="6" t="s">
        <v>144</v>
      </c>
      <c r="B133" s="11">
        <v>1.02</v>
      </c>
      <c r="C133" s="11">
        <v>1.02</v>
      </c>
      <c r="D133" s="11">
        <v>1.0189999999999999</v>
      </c>
      <c r="E133" s="11">
        <v>1.0189999999999999</v>
      </c>
      <c r="F133" s="12">
        <v>834</v>
      </c>
    </row>
    <row r="134" spans="1:6" hidden="1" x14ac:dyDescent="0.25">
      <c r="A134" s="6" t="s">
        <v>145</v>
      </c>
      <c r="B134" s="11">
        <v>1.0169999999999999</v>
      </c>
      <c r="C134" s="11">
        <v>1.0169999999999999</v>
      </c>
      <c r="D134" s="11">
        <v>1.0169999999999999</v>
      </c>
      <c r="E134" s="11">
        <v>1.0169999999999999</v>
      </c>
      <c r="F134" s="12">
        <v>835</v>
      </c>
    </row>
    <row r="135" spans="1:6" hidden="1" x14ac:dyDescent="0.25">
      <c r="A135" s="6" t="s">
        <v>146</v>
      </c>
      <c r="B135" s="11">
        <v>1.0129999999999999</v>
      </c>
      <c r="C135" s="11">
        <v>1.0129999999999999</v>
      </c>
      <c r="D135" s="11">
        <v>1.0129999999999999</v>
      </c>
      <c r="E135" s="11">
        <v>1.0129999999999999</v>
      </c>
      <c r="F135" s="12">
        <v>836</v>
      </c>
    </row>
    <row r="136" spans="1:6" hidden="1" x14ac:dyDescent="0.25">
      <c r="A136" s="6" t="s">
        <v>147</v>
      </c>
      <c r="B136" s="11">
        <v>1.022</v>
      </c>
      <c r="C136" s="11">
        <v>1.022</v>
      </c>
      <c r="D136" s="11">
        <v>1.022</v>
      </c>
      <c r="E136" s="11">
        <v>1.022</v>
      </c>
      <c r="F136" s="12">
        <v>837</v>
      </c>
    </row>
    <row r="137" spans="1:6" hidden="1" x14ac:dyDescent="0.25">
      <c r="A137" s="6" t="s">
        <v>148</v>
      </c>
      <c r="B137" s="11">
        <v>1.0029999999999999</v>
      </c>
      <c r="C137" s="11">
        <v>1.0029999999999999</v>
      </c>
      <c r="D137" s="11">
        <v>1.002</v>
      </c>
      <c r="E137" s="11">
        <v>1.002</v>
      </c>
      <c r="F137" s="12">
        <v>838</v>
      </c>
    </row>
    <row r="138" spans="1:6" hidden="1" x14ac:dyDescent="0.25">
      <c r="A138" s="6" t="s">
        <v>149</v>
      </c>
      <c r="B138" s="11">
        <v>1.0329999999999999</v>
      </c>
      <c r="C138" s="11">
        <v>1.0329999999999999</v>
      </c>
      <c r="D138" s="11">
        <v>1.012</v>
      </c>
      <c r="E138" s="11">
        <v>1.0329999999999999</v>
      </c>
      <c r="F138" s="12">
        <v>839</v>
      </c>
    </row>
    <row r="139" spans="1:6" hidden="1" x14ac:dyDescent="0.25">
      <c r="A139" s="6" t="s">
        <v>150</v>
      </c>
      <c r="B139" s="11">
        <v>1.038</v>
      </c>
      <c r="C139" s="11">
        <v>1.038</v>
      </c>
      <c r="D139" s="11">
        <v>1.038</v>
      </c>
      <c r="E139" s="11">
        <v>1.038</v>
      </c>
      <c r="F139" s="12">
        <v>840</v>
      </c>
    </row>
    <row r="140" spans="1:6" hidden="1" x14ac:dyDescent="0.25">
      <c r="A140" s="6" t="s">
        <v>151</v>
      </c>
      <c r="B140" s="11">
        <v>1.0029999999999999</v>
      </c>
      <c r="C140" s="11">
        <v>1.004</v>
      </c>
      <c r="D140" s="11">
        <v>1.004</v>
      </c>
      <c r="E140" s="11">
        <v>1.004</v>
      </c>
      <c r="F140" s="12">
        <v>841</v>
      </c>
    </row>
    <row r="141" spans="1:6" hidden="1" x14ac:dyDescent="0.25">
      <c r="A141" s="6" t="s">
        <v>152</v>
      </c>
      <c r="B141" s="11">
        <v>1.014</v>
      </c>
      <c r="C141" s="11">
        <v>0.999</v>
      </c>
      <c r="D141" s="11">
        <v>0.999</v>
      </c>
      <c r="E141" s="11">
        <v>0.999</v>
      </c>
      <c r="F141" s="12">
        <v>842</v>
      </c>
    </row>
    <row r="142" spans="1:6" hidden="1" x14ac:dyDescent="0.25">
      <c r="A142" s="6" t="s">
        <v>153</v>
      </c>
      <c r="B142" s="11">
        <v>1.014</v>
      </c>
      <c r="C142" s="11">
        <v>1.014</v>
      </c>
      <c r="D142" s="11">
        <v>1.012</v>
      </c>
      <c r="E142" s="11">
        <v>0.999</v>
      </c>
      <c r="F142" s="12">
        <v>843</v>
      </c>
    </row>
    <row r="143" spans="1:6" hidden="1" x14ac:dyDescent="0.25">
      <c r="A143" s="6" t="s">
        <v>154</v>
      </c>
      <c r="B143" s="11">
        <v>1.012</v>
      </c>
      <c r="C143" s="11">
        <v>1.012</v>
      </c>
      <c r="D143" s="11">
        <v>1.012</v>
      </c>
      <c r="E143" s="11">
        <v>1.012</v>
      </c>
      <c r="F143" s="12">
        <v>844</v>
      </c>
    </row>
    <row r="144" spans="1:6" hidden="1" x14ac:dyDescent="0.25">
      <c r="A144" s="6" t="s">
        <v>155</v>
      </c>
      <c r="B144" s="11">
        <v>1.014</v>
      </c>
      <c r="C144" s="11">
        <v>1.014</v>
      </c>
      <c r="D144" s="11">
        <v>1.012</v>
      </c>
      <c r="E144" s="11">
        <v>1.0129999999999999</v>
      </c>
      <c r="F144" s="12">
        <v>845</v>
      </c>
    </row>
    <row r="145" spans="1:6" hidden="1" x14ac:dyDescent="0.25">
      <c r="A145" s="6" t="s">
        <v>156</v>
      </c>
      <c r="B145" s="11">
        <v>1.0649999999999999</v>
      </c>
      <c r="C145" s="11">
        <v>1.0640000000000001</v>
      </c>
      <c r="D145" s="11">
        <v>1.0669999999999999</v>
      </c>
      <c r="E145" s="11">
        <v>1.0660000000000001</v>
      </c>
      <c r="F145" s="12">
        <v>846</v>
      </c>
    </row>
    <row r="146" spans="1:6" hidden="1" x14ac:dyDescent="0.25">
      <c r="A146" s="6" t="s">
        <v>157</v>
      </c>
      <c r="B146" s="11">
        <v>1.03</v>
      </c>
      <c r="C146" s="11">
        <v>1.03</v>
      </c>
      <c r="D146" s="11">
        <v>1.0289999999999999</v>
      </c>
      <c r="E146" s="11">
        <v>1.0289999999999999</v>
      </c>
      <c r="F146" s="12">
        <v>847</v>
      </c>
    </row>
    <row r="147" spans="1:6" hidden="1" x14ac:dyDescent="0.25">
      <c r="A147" s="6" t="s">
        <v>158</v>
      </c>
      <c r="B147" s="11">
        <v>1.014</v>
      </c>
      <c r="C147" s="11">
        <v>1.014</v>
      </c>
      <c r="D147" s="11">
        <v>1.012</v>
      </c>
      <c r="E147" s="11">
        <v>1.0129999999999999</v>
      </c>
      <c r="F147" s="12">
        <v>848</v>
      </c>
    </row>
    <row r="148" spans="1:6" hidden="1" x14ac:dyDescent="0.25">
      <c r="A148" s="6" t="s">
        <v>159</v>
      </c>
      <c r="B148" s="11">
        <v>1.014</v>
      </c>
      <c r="C148" s="11">
        <v>1.014</v>
      </c>
      <c r="D148" s="11">
        <v>1.012</v>
      </c>
      <c r="E148" s="11">
        <v>1.0129999999999999</v>
      </c>
      <c r="F148" s="12">
        <v>849</v>
      </c>
    </row>
    <row r="149" spans="1:6" hidden="1" x14ac:dyDescent="0.25">
      <c r="A149" s="6" t="s">
        <v>160</v>
      </c>
      <c r="B149" s="11">
        <v>1.014</v>
      </c>
      <c r="C149" s="11">
        <v>1.014</v>
      </c>
      <c r="D149" s="11">
        <v>1.012</v>
      </c>
      <c r="E149" s="11">
        <v>1.0129999999999999</v>
      </c>
      <c r="F149" s="12">
        <v>851</v>
      </c>
    </row>
    <row r="150" spans="1:6" hidden="1" x14ac:dyDescent="0.25">
      <c r="A150" s="6" t="s">
        <v>161</v>
      </c>
      <c r="B150" s="11">
        <v>1.0009999999999999</v>
      </c>
      <c r="C150" s="11">
        <v>1.0009999999999999</v>
      </c>
      <c r="D150" s="11">
        <v>1.0009999999999999</v>
      </c>
      <c r="E150" s="11">
        <v>1.0009999999999999</v>
      </c>
      <c r="F150" s="12">
        <v>852</v>
      </c>
    </row>
    <row r="151" spans="1:6" hidden="1" x14ac:dyDescent="0.25">
      <c r="A151" s="6" t="s">
        <v>162</v>
      </c>
      <c r="B151" s="11">
        <v>1.014</v>
      </c>
      <c r="C151" s="11">
        <v>1.014</v>
      </c>
      <c r="D151" s="11">
        <v>1.012</v>
      </c>
      <c r="E151" s="11">
        <v>1.0129999999999999</v>
      </c>
      <c r="F151" s="12">
        <v>853</v>
      </c>
    </row>
    <row r="152" spans="1:6" hidden="1" x14ac:dyDescent="0.25">
      <c r="A152" s="6" t="s">
        <v>163</v>
      </c>
      <c r="B152" s="11">
        <v>1.014</v>
      </c>
      <c r="C152" s="11">
        <v>1.014</v>
      </c>
      <c r="D152" s="11">
        <v>1.012</v>
      </c>
      <c r="E152" s="11">
        <v>1.0129999999999999</v>
      </c>
      <c r="F152" s="12">
        <v>854</v>
      </c>
    </row>
    <row r="153" spans="1:6" hidden="1" x14ac:dyDescent="0.25">
      <c r="A153" s="6" t="s">
        <v>164</v>
      </c>
      <c r="B153" s="11">
        <v>1.014</v>
      </c>
      <c r="C153" s="11">
        <v>1.014</v>
      </c>
      <c r="D153" s="11">
        <v>1.012</v>
      </c>
      <c r="E153" s="11">
        <v>1.0129999999999999</v>
      </c>
      <c r="F153" s="12">
        <v>855</v>
      </c>
    </row>
    <row r="154" spans="1:6" hidden="1" x14ac:dyDescent="0.25">
      <c r="A154" s="6" t="s">
        <v>165</v>
      </c>
      <c r="B154" s="11">
        <v>1.018</v>
      </c>
      <c r="C154" s="11">
        <v>1.018</v>
      </c>
      <c r="D154" s="11">
        <v>1.018</v>
      </c>
      <c r="E154" s="11">
        <v>1.018</v>
      </c>
      <c r="F154" s="12">
        <v>856</v>
      </c>
    </row>
    <row r="155" spans="1:6" hidden="1" x14ac:dyDescent="0.25">
      <c r="A155" s="6" t="s">
        <v>166</v>
      </c>
      <c r="B155" s="11">
        <v>1.014</v>
      </c>
      <c r="C155" s="11">
        <v>1.014</v>
      </c>
      <c r="D155" s="11">
        <v>1.012</v>
      </c>
      <c r="E155" s="11">
        <v>1.0129999999999999</v>
      </c>
      <c r="F155" s="12">
        <v>857</v>
      </c>
    </row>
    <row r="156" spans="1:6" hidden="1" x14ac:dyDescent="0.25">
      <c r="A156" s="6" t="s">
        <v>167</v>
      </c>
      <c r="B156" s="11">
        <v>1.05</v>
      </c>
      <c r="C156" s="11">
        <v>1.05</v>
      </c>
      <c r="D156" s="11">
        <v>1.05</v>
      </c>
      <c r="E156" s="11">
        <v>1.05</v>
      </c>
      <c r="F156" s="12">
        <v>858</v>
      </c>
    </row>
    <row r="157" spans="1:6" hidden="1" x14ac:dyDescent="0.25">
      <c r="A157" s="6" t="s">
        <v>168</v>
      </c>
      <c r="B157" s="11">
        <v>1.014</v>
      </c>
      <c r="C157" s="11">
        <v>1.014</v>
      </c>
      <c r="D157" s="11">
        <v>1.012</v>
      </c>
      <c r="E157" s="11">
        <v>1.0129999999999999</v>
      </c>
      <c r="F157" s="12">
        <v>859</v>
      </c>
    </row>
    <row r="158" spans="1:6" hidden="1" x14ac:dyDescent="0.25">
      <c r="A158" s="6" t="s">
        <v>169</v>
      </c>
      <c r="B158" s="11">
        <v>1.014</v>
      </c>
      <c r="C158" s="11">
        <v>1.014</v>
      </c>
      <c r="D158" s="11">
        <v>1.012</v>
      </c>
      <c r="E158" s="11">
        <v>1.0129999999999999</v>
      </c>
      <c r="F158" s="12">
        <v>860</v>
      </c>
    </row>
    <row r="159" spans="1:6" hidden="1" x14ac:dyDescent="0.25">
      <c r="A159" s="6" t="s">
        <v>170</v>
      </c>
      <c r="B159" s="11">
        <v>1.014</v>
      </c>
      <c r="C159" s="11">
        <v>1.014</v>
      </c>
      <c r="D159" s="11">
        <v>1.012</v>
      </c>
      <c r="E159" s="11">
        <v>1.0129999999999999</v>
      </c>
      <c r="F159" s="12">
        <v>861</v>
      </c>
    </row>
    <row r="160" spans="1:6" hidden="1" x14ac:dyDescent="0.25">
      <c r="A160" s="6" t="s">
        <v>171</v>
      </c>
      <c r="B160" s="11">
        <v>1.014</v>
      </c>
      <c r="C160" s="11">
        <v>1.014</v>
      </c>
      <c r="D160" s="11">
        <v>1.012</v>
      </c>
      <c r="E160" s="11">
        <v>1.0129999999999999</v>
      </c>
      <c r="F160" s="12">
        <v>862</v>
      </c>
    </row>
    <row r="161" spans="1:6" hidden="1" x14ac:dyDescent="0.25">
      <c r="A161" s="6" t="s">
        <v>172</v>
      </c>
      <c r="B161" s="11">
        <v>1.014</v>
      </c>
      <c r="C161" s="11">
        <v>1.014</v>
      </c>
      <c r="D161" s="11">
        <v>1.014</v>
      </c>
      <c r="E161" s="11">
        <v>1.014</v>
      </c>
      <c r="F161" s="12">
        <v>863</v>
      </c>
    </row>
    <row r="162" spans="1:6" hidden="1" x14ac:dyDescent="0.25">
      <c r="A162" s="6" t="s">
        <v>173</v>
      </c>
      <c r="B162" s="11">
        <v>1.014</v>
      </c>
      <c r="C162" s="11">
        <v>1.014</v>
      </c>
      <c r="D162" s="11">
        <v>1.012</v>
      </c>
      <c r="E162" s="11">
        <v>1.0129999999999999</v>
      </c>
      <c r="F162" s="12">
        <v>864</v>
      </c>
    </row>
    <row r="163" spans="1:6" hidden="1" x14ac:dyDescent="0.25">
      <c r="A163" s="6" t="s">
        <v>174</v>
      </c>
      <c r="B163" s="11">
        <v>1.014</v>
      </c>
      <c r="C163" s="11">
        <v>1.014</v>
      </c>
      <c r="D163" s="11">
        <v>1.012</v>
      </c>
      <c r="E163" s="11">
        <v>1.0129999999999999</v>
      </c>
      <c r="F163" s="12">
        <v>865</v>
      </c>
    </row>
    <row r="164" spans="1:6" hidden="1" x14ac:dyDescent="0.25">
      <c r="A164" s="6" t="s">
        <v>175</v>
      </c>
      <c r="B164" s="11">
        <v>1.0029999999999999</v>
      </c>
      <c r="C164" s="11">
        <v>1.0029999999999999</v>
      </c>
      <c r="D164" s="11">
        <v>1.002</v>
      </c>
      <c r="E164" s="11">
        <v>1.002</v>
      </c>
      <c r="F164" s="12">
        <v>866</v>
      </c>
    </row>
    <row r="165" spans="1:6" hidden="1" x14ac:dyDescent="0.25">
      <c r="A165" s="6" t="s">
        <v>176</v>
      </c>
      <c r="B165" s="11">
        <v>1.0029999999999999</v>
      </c>
      <c r="C165" s="11">
        <v>1.0029999999999999</v>
      </c>
      <c r="D165" s="11">
        <v>1.002</v>
      </c>
      <c r="E165" s="11">
        <v>1.002</v>
      </c>
      <c r="F165" s="12">
        <v>867</v>
      </c>
    </row>
    <row r="166" spans="1:6" hidden="1" x14ac:dyDescent="0.25">
      <c r="A166" s="6" t="s">
        <v>177</v>
      </c>
      <c r="B166" s="11">
        <v>1.014</v>
      </c>
      <c r="C166" s="11">
        <v>1.014</v>
      </c>
      <c r="D166" s="11">
        <v>1.012</v>
      </c>
      <c r="E166" s="11">
        <v>1.0129999999999999</v>
      </c>
      <c r="F166" s="12">
        <v>868</v>
      </c>
    </row>
    <row r="167" spans="1:6" hidden="1" x14ac:dyDescent="0.25">
      <c r="A167" s="6" t="s">
        <v>178</v>
      </c>
      <c r="B167" s="11">
        <v>1.02</v>
      </c>
      <c r="C167" s="11">
        <v>1.02</v>
      </c>
      <c r="D167" s="11">
        <v>1.0189999999999999</v>
      </c>
      <c r="E167" s="11">
        <v>1.0189999999999999</v>
      </c>
      <c r="F167" s="12">
        <v>869</v>
      </c>
    </row>
    <row r="168" spans="1:6" hidden="1" x14ac:dyDescent="0.25">
      <c r="A168" s="6" t="s">
        <v>179</v>
      </c>
      <c r="B168" s="11">
        <v>1.014</v>
      </c>
      <c r="C168" s="11">
        <v>1.014</v>
      </c>
      <c r="D168" s="11">
        <v>1.012</v>
      </c>
      <c r="E168" s="11">
        <v>1.0129999999999999</v>
      </c>
      <c r="F168" s="12">
        <v>870</v>
      </c>
    </row>
    <row r="169" spans="1:6" hidden="1" x14ac:dyDescent="0.25">
      <c r="A169" s="6" t="s">
        <v>180</v>
      </c>
      <c r="B169" s="11">
        <v>1.02</v>
      </c>
      <c r="C169" s="11">
        <v>1.02</v>
      </c>
      <c r="D169" s="11">
        <v>1.0189999999999999</v>
      </c>
      <c r="E169" s="11">
        <v>1.0189999999999999</v>
      </c>
      <c r="F169" s="12">
        <v>871</v>
      </c>
    </row>
    <row r="170" spans="1:6" hidden="1" x14ac:dyDescent="0.25">
      <c r="A170" s="6" t="s">
        <v>181</v>
      </c>
      <c r="B170" s="11">
        <v>1.02</v>
      </c>
      <c r="C170" s="11">
        <v>1.02</v>
      </c>
      <c r="D170" s="11">
        <v>1.0189999999999999</v>
      </c>
      <c r="E170" s="11">
        <v>1.0189999999999999</v>
      </c>
      <c r="F170" s="12">
        <v>872</v>
      </c>
    </row>
    <row r="171" spans="1:6" hidden="1" x14ac:dyDescent="0.25">
      <c r="A171" s="6" t="s">
        <v>182</v>
      </c>
      <c r="B171" s="11">
        <v>1.02</v>
      </c>
      <c r="C171" s="11">
        <v>1.02</v>
      </c>
      <c r="D171" s="11">
        <v>1.0189999999999999</v>
      </c>
      <c r="E171" s="11">
        <v>1.0189999999999999</v>
      </c>
      <c r="F171" s="12">
        <v>873</v>
      </c>
    </row>
    <row r="172" spans="1:6" hidden="1" x14ac:dyDescent="0.25">
      <c r="A172" s="6" t="s">
        <v>183</v>
      </c>
      <c r="B172" s="11">
        <v>1.02</v>
      </c>
      <c r="C172" s="11">
        <v>1.02</v>
      </c>
      <c r="D172" s="11">
        <v>1.0189999999999999</v>
      </c>
      <c r="E172" s="11">
        <v>1.0189999999999999</v>
      </c>
      <c r="F172" s="12">
        <v>874</v>
      </c>
    </row>
    <row r="173" spans="1:6" hidden="1" x14ac:dyDescent="0.25">
      <c r="A173" s="6" t="s">
        <v>184</v>
      </c>
      <c r="B173" s="11">
        <v>1.02</v>
      </c>
      <c r="C173" s="11">
        <v>1.02</v>
      </c>
      <c r="D173" s="11">
        <v>1.0189999999999999</v>
      </c>
      <c r="E173" s="11">
        <v>1.0189999999999999</v>
      </c>
      <c r="F173" s="12">
        <v>875</v>
      </c>
    </row>
    <row r="174" spans="1:6" hidden="1" x14ac:dyDescent="0.25">
      <c r="A174" s="6" t="s">
        <v>185</v>
      </c>
      <c r="B174" s="11">
        <v>1.02</v>
      </c>
      <c r="C174" s="11">
        <v>1.02</v>
      </c>
      <c r="D174" s="11">
        <v>1.0189999999999999</v>
      </c>
      <c r="E174" s="11">
        <v>1.0189999999999999</v>
      </c>
      <c r="F174" s="12">
        <v>876</v>
      </c>
    </row>
    <row r="175" spans="1:6" hidden="1" x14ac:dyDescent="0.25">
      <c r="A175" s="6" t="s">
        <v>186</v>
      </c>
      <c r="B175" s="11">
        <v>1.02</v>
      </c>
      <c r="C175" s="11">
        <v>1.02</v>
      </c>
      <c r="D175" s="11">
        <v>1.0189999999999999</v>
      </c>
      <c r="E175" s="11">
        <v>1.0189999999999999</v>
      </c>
      <c r="F175" s="12">
        <v>877</v>
      </c>
    </row>
    <row r="176" spans="1:6" hidden="1" x14ac:dyDescent="0.25">
      <c r="A176" s="6" t="s">
        <v>187</v>
      </c>
      <c r="B176" s="11">
        <v>1.02</v>
      </c>
      <c r="C176" s="11">
        <v>1.02</v>
      </c>
      <c r="D176" s="11">
        <v>1.0189999999999999</v>
      </c>
      <c r="E176" s="11">
        <v>1.0189999999999999</v>
      </c>
      <c r="F176" s="12">
        <v>878</v>
      </c>
    </row>
    <row r="177" spans="1:6" hidden="1" x14ac:dyDescent="0.25">
      <c r="A177" s="6" t="s">
        <v>188</v>
      </c>
      <c r="B177" s="11">
        <v>1.02</v>
      </c>
      <c r="C177" s="11">
        <v>1.02</v>
      </c>
      <c r="D177" s="11">
        <v>1.0189999999999999</v>
      </c>
      <c r="E177" s="11">
        <v>1.0189999999999999</v>
      </c>
      <c r="F177" s="12">
        <v>879</v>
      </c>
    </row>
    <row r="178" spans="1:6" hidden="1" x14ac:dyDescent="0.25">
      <c r="A178" s="6" t="s">
        <v>189</v>
      </c>
      <c r="B178" s="11">
        <v>1.02</v>
      </c>
      <c r="C178" s="11">
        <v>1.02</v>
      </c>
      <c r="D178" s="11">
        <v>1.0189999999999999</v>
      </c>
      <c r="E178" s="11">
        <v>1.0189999999999999</v>
      </c>
      <c r="F178" s="12">
        <v>880</v>
      </c>
    </row>
    <row r="179" spans="1:6" hidden="1" x14ac:dyDescent="0.25">
      <c r="A179" s="6" t="s">
        <v>190</v>
      </c>
      <c r="B179" s="11">
        <v>1.02</v>
      </c>
      <c r="C179" s="11">
        <v>1.02</v>
      </c>
      <c r="D179" s="11">
        <v>1.0189999999999999</v>
      </c>
      <c r="E179" s="11">
        <v>1.0189999999999999</v>
      </c>
      <c r="F179" s="12">
        <v>881</v>
      </c>
    </row>
    <row r="180" spans="1:6" hidden="1" x14ac:dyDescent="0.25">
      <c r="A180" s="6" t="s">
        <v>191</v>
      </c>
      <c r="B180" s="11">
        <v>1.02</v>
      </c>
      <c r="C180" s="11">
        <v>1.02</v>
      </c>
      <c r="D180" s="11">
        <v>1.0189999999999999</v>
      </c>
      <c r="E180" s="11">
        <v>1.0189999999999999</v>
      </c>
      <c r="F180" s="12">
        <v>882</v>
      </c>
    </row>
    <row r="181" spans="1:6" hidden="1" x14ac:dyDescent="0.25">
      <c r="A181" s="6" t="s">
        <v>192</v>
      </c>
      <c r="B181" s="11">
        <v>1.02</v>
      </c>
      <c r="C181" s="11">
        <v>1.02</v>
      </c>
      <c r="D181" s="11">
        <v>1.0189999999999999</v>
      </c>
      <c r="E181" s="11">
        <v>1.0189999999999999</v>
      </c>
      <c r="F181" s="12">
        <v>883</v>
      </c>
    </row>
    <row r="182" spans="1:6" hidden="1" x14ac:dyDescent="0.25">
      <c r="A182" s="6" t="s">
        <v>193</v>
      </c>
      <c r="B182" s="11">
        <v>1.02</v>
      </c>
      <c r="C182" s="11">
        <v>1.02</v>
      </c>
      <c r="D182" s="11">
        <v>1.0189999999999999</v>
      </c>
      <c r="E182" s="11">
        <v>1.0189999999999999</v>
      </c>
      <c r="F182" s="12">
        <v>884</v>
      </c>
    </row>
    <row r="183" spans="1:6" hidden="1" x14ac:dyDescent="0.25">
      <c r="A183" s="6" t="s">
        <v>194</v>
      </c>
      <c r="B183" s="11">
        <v>1.02</v>
      </c>
      <c r="C183" s="11">
        <v>1.02</v>
      </c>
      <c r="D183" s="11">
        <v>1.0189999999999999</v>
      </c>
      <c r="E183" s="11">
        <v>1.0189999999999999</v>
      </c>
      <c r="F183" s="12">
        <v>885</v>
      </c>
    </row>
    <row r="184" spans="1:6" hidden="1" x14ac:dyDescent="0.25">
      <c r="A184" s="6" t="s">
        <v>195</v>
      </c>
      <c r="B184" s="11">
        <v>1.02</v>
      </c>
      <c r="C184" s="11">
        <v>1.02</v>
      </c>
      <c r="D184" s="11">
        <v>1.0189999999999999</v>
      </c>
      <c r="E184" s="11">
        <v>1.0189999999999999</v>
      </c>
      <c r="F184" s="12">
        <v>886</v>
      </c>
    </row>
    <row r="185" spans="1:6" hidden="1" x14ac:dyDescent="0.25">
      <c r="A185" s="6" t="s">
        <v>196</v>
      </c>
      <c r="B185" s="11">
        <v>1.02</v>
      </c>
      <c r="C185" s="11">
        <v>1.02</v>
      </c>
      <c r="D185" s="11">
        <v>1.0189999999999999</v>
      </c>
      <c r="E185" s="11">
        <v>1.0189999999999999</v>
      </c>
      <c r="F185" s="12">
        <v>887</v>
      </c>
    </row>
    <row r="186" spans="1:6" hidden="1" x14ac:dyDescent="0.25">
      <c r="A186" s="6" t="s">
        <v>197</v>
      </c>
      <c r="B186" s="11">
        <v>1.02</v>
      </c>
      <c r="C186" s="11">
        <v>1.02</v>
      </c>
      <c r="D186" s="11">
        <v>1.0189999999999999</v>
      </c>
      <c r="E186" s="11">
        <v>1.0189999999999999</v>
      </c>
      <c r="F186" s="12">
        <v>888</v>
      </c>
    </row>
    <row r="187" spans="1:6" hidden="1" x14ac:dyDescent="0.25">
      <c r="A187" s="6" t="s">
        <v>198</v>
      </c>
      <c r="B187" s="11">
        <v>1.02</v>
      </c>
      <c r="C187" s="11">
        <v>1.02</v>
      </c>
      <c r="D187" s="11">
        <v>1.0189999999999999</v>
      </c>
      <c r="E187" s="11">
        <v>1.0189999999999999</v>
      </c>
      <c r="F187" s="12">
        <v>889</v>
      </c>
    </row>
    <row r="188" spans="1:6" hidden="1" x14ac:dyDescent="0.25">
      <c r="A188" s="6" t="s">
        <v>199</v>
      </c>
      <c r="B188" s="11">
        <v>1.02</v>
      </c>
      <c r="C188" s="11">
        <v>1.02</v>
      </c>
      <c r="D188" s="11">
        <v>1.0189999999999999</v>
      </c>
      <c r="E188" s="11">
        <v>1.0189999999999999</v>
      </c>
      <c r="F188" s="12">
        <v>890</v>
      </c>
    </row>
    <row r="189" spans="1:6" hidden="1" x14ac:dyDescent="0.25">
      <c r="A189" s="6" t="s">
        <v>200</v>
      </c>
      <c r="B189" s="11">
        <v>1.02</v>
      </c>
      <c r="C189" s="11">
        <v>1.02</v>
      </c>
      <c r="D189" s="11">
        <v>1.0189999999999999</v>
      </c>
      <c r="E189" s="11">
        <v>1.0189999999999999</v>
      </c>
      <c r="F189" s="12">
        <v>891</v>
      </c>
    </row>
    <row r="190" spans="1:6" hidden="1" x14ac:dyDescent="0.25">
      <c r="A190" s="6" t="s">
        <v>201</v>
      </c>
      <c r="B190" s="11">
        <v>1.02</v>
      </c>
      <c r="C190" s="11">
        <v>1.02</v>
      </c>
      <c r="D190" s="11">
        <v>1.0189999999999999</v>
      </c>
      <c r="E190" s="11">
        <v>1.0189999999999999</v>
      </c>
      <c r="F190" s="12">
        <v>892</v>
      </c>
    </row>
    <row r="191" spans="1:6" hidden="1" x14ac:dyDescent="0.25">
      <c r="A191" s="6" t="s">
        <v>202</v>
      </c>
      <c r="B191" s="11">
        <v>1.02</v>
      </c>
      <c r="C191" s="11">
        <v>1.02</v>
      </c>
      <c r="D191" s="11">
        <v>1.0189999999999999</v>
      </c>
      <c r="E191" s="11">
        <v>1.0189999999999999</v>
      </c>
      <c r="F191" s="12">
        <v>893</v>
      </c>
    </row>
    <row r="192" spans="1:6" hidden="1" x14ac:dyDescent="0.25">
      <c r="A192" s="6" t="s">
        <v>203</v>
      </c>
      <c r="B192" s="11">
        <v>1.02</v>
      </c>
      <c r="C192" s="11">
        <v>1.02</v>
      </c>
      <c r="D192" s="11">
        <v>1.0189999999999999</v>
      </c>
      <c r="E192" s="11">
        <v>1.0189999999999999</v>
      </c>
      <c r="F192" s="12">
        <v>894</v>
      </c>
    </row>
    <row r="193" spans="1:6" hidden="1" x14ac:dyDescent="0.25">
      <c r="A193" s="6" t="s">
        <v>204</v>
      </c>
      <c r="B193" s="11">
        <v>1.014</v>
      </c>
      <c r="C193" s="11">
        <v>1.014</v>
      </c>
      <c r="D193" s="11">
        <v>1.012</v>
      </c>
      <c r="E193" s="11">
        <v>1.0129999999999999</v>
      </c>
      <c r="F193" s="12">
        <v>895</v>
      </c>
    </row>
    <row r="194" spans="1:6" hidden="1" x14ac:dyDescent="0.25">
      <c r="A194" s="6" t="s">
        <v>205</v>
      </c>
      <c r="B194" s="11">
        <v>1.014</v>
      </c>
      <c r="C194" s="11">
        <v>1.014</v>
      </c>
      <c r="D194" s="11">
        <v>1.012</v>
      </c>
      <c r="E194" s="11">
        <v>1.0129999999999999</v>
      </c>
      <c r="F194" s="12">
        <v>896</v>
      </c>
    </row>
    <row r="195" spans="1:6" hidden="1" x14ac:dyDescent="0.25">
      <c r="A195" s="6" t="s">
        <v>206</v>
      </c>
      <c r="B195" s="11">
        <v>1.014</v>
      </c>
      <c r="C195" s="11">
        <v>1.014</v>
      </c>
      <c r="D195" s="11">
        <v>1.012</v>
      </c>
      <c r="E195" s="11">
        <v>1.0129999999999999</v>
      </c>
      <c r="F195" s="12">
        <v>897</v>
      </c>
    </row>
    <row r="196" spans="1:6" hidden="1" x14ac:dyDescent="0.25">
      <c r="A196" s="6" t="s">
        <v>207</v>
      </c>
      <c r="B196" s="11">
        <v>1.014</v>
      </c>
      <c r="C196" s="11">
        <v>1.014</v>
      </c>
      <c r="D196" s="11">
        <v>1.012</v>
      </c>
      <c r="E196" s="11">
        <v>1.0129999999999999</v>
      </c>
      <c r="F196" s="12">
        <v>898</v>
      </c>
    </row>
    <row r="197" spans="1:6" hidden="1" x14ac:dyDescent="0.25">
      <c r="A197" s="6" t="s">
        <v>208</v>
      </c>
      <c r="B197" s="11">
        <v>1.014</v>
      </c>
      <c r="C197" s="11">
        <v>1.014</v>
      </c>
      <c r="D197" s="11">
        <v>1.012</v>
      </c>
      <c r="E197" s="11">
        <v>1.0129999999999999</v>
      </c>
      <c r="F197" s="12">
        <v>899</v>
      </c>
    </row>
    <row r="198" spans="1:6" hidden="1" x14ac:dyDescent="0.25">
      <c r="A198" s="6" t="s">
        <v>209</v>
      </c>
      <c r="B198" s="11">
        <v>1.014</v>
      </c>
      <c r="C198" s="11">
        <v>1.014</v>
      </c>
      <c r="D198" s="11">
        <v>1.012</v>
      </c>
      <c r="E198" s="11">
        <v>1.0129999999999999</v>
      </c>
      <c r="F198" s="12">
        <v>902</v>
      </c>
    </row>
    <row r="199" spans="1:6" hidden="1" x14ac:dyDescent="0.25">
      <c r="A199" s="6" t="s">
        <v>210</v>
      </c>
      <c r="B199" s="11">
        <v>1.014</v>
      </c>
      <c r="C199" s="11">
        <v>1.014</v>
      </c>
      <c r="D199" s="11">
        <v>1.012</v>
      </c>
      <c r="E199" s="11">
        <v>1.0129999999999999</v>
      </c>
      <c r="F199" s="12">
        <v>903</v>
      </c>
    </row>
    <row r="200" spans="1:6" hidden="1" x14ac:dyDescent="0.25">
      <c r="A200" s="6" t="s">
        <v>211</v>
      </c>
      <c r="B200" s="11">
        <v>1.0149999999999999</v>
      </c>
      <c r="C200" s="11">
        <v>1.0149999999999999</v>
      </c>
      <c r="D200" s="11">
        <v>1.014</v>
      </c>
      <c r="E200" s="11">
        <v>1.0129999999999999</v>
      </c>
      <c r="F200" s="12">
        <v>904</v>
      </c>
    </row>
    <row r="201" spans="1:6" hidden="1" x14ac:dyDescent="0.25">
      <c r="A201" s="6" t="s">
        <v>212</v>
      </c>
      <c r="B201" s="11">
        <v>1.014</v>
      </c>
      <c r="C201" s="11">
        <v>1.014</v>
      </c>
      <c r="D201" s="11">
        <v>1.012</v>
      </c>
      <c r="E201" s="11">
        <v>1.0129999999999999</v>
      </c>
      <c r="F201" s="12">
        <v>905</v>
      </c>
    </row>
    <row r="202" spans="1:6" hidden="1" x14ac:dyDescent="0.25">
      <c r="A202" s="6" t="s">
        <v>213</v>
      </c>
      <c r="B202" s="11">
        <v>1.0029999999999999</v>
      </c>
      <c r="C202" s="11">
        <v>1.0029999999999999</v>
      </c>
      <c r="D202" s="11">
        <v>1.002</v>
      </c>
      <c r="E202" s="11">
        <v>1.044</v>
      </c>
      <c r="F202" s="12">
        <v>906</v>
      </c>
    </row>
    <row r="203" spans="1:6" hidden="1" x14ac:dyDescent="0.25">
      <c r="A203" s="6" t="s">
        <v>214</v>
      </c>
      <c r="B203" s="11">
        <v>1.014</v>
      </c>
      <c r="C203" s="11">
        <v>1.014</v>
      </c>
      <c r="D203" s="11">
        <v>1.012</v>
      </c>
      <c r="E203" s="11">
        <v>1.0129999999999999</v>
      </c>
      <c r="F203" s="12">
        <v>907</v>
      </c>
    </row>
    <row r="204" spans="1:6" hidden="1" x14ac:dyDescent="0.25">
      <c r="A204" s="6" t="s">
        <v>215</v>
      </c>
      <c r="B204" s="11">
        <v>1.014</v>
      </c>
      <c r="C204" s="11">
        <v>1.014</v>
      </c>
      <c r="D204" s="11">
        <v>1.012</v>
      </c>
      <c r="E204" s="11">
        <v>1.0129999999999999</v>
      </c>
      <c r="F204" s="12">
        <v>908</v>
      </c>
    </row>
    <row r="205" spans="1:6" hidden="1" x14ac:dyDescent="0.25">
      <c r="A205" s="6" t="s">
        <v>216</v>
      </c>
      <c r="B205" s="11">
        <v>1.014</v>
      </c>
      <c r="C205" s="11">
        <v>1.014</v>
      </c>
      <c r="D205" s="11">
        <v>1.012</v>
      </c>
      <c r="E205" s="11">
        <v>1.0129999999999999</v>
      </c>
      <c r="F205" s="12">
        <v>909</v>
      </c>
    </row>
    <row r="206" spans="1:6" hidden="1" x14ac:dyDescent="0.25">
      <c r="A206" s="6" t="s">
        <v>217</v>
      </c>
      <c r="B206" s="11">
        <v>1.018</v>
      </c>
      <c r="C206" s="11">
        <v>1.018</v>
      </c>
      <c r="D206" s="11">
        <v>1.018</v>
      </c>
      <c r="E206" s="11">
        <v>1.018</v>
      </c>
      <c r="F206" s="12">
        <v>910</v>
      </c>
    </row>
    <row r="207" spans="1:6" hidden="1" x14ac:dyDescent="0.25">
      <c r="A207" s="6" t="s">
        <v>218</v>
      </c>
      <c r="B207" s="11">
        <v>1.014</v>
      </c>
      <c r="C207" s="11">
        <v>1.014</v>
      </c>
      <c r="D207" s="11">
        <v>1.012</v>
      </c>
      <c r="E207" s="11">
        <v>1.0129999999999999</v>
      </c>
      <c r="F207" s="12">
        <v>911</v>
      </c>
    </row>
    <row r="208" spans="1:6" hidden="1" x14ac:dyDescent="0.25">
      <c r="A208" s="6" t="s">
        <v>219</v>
      </c>
      <c r="B208" s="11">
        <v>1.014</v>
      </c>
      <c r="C208" s="11">
        <v>1.014</v>
      </c>
      <c r="D208" s="11">
        <v>1.012</v>
      </c>
      <c r="E208" s="11">
        <v>1.0129999999999999</v>
      </c>
      <c r="F208" s="12">
        <v>912</v>
      </c>
    </row>
    <row r="209" spans="1:6" hidden="1" x14ac:dyDescent="0.25">
      <c r="A209" s="6" t="s">
        <v>220</v>
      </c>
      <c r="B209" s="11">
        <v>1.014</v>
      </c>
      <c r="C209" s="11">
        <v>1.014</v>
      </c>
      <c r="D209" s="11">
        <v>1.012</v>
      </c>
      <c r="E209" s="11">
        <v>1.0129999999999999</v>
      </c>
      <c r="F209" s="12">
        <v>913</v>
      </c>
    </row>
    <row r="210" spans="1:6" hidden="1" x14ac:dyDescent="0.25">
      <c r="A210" s="6" t="s">
        <v>221</v>
      </c>
      <c r="B210" s="11">
        <v>1.014</v>
      </c>
      <c r="C210" s="11">
        <v>1.014</v>
      </c>
      <c r="D210" s="11">
        <v>1.012</v>
      </c>
      <c r="E210" s="11">
        <v>1.0129999999999999</v>
      </c>
      <c r="F210" s="12">
        <v>914</v>
      </c>
    </row>
    <row r="211" spans="1:6" hidden="1" x14ac:dyDescent="0.25">
      <c r="A211" s="6" t="s">
        <v>222</v>
      </c>
      <c r="B211" s="11">
        <v>1.014</v>
      </c>
      <c r="C211" s="11">
        <v>1.014</v>
      </c>
      <c r="D211" s="11">
        <v>1.012</v>
      </c>
      <c r="E211" s="11">
        <v>1.0129999999999999</v>
      </c>
      <c r="F211" s="12">
        <v>915</v>
      </c>
    </row>
    <row r="212" spans="1:6" hidden="1" x14ac:dyDescent="0.25">
      <c r="A212" s="6" t="s">
        <v>223</v>
      </c>
      <c r="B212" s="11">
        <v>1.014</v>
      </c>
      <c r="C212" s="11">
        <v>1.014</v>
      </c>
      <c r="D212" s="11">
        <v>1.012</v>
      </c>
      <c r="E212" s="11">
        <v>1.0129999999999999</v>
      </c>
      <c r="F212" s="12">
        <v>916</v>
      </c>
    </row>
    <row r="213" spans="1:6" hidden="1" x14ac:dyDescent="0.25">
      <c r="A213" s="6" t="s">
        <v>224</v>
      </c>
      <c r="B213" s="11">
        <v>1.014</v>
      </c>
      <c r="C213" s="11">
        <v>1.014</v>
      </c>
      <c r="D213" s="11">
        <v>1.012</v>
      </c>
      <c r="E213" s="11">
        <v>1.0129999999999999</v>
      </c>
      <c r="F213" s="12">
        <v>917</v>
      </c>
    </row>
    <row r="214" spans="1:6" hidden="1" x14ac:dyDescent="0.25">
      <c r="A214" s="6" t="s">
        <v>225</v>
      </c>
      <c r="B214" s="11">
        <v>1.014</v>
      </c>
      <c r="C214" s="11">
        <v>1.014</v>
      </c>
      <c r="D214" s="11">
        <v>1.012</v>
      </c>
      <c r="E214" s="11">
        <v>1.0129999999999999</v>
      </c>
      <c r="F214" s="12">
        <v>918</v>
      </c>
    </row>
    <row r="215" spans="1:6" hidden="1" x14ac:dyDescent="0.25">
      <c r="A215" s="6" t="s">
        <v>226</v>
      </c>
      <c r="B215" s="11">
        <v>1.014</v>
      </c>
      <c r="C215" s="11">
        <v>1.014</v>
      </c>
      <c r="D215" s="11">
        <v>1.012</v>
      </c>
      <c r="E215" s="11">
        <v>1.0129999999999999</v>
      </c>
      <c r="F215" s="12">
        <v>919</v>
      </c>
    </row>
    <row r="216" spans="1:6" hidden="1" x14ac:dyDescent="0.25">
      <c r="A216" s="6" t="s">
        <v>227</v>
      </c>
      <c r="B216" s="11">
        <v>1.014</v>
      </c>
      <c r="C216" s="11">
        <v>1.014</v>
      </c>
      <c r="D216" s="11">
        <v>1.012</v>
      </c>
      <c r="E216" s="11">
        <v>1.0129999999999999</v>
      </c>
      <c r="F216" s="12">
        <v>920</v>
      </c>
    </row>
    <row r="217" spans="1:6" hidden="1" x14ac:dyDescent="0.25">
      <c r="A217" s="6" t="s">
        <v>228</v>
      </c>
      <c r="B217" s="11">
        <v>1.014</v>
      </c>
      <c r="C217" s="11">
        <v>1.014</v>
      </c>
      <c r="D217" s="11">
        <v>1.012</v>
      </c>
      <c r="E217" s="11">
        <v>1.0129999999999999</v>
      </c>
      <c r="F217" s="12">
        <v>921</v>
      </c>
    </row>
    <row r="218" spans="1:6" hidden="1" x14ac:dyDescent="0.25">
      <c r="A218" s="6" t="s">
        <v>229</v>
      </c>
      <c r="B218" s="11">
        <v>1.014</v>
      </c>
      <c r="C218" s="11">
        <v>1.014</v>
      </c>
      <c r="D218" s="11">
        <v>1.012</v>
      </c>
      <c r="E218" s="11">
        <v>1.0129999999999999</v>
      </c>
      <c r="F218" s="12">
        <v>922</v>
      </c>
    </row>
    <row r="219" spans="1:6" hidden="1" x14ac:dyDescent="0.25">
      <c r="A219" s="6" t="s">
        <v>230</v>
      </c>
      <c r="B219" s="11">
        <v>1.014</v>
      </c>
      <c r="C219" s="11">
        <v>1.014</v>
      </c>
      <c r="D219" s="11">
        <v>1.012</v>
      </c>
      <c r="E219" s="11">
        <v>1.0129999999999999</v>
      </c>
      <c r="F219" s="12">
        <v>923</v>
      </c>
    </row>
    <row r="220" spans="1:6" hidden="1" x14ac:dyDescent="0.25">
      <c r="A220" s="6" t="s">
        <v>231</v>
      </c>
      <c r="B220" s="11">
        <v>1.014</v>
      </c>
      <c r="C220" s="11">
        <v>1.014</v>
      </c>
      <c r="D220" s="11">
        <v>1.012</v>
      </c>
      <c r="E220" s="11">
        <v>1.0129999999999999</v>
      </c>
      <c r="F220" s="12">
        <v>924</v>
      </c>
    </row>
    <row r="221" spans="1:6" hidden="1" x14ac:dyDescent="0.25">
      <c r="A221" s="6" t="s">
        <v>232</v>
      </c>
      <c r="B221" s="11">
        <v>1.014</v>
      </c>
      <c r="C221" s="11">
        <v>1.014</v>
      </c>
      <c r="D221" s="11">
        <v>1.012</v>
      </c>
      <c r="E221" s="11">
        <v>1.0129999999999999</v>
      </c>
      <c r="F221" s="12">
        <v>925</v>
      </c>
    </row>
    <row r="222" spans="1:6" hidden="1" x14ac:dyDescent="0.25">
      <c r="A222" s="6" t="s">
        <v>233</v>
      </c>
      <c r="B222" s="11">
        <v>1.02</v>
      </c>
      <c r="C222" s="11">
        <v>1.02</v>
      </c>
      <c r="D222" s="11">
        <v>1.0189999999999999</v>
      </c>
      <c r="E222" s="11">
        <v>1.0189999999999999</v>
      </c>
      <c r="F222" s="12">
        <v>930</v>
      </c>
    </row>
    <row r="223" spans="1:6" hidden="1" x14ac:dyDescent="0.25">
      <c r="A223" s="6" t="s">
        <v>234</v>
      </c>
      <c r="B223" s="11">
        <v>1.0049999999999999</v>
      </c>
      <c r="C223" s="11">
        <v>1.0049999999999999</v>
      </c>
      <c r="D223" s="11">
        <v>1.0049999999999999</v>
      </c>
      <c r="E223" s="11">
        <v>1.0049999999999999</v>
      </c>
      <c r="F223" s="12">
        <v>931</v>
      </c>
    </row>
    <row r="224" spans="1:6" hidden="1" x14ac:dyDescent="0.25">
      <c r="A224" s="6" t="s">
        <v>235</v>
      </c>
      <c r="B224" s="11">
        <v>1.02</v>
      </c>
      <c r="C224" s="11">
        <v>1.02</v>
      </c>
      <c r="D224" s="11">
        <v>1.0189999999999999</v>
      </c>
      <c r="E224" s="11">
        <v>1.0189999999999999</v>
      </c>
      <c r="F224" s="12">
        <v>932</v>
      </c>
    </row>
    <row r="225" spans="1:6" hidden="1" x14ac:dyDescent="0.25">
      <c r="A225" s="6" t="s">
        <v>236</v>
      </c>
      <c r="B225" s="11">
        <v>1.02</v>
      </c>
      <c r="C225" s="11">
        <v>1.02</v>
      </c>
      <c r="D225" s="11">
        <v>1.0189999999999999</v>
      </c>
      <c r="E225" s="11">
        <v>1.0189999999999999</v>
      </c>
      <c r="F225" s="12">
        <v>933</v>
      </c>
    </row>
    <row r="226" spans="1:6" hidden="1" x14ac:dyDescent="0.25">
      <c r="A226" s="6" t="s">
        <v>237</v>
      </c>
      <c r="B226" s="11">
        <v>1.014</v>
      </c>
      <c r="C226" s="11">
        <v>1.014</v>
      </c>
      <c r="D226" s="11">
        <v>1.012</v>
      </c>
      <c r="E226" s="11">
        <v>1.0129999999999999</v>
      </c>
      <c r="F226" s="12">
        <v>940</v>
      </c>
    </row>
    <row r="227" spans="1:6" hidden="1" x14ac:dyDescent="0.25">
      <c r="A227" s="6" t="s">
        <v>238</v>
      </c>
      <c r="B227" s="11">
        <v>1.014</v>
      </c>
      <c r="C227" s="11">
        <v>1.014</v>
      </c>
      <c r="D227" s="11">
        <v>1.012</v>
      </c>
      <c r="E227" s="11">
        <v>1.0129999999999999</v>
      </c>
      <c r="F227" s="12">
        <v>941</v>
      </c>
    </row>
    <row r="228" spans="1:6" hidden="1" x14ac:dyDescent="0.25">
      <c r="A228" s="6" t="s">
        <v>239</v>
      </c>
      <c r="B228" s="11">
        <v>1.014</v>
      </c>
      <c r="C228" s="11">
        <v>1.014</v>
      </c>
      <c r="D228" s="11">
        <v>1.012</v>
      </c>
      <c r="E228" s="11">
        <v>1.0129999999999999</v>
      </c>
      <c r="F228" s="12">
        <v>942</v>
      </c>
    </row>
    <row r="229" spans="1:6" hidden="1" x14ac:dyDescent="0.25">
      <c r="A229" s="6" t="s">
        <v>240</v>
      </c>
      <c r="B229" s="11">
        <v>1.014</v>
      </c>
      <c r="C229" s="11">
        <v>1.014</v>
      </c>
      <c r="D229" s="11">
        <v>1.012</v>
      </c>
      <c r="E229" s="11">
        <v>1.0129999999999999</v>
      </c>
      <c r="F229" s="12">
        <v>943</v>
      </c>
    </row>
    <row r="230" spans="1:6" hidden="1" x14ac:dyDescent="0.25">
      <c r="A230" s="6" t="s">
        <v>241</v>
      </c>
      <c r="B230" s="11">
        <v>1.014</v>
      </c>
      <c r="C230" s="11">
        <v>1.014</v>
      </c>
      <c r="D230" s="11">
        <v>1.012</v>
      </c>
      <c r="E230" s="11">
        <v>1.0129999999999999</v>
      </c>
      <c r="F230" s="12">
        <v>944</v>
      </c>
    </row>
    <row r="231" spans="1:6" hidden="1" x14ac:dyDescent="0.25">
      <c r="A231" s="6" t="s">
        <v>242</v>
      </c>
      <c r="B231" s="11">
        <v>1.014</v>
      </c>
      <c r="C231" s="11">
        <v>1.014</v>
      </c>
      <c r="D231" s="11">
        <v>1.012</v>
      </c>
      <c r="E231" s="11">
        <v>1.0129999999999999</v>
      </c>
      <c r="F231" s="12">
        <v>945</v>
      </c>
    </row>
    <row r="232" spans="1:6" hidden="1" x14ac:dyDescent="0.25">
      <c r="A232" s="6" t="s">
        <v>243</v>
      </c>
      <c r="B232" s="11">
        <v>1.014</v>
      </c>
      <c r="C232" s="11">
        <v>1.014</v>
      </c>
      <c r="D232" s="11">
        <v>1.012</v>
      </c>
      <c r="E232" s="11">
        <v>1.0129999999999999</v>
      </c>
      <c r="F232" s="12">
        <v>946</v>
      </c>
    </row>
    <row r="233" spans="1:6" hidden="1" x14ac:dyDescent="0.25">
      <c r="A233" s="6" t="s">
        <v>244</v>
      </c>
      <c r="B233" s="11">
        <v>1.014</v>
      </c>
      <c r="C233" s="11">
        <v>1.014</v>
      </c>
      <c r="D233" s="11">
        <v>1.012</v>
      </c>
      <c r="E233" s="11">
        <v>1.0129999999999999</v>
      </c>
      <c r="F233" s="12">
        <v>947</v>
      </c>
    </row>
    <row r="234" spans="1:6" hidden="1" x14ac:dyDescent="0.25">
      <c r="A234" s="6" t="s">
        <v>245</v>
      </c>
      <c r="B234" s="11">
        <v>1.014</v>
      </c>
      <c r="C234" s="11">
        <v>1.014</v>
      </c>
      <c r="D234" s="11">
        <v>1.012</v>
      </c>
      <c r="E234" s="11">
        <v>1.0129999999999999</v>
      </c>
      <c r="F234" s="12">
        <v>948</v>
      </c>
    </row>
    <row r="235" spans="1:6" hidden="1" x14ac:dyDescent="0.25">
      <c r="A235" s="6" t="s">
        <v>246</v>
      </c>
      <c r="B235" s="11">
        <v>1.014</v>
      </c>
      <c r="C235" s="11">
        <v>1.014</v>
      </c>
      <c r="D235" s="11">
        <v>1.012</v>
      </c>
      <c r="E235" s="11">
        <v>1.0129999999999999</v>
      </c>
      <c r="F235" s="12">
        <v>949</v>
      </c>
    </row>
    <row r="236" spans="1:6" hidden="1" x14ac:dyDescent="0.25">
      <c r="A236" s="6" t="s">
        <v>247</v>
      </c>
      <c r="B236" s="11">
        <v>1.014</v>
      </c>
      <c r="C236" s="11">
        <v>1.014</v>
      </c>
      <c r="D236" s="11">
        <v>1.012</v>
      </c>
      <c r="E236" s="11">
        <v>1.0129999999999999</v>
      </c>
      <c r="F236" s="12">
        <v>950</v>
      </c>
    </row>
    <row r="237" spans="1:6" hidden="1" x14ac:dyDescent="0.25">
      <c r="A237" s="6" t="s">
        <v>248</v>
      </c>
      <c r="B237" s="11">
        <v>1.014</v>
      </c>
      <c r="C237" s="11">
        <v>1.014</v>
      </c>
      <c r="D237" s="11">
        <v>1.012</v>
      </c>
      <c r="E237" s="11">
        <v>1.0129999999999999</v>
      </c>
      <c r="F237" s="12">
        <v>951</v>
      </c>
    </row>
    <row r="238" spans="1:6" hidden="1" x14ac:dyDescent="0.25">
      <c r="A238" s="6" t="s">
        <v>249</v>
      </c>
      <c r="B238" s="11">
        <v>1.014</v>
      </c>
      <c r="C238" s="11">
        <v>1.014</v>
      </c>
      <c r="D238" s="11">
        <v>1.012</v>
      </c>
      <c r="E238" s="11">
        <v>1.0129999999999999</v>
      </c>
      <c r="F238" s="12">
        <v>952</v>
      </c>
    </row>
    <row r="239" spans="1:6" hidden="1" x14ac:dyDescent="0.25">
      <c r="A239" s="6" t="s">
        <v>250</v>
      </c>
      <c r="B239" s="11">
        <v>1.014</v>
      </c>
      <c r="C239" s="11">
        <v>1.014</v>
      </c>
      <c r="D239" s="11">
        <v>1.012</v>
      </c>
      <c r="E239" s="11">
        <v>1.0129999999999999</v>
      </c>
      <c r="F239" s="12">
        <v>953</v>
      </c>
    </row>
    <row r="240" spans="1:6" hidden="1" x14ac:dyDescent="0.25">
      <c r="A240" s="6" t="s">
        <v>251</v>
      </c>
      <c r="B240" s="11">
        <v>1.014</v>
      </c>
      <c r="C240" s="11">
        <v>1.014</v>
      </c>
      <c r="D240" s="11">
        <v>1.012</v>
      </c>
      <c r="E240" s="11">
        <v>1.0129999999999999</v>
      </c>
      <c r="F240" s="12">
        <v>954</v>
      </c>
    </row>
    <row r="241" spans="1:6" hidden="1" x14ac:dyDescent="0.25">
      <c r="A241" s="6" t="s">
        <v>252</v>
      </c>
      <c r="B241" s="11">
        <v>1.014</v>
      </c>
      <c r="C241" s="11">
        <v>1.014</v>
      </c>
      <c r="D241" s="11">
        <v>1.012</v>
      </c>
      <c r="E241" s="11">
        <v>1.0129999999999999</v>
      </c>
      <c r="F241" s="12">
        <v>955</v>
      </c>
    </row>
    <row r="242" spans="1:6" hidden="1" x14ac:dyDescent="0.25">
      <c r="A242" s="6" t="s">
        <v>253</v>
      </c>
      <c r="B242" s="11">
        <v>1.014</v>
      </c>
      <c r="C242" s="11">
        <v>1.014</v>
      </c>
      <c r="D242" s="11">
        <v>1.012</v>
      </c>
      <c r="E242" s="11">
        <v>1.0129999999999999</v>
      </c>
      <c r="F242" s="12">
        <v>956</v>
      </c>
    </row>
    <row r="243" spans="1:6" hidden="1" x14ac:dyDescent="0.25">
      <c r="A243" s="6" t="s">
        <v>254</v>
      </c>
      <c r="B243" s="11">
        <v>1.014</v>
      </c>
      <c r="C243" s="11">
        <v>1.014</v>
      </c>
      <c r="D243" s="11">
        <v>1.012</v>
      </c>
      <c r="E243" s="11">
        <v>1.0129999999999999</v>
      </c>
      <c r="F243" s="12">
        <v>957</v>
      </c>
    </row>
    <row r="244" spans="1:6" hidden="1" x14ac:dyDescent="0.25">
      <c r="A244" s="6" t="s">
        <v>255</v>
      </c>
      <c r="B244" s="11">
        <v>1.014</v>
      </c>
      <c r="C244" s="11">
        <v>1.014</v>
      </c>
      <c r="D244" s="11">
        <v>1.012</v>
      </c>
      <c r="E244" s="11">
        <v>1.0129999999999999</v>
      </c>
      <c r="F244" s="12">
        <v>958</v>
      </c>
    </row>
    <row r="245" spans="1:6" hidden="1" x14ac:dyDescent="0.25">
      <c r="A245" s="6" t="s">
        <v>256</v>
      </c>
      <c r="B245" s="11">
        <v>1.014</v>
      </c>
      <c r="C245" s="11">
        <v>1.014</v>
      </c>
      <c r="D245" s="11">
        <v>1.012</v>
      </c>
      <c r="E245" s="11">
        <v>1.0129999999999999</v>
      </c>
      <c r="F245" s="12">
        <v>959</v>
      </c>
    </row>
    <row r="246" spans="1:6" hidden="1" x14ac:dyDescent="0.25">
      <c r="A246" s="6" t="s">
        <v>257</v>
      </c>
      <c r="B246" s="11">
        <v>1.014</v>
      </c>
      <c r="C246" s="11">
        <v>1.014</v>
      </c>
      <c r="D246" s="11">
        <v>1.012</v>
      </c>
      <c r="E246" s="11">
        <v>1.0129999999999999</v>
      </c>
      <c r="F246" s="12">
        <v>960</v>
      </c>
    </row>
    <row r="247" spans="1:6" hidden="1" x14ac:dyDescent="0.25">
      <c r="A247" s="6" t="s">
        <v>258</v>
      </c>
      <c r="B247" s="11">
        <v>1.014</v>
      </c>
      <c r="C247" s="11">
        <v>1.014</v>
      </c>
      <c r="D247" s="11">
        <v>1.012</v>
      </c>
      <c r="E247" s="11">
        <v>1.0129999999999999</v>
      </c>
      <c r="F247" s="12">
        <v>961</v>
      </c>
    </row>
    <row r="248" spans="1:6" hidden="1" x14ac:dyDescent="0.25">
      <c r="A248" s="6" t="s">
        <v>259</v>
      </c>
      <c r="B248" s="11">
        <v>1.014</v>
      </c>
      <c r="C248" s="11">
        <v>1.014</v>
      </c>
      <c r="D248" s="11">
        <v>1.012</v>
      </c>
      <c r="E248" s="11">
        <v>1.0129999999999999</v>
      </c>
      <c r="F248" s="12">
        <v>962</v>
      </c>
    </row>
    <row r="249" spans="1:6" hidden="1" x14ac:dyDescent="0.25">
      <c r="A249" s="6" t="s">
        <v>260</v>
      </c>
      <c r="B249" s="11">
        <v>1.014</v>
      </c>
      <c r="C249" s="11">
        <v>1.014</v>
      </c>
      <c r="D249" s="11">
        <v>1.012</v>
      </c>
      <c r="E249" s="11">
        <v>1.0129999999999999</v>
      </c>
      <c r="F249" s="12">
        <v>963</v>
      </c>
    </row>
    <row r="250" spans="1:6" hidden="1" x14ac:dyDescent="0.25">
      <c r="A250" s="6" t="s">
        <v>261</v>
      </c>
      <c r="B250" s="11">
        <v>1.014</v>
      </c>
      <c r="C250" s="11">
        <v>1.014</v>
      </c>
      <c r="D250" s="11">
        <v>1.012</v>
      </c>
      <c r="E250" s="11">
        <v>1.0129999999999999</v>
      </c>
      <c r="F250" s="12">
        <v>964</v>
      </c>
    </row>
    <row r="251" spans="1:6" hidden="1" x14ac:dyDescent="0.25">
      <c r="A251" s="6" t="s">
        <v>262</v>
      </c>
      <c r="B251" s="11">
        <v>1.014</v>
      </c>
      <c r="C251" s="11">
        <v>1.014</v>
      </c>
      <c r="D251" s="11">
        <v>1.012</v>
      </c>
      <c r="E251" s="11">
        <v>1.0129999999999999</v>
      </c>
      <c r="F251" s="12">
        <v>965</v>
      </c>
    </row>
    <row r="252" spans="1:6" hidden="1" x14ac:dyDescent="0.25">
      <c r="A252" s="6" t="s">
        <v>263</v>
      </c>
      <c r="B252" s="11">
        <v>1.014</v>
      </c>
      <c r="C252" s="11">
        <v>1.014</v>
      </c>
      <c r="D252" s="11">
        <v>1.012</v>
      </c>
      <c r="E252" s="11">
        <v>1.0129999999999999</v>
      </c>
      <c r="F252" s="12">
        <v>966</v>
      </c>
    </row>
    <row r="253" spans="1:6" hidden="1" x14ac:dyDescent="0.25">
      <c r="A253" s="6" t="s">
        <v>264</v>
      </c>
      <c r="B253" s="11">
        <v>1.014</v>
      </c>
      <c r="C253" s="11">
        <v>1.014</v>
      </c>
      <c r="D253" s="11">
        <v>1.012</v>
      </c>
      <c r="E253" s="11">
        <v>1.0129999999999999</v>
      </c>
      <c r="F253" s="12">
        <v>967</v>
      </c>
    </row>
    <row r="254" spans="1:6" hidden="1" x14ac:dyDescent="0.25">
      <c r="A254" s="6" t="s">
        <v>265</v>
      </c>
      <c r="B254" s="11">
        <v>1.014</v>
      </c>
      <c r="C254" s="11">
        <v>1.014</v>
      </c>
      <c r="D254" s="11">
        <v>1.012</v>
      </c>
      <c r="E254" s="11">
        <v>1.0129999999999999</v>
      </c>
      <c r="F254" s="12">
        <v>968</v>
      </c>
    </row>
    <row r="255" spans="1:6" hidden="1" x14ac:dyDescent="0.25">
      <c r="A255" s="6" t="s">
        <v>266</v>
      </c>
      <c r="B255" s="11">
        <v>1.014</v>
      </c>
      <c r="C255" s="11">
        <v>1.014</v>
      </c>
      <c r="D255" s="11">
        <v>1.012</v>
      </c>
      <c r="E255" s="11">
        <v>1.0129999999999999</v>
      </c>
      <c r="F255" s="12">
        <v>969</v>
      </c>
    </row>
    <row r="256" spans="1:6" hidden="1" x14ac:dyDescent="0.25">
      <c r="A256" s="6" t="s">
        <v>267</v>
      </c>
      <c r="B256" s="11">
        <v>1.0029999999999999</v>
      </c>
      <c r="C256" s="11">
        <v>1.0029999999999999</v>
      </c>
      <c r="D256" s="11">
        <v>1.01</v>
      </c>
      <c r="E256" s="11">
        <v>1.01</v>
      </c>
      <c r="F256" s="12">
        <v>2034</v>
      </c>
    </row>
    <row r="257" spans="1:6" hidden="1" x14ac:dyDescent="0.25">
      <c r="A257" s="6" t="s">
        <v>268</v>
      </c>
      <c r="B257" s="11">
        <v>1.0029999999999999</v>
      </c>
      <c r="C257" s="11">
        <v>1.0029999999999999</v>
      </c>
      <c r="D257" s="11">
        <v>1.002</v>
      </c>
      <c r="E257" s="11">
        <v>1.002</v>
      </c>
      <c r="F257" s="12">
        <v>2227</v>
      </c>
    </row>
    <row r="258" spans="1:6" hidden="1" x14ac:dyDescent="0.25">
      <c r="A258" s="6" t="s">
        <v>269</v>
      </c>
      <c r="B258" s="11">
        <v>1.036</v>
      </c>
      <c r="C258" s="11">
        <v>1.034</v>
      </c>
      <c r="D258" s="11">
        <v>1.0269999999999999</v>
      </c>
      <c r="E258" s="11">
        <v>1.03</v>
      </c>
      <c r="F258" s="12">
        <v>2820</v>
      </c>
    </row>
    <row r="259" spans="1:6" hidden="1" x14ac:dyDescent="0.25">
      <c r="A259" s="6" t="s">
        <v>270</v>
      </c>
      <c r="B259" s="11">
        <v>1</v>
      </c>
      <c r="C259" s="11">
        <v>1</v>
      </c>
      <c r="D259" s="11">
        <v>1</v>
      </c>
      <c r="E259" s="11">
        <v>1</v>
      </c>
      <c r="F259" s="12">
        <v>4010</v>
      </c>
    </row>
    <row r="260" spans="1:6" hidden="1" x14ac:dyDescent="0.25">
      <c r="A260" s="6" t="s">
        <v>271</v>
      </c>
      <c r="B260" s="11">
        <v>1</v>
      </c>
      <c r="C260" s="11">
        <v>1</v>
      </c>
      <c r="D260" s="11">
        <v>1</v>
      </c>
      <c r="E260" s="11">
        <v>1</v>
      </c>
      <c r="F260" s="12">
        <v>5016</v>
      </c>
    </row>
    <row r="261" spans="1:6" hidden="1" x14ac:dyDescent="0.25">
      <c r="A261" s="6" t="s">
        <v>272</v>
      </c>
      <c r="B261" s="11">
        <v>1.008</v>
      </c>
      <c r="C261" s="11">
        <v>1.0089999999999999</v>
      </c>
      <c r="D261" s="11">
        <v>1.01</v>
      </c>
      <c r="E261" s="11">
        <v>1.01</v>
      </c>
      <c r="F261" s="12">
        <v>7015</v>
      </c>
    </row>
    <row r="262" spans="1:6" hidden="1" x14ac:dyDescent="0.25">
      <c r="A262" s="6" t="s">
        <v>273</v>
      </c>
      <c r="B262" s="11">
        <v>1.0029999999999999</v>
      </c>
      <c r="C262" s="11">
        <v>1.0029999999999999</v>
      </c>
      <c r="D262" s="11">
        <v>1.002</v>
      </c>
      <c r="E262" s="11">
        <v>1.002</v>
      </c>
      <c r="F262" s="12">
        <v>7043</v>
      </c>
    </row>
    <row r="263" spans="1:6" hidden="1" x14ac:dyDescent="0.25">
      <c r="A263" s="6" t="s">
        <v>53</v>
      </c>
      <c r="B263" s="11">
        <v>1.014</v>
      </c>
      <c r="C263" s="11">
        <v>1.014</v>
      </c>
      <c r="D263" s="11">
        <v>1.012</v>
      </c>
      <c r="E263" s="11">
        <v>1.0129999999999999</v>
      </c>
      <c r="F263" s="12">
        <v>7315</v>
      </c>
    </row>
    <row r="264" spans="1:6" hidden="1" x14ac:dyDescent="0.25">
      <c r="A264" s="6" t="s">
        <v>274</v>
      </c>
      <c r="B264" s="11">
        <v>1.014</v>
      </c>
      <c r="C264" s="11">
        <v>1.014</v>
      </c>
      <c r="D264" s="11">
        <v>1.012</v>
      </c>
      <c r="E264" s="11">
        <v>1.0129999999999999</v>
      </c>
      <c r="F264" s="12">
        <v>7326</v>
      </c>
    </row>
    <row r="265" spans="1:6" hidden="1" x14ac:dyDescent="0.25">
      <c r="A265" s="6" t="s">
        <v>88</v>
      </c>
      <c r="B265" s="11">
        <v>1.014</v>
      </c>
      <c r="C265" s="11">
        <v>1.014</v>
      </c>
      <c r="D265" s="11">
        <v>1.012</v>
      </c>
      <c r="E265" s="11">
        <v>1.0129999999999999</v>
      </c>
      <c r="F265" s="12">
        <v>7324</v>
      </c>
    </row>
    <row r="266" spans="1:6" hidden="1" x14ac:dyDescent="0.25"/>
    <row r="267" spans="1:6" ht="13" hidden="1" x14ac:dyDescent="0.25">
      <c r="A267" s="151" t="s">
        <v>35</v>
      </c>
      <c r="B267" s="152"/>
      <c r="C267" s="152"/>
      <c r="D267" s="152"/>
      <c r="E267" s="152"/>
      <c r="F267" s="153"/>
    </row>
    <row r="268" spans="1:6" ht="13" hidden="1" x14ac:dyDescent="0.25">
      <c r="A268" s="151" t="s">
        <v>275</v>
      </c>
      <c r="B268" s="152"/>
      <c r="C268" s="152"/>
      <c r="D268" s="152"/>
      <c r="E268" s="152"/>
      <c r="F268" s="153"/>
    </row>
    <row r="269" spans="1:6" ht="13" hidden="1" x14ac:dyDescent="0.25">
      <c r="A269" s="2" t="s">
        <v>37</v>
      </c>
      <c r="B269" s="2" t="s">
        <v>2</v>
      </c>
      <c r="C269" s="2" t="s">
        <v>3</v>
      </c>
      <c r="D269" s="2" t="s">
        <v>4</v>
      </c>
      <c r="E269" s="2" t="s">
        <v>5</v>
      </c>
      <c r="F269" s="2" t="s">
        <v>23</v>
      </c>
    </row>
    <row r="270" spans="1:6" hidden="1" x14ac:dyDescent="0.25">
      <c r="A270" s="6" t="s">
        <v>276</v>
      </c>
      <c r="B270" s="11">
        <v>1.014</v>
      </c>
      <c r="C270" s="11">
        <v>1.052</v>
      </c>
      <c r="D270" s="11">
        <v>1.012</v>
      </c>
      <c r="E270" s="11">
        <v>1.0509999999999999</v>
      </c>
      <c r="F270" s="12">
        <v>367</v>
      </c>
    </row>
    <row r="271" spans="1:6" hidden="1" x14ac:dyDescent="0.25">
      <c r="A271" s="6" t="s">
        <v>277</v>
      </c>
      <c r="B271" s="11">
        <v>1.014</v>
      </c>
      <c r="C271" s="11">
        <v>1.0669999999999999</v>
      </c>
      <c r="D271" s="11">
        <v>1.012</v>
      </c>
      <c r="E271" s="11">
        <v>1.0629999999999999</v>
      </c>
      <c r="F271" s="12">
        <v>368</v>
      </c>
    </row>
    <row r="272" spans="1:6" hidden="1" x14ac:dyDescent="0.25">
      <c r="A272" s="6" t="s">
        <v>278</v>
      </c>
      <c r="B272" s="11">
        <v>1.012</v>
      </c>
      <c r="C272" s="11">
        <v>1.012</v>
      </c>
      <c r="D272" s="11">
        <v>1.012</v>
      </c>
      <c r="E272" s="11">
        <v>1.012</v>
      </c>
      <c r="F272" s="12">
        <v>369</v>
      </c>
    </row>
    <row r="273" spans="1:6" hidden="1" x14ac:dyDescent="0.25">
      <c r="A273" s="6" t="s">
        <v>279</v>
      </c>
      <c r="B273" s="11">
        <v>1.014</v>
      </c>
      <c r="C273" s="11">
        <v>1.014</v>
      </c>
      <c r="D273" s="11">
        <v>1.012</v>
      </c>
      <c r="E273" s="11">
        <v>1.0129999999999999</v>
      </c>
      <c r="F273" s="12">
        <v>370</v>
      </c>
    </row>
    <row r="274" spans="1:6" hidden="1" x14ac:dyDescent="0.25">
      <c r="A274" s="6" t="s">
        <v>280</v>
      </c>
      <c r="B274" s="11">
        <v>1.0229999999999999</v>
      </c>
      <c r="C274" s="11">
        <v>1.0189999999999999</v>
      </c>
      <c r="D274" s="11">
        <v>1.0229999999999999</v>
      </c>
      <c r="E274" s="11">
        <v>1.018</v>
      </c>
      <c r="F274" s="12">
        <v>371</v>
      </c>
    </row>
    <row r="275" spans="1:6" hidden="1" x14ac:dyDescent="0.25">
      <c r="A275" s="6" t="s">
        <v>281</v>
      </c>
      <c r="B275" s="11">
        <v>0.98799999999999999</v>
      </c>
      <c r="C275" s="11">
        <v>0.98799999999999999</v>
      </c>
      <c r="D275" s="11">
        <v>0.98799999999999999</v>
      </c>
      <c r="E275" s="11">
        <v>0.98899999999999999</v>
      </c>
      <c r="F275" s="12">
        <v>372</v>
      </c>
    </row>
    <row r="276" spans="1:6" hidden="1" x14ac:dyDescent="0.25">
      <c r="A276" s="6" t="s">
        <v>282</v>
      </c>
      <c r="B276" s="11">
        <v>1.014</v>
      </c>
      <c r="C276" s="11">
        <v>1.0049999999999999</v>
      </c>
      <c r="D276" s="11">
        <v>1.012</v>
      </c>
      <c r="E276" s="11">
        <v>1.0049999999999999</v>
      </c>
      <c r="F276" s="12">
        <v>373</v>
      </c>
    </row>
    <row r="277" spans="1:6" hidden="1" x14ac:dyDescent="0.25">
      <c r="A277" s="6" t="s">
        <v>283</v>
      </c>
      <c r="B277" s="11">
        <v>1.014</v>
      </c>
      <c r="C277" s="11">
        <v>1.0089999999999999</v>
      </c>
      <c r="D277" s="11">
        <v>1.012</v>
      </c>
      <c r="E277" s="11">
        <v>1.008</v>
      </c>
      <c r="F277" s="12">
        <v>374</v>
      </c>
    </row>
    <row r="278" spans="1:6" hidden="1" x14ac:dyDescent="0.25">
      <c r="A278" s="6" t="s">
        <v>284</v>
      </c>
      <c r="B278" s="11">
        <v>1.014</v>
      </c>
      <c r="C278" s="11">
        <v>1.014</v>
      </c>
      <c r="D278" s="11">
        <v>1.012</v>
      </c>
      <c r="E278" s="11">
        <v>1.0129999999999999</v>
      </c>
      <c r="F278" s="12">
        <v>375</v>
      </c>
    </row>
    <row r="279" spans="1:6" hidden="1" x14ac:dyDescent="0.25">
      <c r="A279" s="6" t="s">
        <v>285</v>
      </c>
      <c r="B279" s="11">
        <v>1.014</v>
      </c>
      <c r="C279" s="11">
        <v>1.014</v>
      </c>
      <c r="D279" s="11">
        <v>1.012</v>
      </c>
      <c r="E279" s="11">
        <v>1.0129999999999999</v>
      </c>
      <c r="F279" s="12">
        <v>376</v>
      </c>
    </row>
    <row r="280" spans="1:6" hidden="1" x14ac:dyDescent="0.25">
      <c r="A280" s="6" t="s">
        <v>286</v>
      </c>
      <c r="B280" s="11">
        <v>1.014</v>
      </c>
      <c r="C280" s="11">
        <v>1.014</v>
      </c>
      <c r="D280" s="11">
        <v>1.012</v>
      </c>
      <c r="E280" s="11">
        <v>1.014</v>
      </c>
      <c r="F280" s="12">
        <v>377</v>
      </c>
    </row>
    <row r="281" spans="1:6" hidden="1" x14ac:dyDescent="0.25">
      <c r="A281" s="6" t="s">
        <v>287</v>
      </c>
      <c r="B281" s="11">
        <v>1.014</v>
      </c>
      <c r="C281" s="11">
        <v>1.0269999999999999</v>
      </c>
      <c r="D281" s="11">
        <v>1.012</v>
      </c>
      <c r="E281" s="11">
        <v>1.026</v>
      </c>
      <c r="F281" s="12">
        <v>378</v>
      </c>
    </row>
    <row r="282" spans="1:6" hidden="1" x14ac:dyDescent="0.25">
      <c r="A282" s="6" t="s">
        <v>288</v>
      </c>
      <c r="B282" s="11">
        <v>1.014</v>
      </c>
      <c r="C282" s="11">
        <v>1.014</v>
      </c>
      <c r="D282" s="11">
        <v>1.012</v>
      </c>
      <c r="E282" s="11">
        <v>1.0129999999999999</v>
      </c>
      <c r="F282" s="12">
        <v>379</v>
      </c>
    </row>
    <row r="283" spans="1:6" hidden="1" x14ac:dyDescent="0.25">
      <c r="A283" s="6" t="s">
        <v>289</v>
      </c>
      <c r="B283" s="11">
        <v>1.014</v>
      </c>
      <c r="C283" s="11">
        <v>1.0289999999999999</v>
      </c>
      <c r="D283" s="11">
        <v>1.012</v>
      </c>
      <c r="E283" s="11">
        <v>1.0289999999999999</v>
      </c>
      <c r="F283" s="12">
        <v>380</v>
      </c>
    </row>
    <row r="284" spans="1:6" hidden="1" x14ac:dyDescent="0.25">
      <c r="A284" s="6" t="s">
        <v>290</v>
      </c>
      <c r="B284" s="11">
        <v>1.014</v>
      </c>
      <c r="C284" s="11">
        <v>1.0329999999999999</v>
      </c>
      <c r="D284" s="11">
        <v>1.012</v>
      </c>
      <c r="E284" s="11">
        <v>1.032</v>
      </c>
      <c r="F284" s="12">
        <v>381</v>
      </c>
    </row>
    <row r="285" spans="1:6" hidden="1" x14ac:dyDescent="0.25">
      <c r="A285" s="6" t="s">
        <v>291</v>
      </c>
      <c r="B285" s="11">
        <v>1.014</v>
      </c>
      <c r="C285" s="11">
        <v>1.0409999999999999</v>
      </c>
      <c r="D285" s="11">
        <v>1.012</v>
      </c>
      <c r="E285" s="11">
        <v>1.04</v>
      </c>
      <c r="F285" s="12">
        <v>382</v>
      </c>
    </row>
    <row r="286" spans="1:6" hidden="1" x14ac:dyDescent="0.25">
      <c r="A286" s="6" t="s">
        <v>292</v>
      </c>
      <c r="B286" s="11">
        <v>1.014</v>
      </c>
      <c r="C286" s="11">
        <v>1.03</v>
      </c>
      <c r="D286" s="11">
        <v>1.012</v>
      </c>
      <c r="E286" s="11">
        <v>1.03</v>
      </c>
      <c r="F286" s="12">
        <v>383</v>
      </c>
    </row>
    <row r="287" spans="1:6" hidden="1" x14ac:dyDescent="0.25">
      <c r="A287" s="6" t="s">
        <v>293</v>
      </c>
      <c r="B287" s="11">
        <v>1.014</v>
      </c>
      <c r="C287" s="11">
        <v>1.016</v>
      </c>
      <c r="D287" s="11">
        <v>1.012</v>
      </c>
      <c r="E287" s="11">
        <v>1.016</v>
      </c>
      <c r="F287" s="12">
        <v>384</v>
      </c>
    </row>
    <row r="288" spans="1:6" hidden="1" x14ac:dyDescent="0.25">
      <c r="A288" s="6" t="s">
        <v>294</v>
      </c>
      <c r="B288" s="11">
        <v>1.014</v>
      </c>
      <c r="C288" s="11">
        <v>1.012</v>
      </c>
      <c r="D288" s="11">
        <v>1.012</v>
      </c>
      <c r="E288" s="11">
        <v>1.012</v>
      </c>
      <c r="F288" s="12">
        <v>385</v>
      </c>
    </row>
    <row r="289" spans="1:6" hidden="1" x14ac:dyDescent="0.25">
      <c r="A289" s="6" t="s">
        <v>295</v>
      </c>
      <c r="B289" s="11">
        <v>1.014</v>
      </c>
      <c r="C289" s="11">
        <v>1.03</v>
      </c>
      <c r="D289" s="11">
        <v>1.012</v>
      </c>
      <c r="E289" s="11">
        <v>1.03</v>
      </c>
      <c r="F289" s="12">
        <v>386</v>
      </c>
    </row>
    <row r="290" spans="1:6" hidden="1" x14ac:dyDescent="0.25">
      <c r="A290" s="6" t="s">
        <v>296</v>
      </c>
      <c r="B290" s="11">
        <v>1.014</v>
      </c>
      <c r="C290" s="11">
        <v>1.0449999999999999</v>
      </c>
      <c r="D290" s="11">
        <v>1.012</v>
      </c>
      <c r="E290" s="11">
        <v>1.044</v>
      </c>
      <c r="F290" s="12">
        <v>387</v>
      </c>
    </row>
    <row r="291" spans="1:6" hidden="1" x14ac:dyDescent="0.25">
      <c r="A291" s="6" t="s">
        <v>297</v>
      </c>
      <c r="B291" s="11">
        <v>1.014</v>
      </c>
      <c r="C291" s="11">
        <v>1.014</v>
      </c>
      <c r="D291" s="11">
        <v>1.012</v>
      </c>
      <c r="E291" s="11">
        <v>1.0129999999999999</v>
      </c>
      <c r="F291" s="12">
        <v>388</v>
      </c>
    </row>
    <row r="292" spans="1:6" hidden="1" x14ac:dyDescent="0.25">
      <c r="A292" s="6" t="s">
        <v>298</v>
      </c>
      <c r="B292" s="11">
        <v>1.014</v>
      </c>
      <c r="C292" s="11">
        <v>1.004</v>
      </c>
      <c r="D292" s="11">
        <v>1.012</v>
      </c>
      <c r="E292" s="11">
        <v>1.004</v>
      </c>
      <c r="F292" s="12">
        <v>389</v>
      </c>
    </row>
    <row r="293" spans="1:6" hidden="1" x14ac:dyDescent="0.25">
      <c r="A293" s="6" t="s">
        <v>299</v>
      </c>
      <c r="B293" s="11">
        <v>1.014</v>
      </c>
      <c r="C293" s="11">
        <v>1.0249999999999999</v>
      </c>
      <c r="D293" s="11">
        <v>1.012</v>
      </c>
      <c r="E293" s="11">
        <v>1.0249999999999999</v>
      </c>
      <c r="F293" s="12">
        <v>390</v>
      </c>
    </row>
    <row r="294" spans="1:6" hidden="1" x14ac:dyDescent="0.25">
      <c r="A294" s="6" t="s">
        <v>300</v>
      </c>
      <c r="B294" s="11">
        <v>1.014</v>
      </c>
      <c r="C294" s="11">
        <v>1.0029999999999999</v>
      </c>
      <c r="D294" s="11">
        <v>1.012</v>
      </c>
      <c r="E294" s="11">
        <v>1.0029999999999999</v>
      </c>
      <c r="F294" s="12">
        <v>391</v>
      </c>
    </row>
    <row r="295" spans="1:6" hidden="1" x14ac:dyDescent="0.25">
      <c r="A295" s="6" t="s">
        <v>301</v>
      </c>
      <c r="B295" s="11">
        <v>1.014</v>
      </c>
      <c r="C295" s="11">
        <v>1.089</v>
      </c>
      <c r="D295" s="11">
        <v>1.012</v>
      </c>
      <c r="E295" s="11">
        <v>1.0880000000000001</v>
      </c>
      <c r="F295" s="12">
        <v>392</v>
      </c>
    </row>
    <row r="296" spans="1:6" hidden="1" x14ac:dyDescent="0.25">
      <c r="A296" s="6" t="s">
        <v>302</v>
      </c>
      <c r="B296" s="11">
        <v>1.014</v>
      </c>
      <c r="C296" s="11">
        <v>1.014</v>
      </c>
      <c r="D296" s="11">
        <v>1.012</v>
      </c>
      <c r="E296" s="11">
        <v>1.0129999999999999</v>
      </c>
      <c r="F296" s="12">
        <v>393</v>
      </c>
    </row>
    <row r="297" spans="1:6" hidden="1" x14ac:dyDescent="0.25">
      <c r="A297" s="6" t="s">
        <v>303</v>
      </c>
      <c r="B297" s="11">
        <v>1.014</v>
      </c>
      <c r="C297" s="11">
        <v>1.014</v>
      </c>
      <c r="D297" s="11">
        <v>1.012</v>
      </c>
      <c r="E297" s="11">
        <v>1.0129999999999999</v>
      </c>
      <c r="F297" s="12">
        <v>394</v>
      </c>
    </row>
    <row r="298" spans="1:6" hidden="1" x14ac:dyDescent="0.25">
      <c r="A298" s="6" t="s">
        <v>304</v>
      </c>
      <c r="B298" s="11">
        <v>1.014</v>
      </c>
      <c r="C298" s="11">
        <v>1.0289999999999999</v>
      </c>
      <c r="D298" s="11">
        <v>1.012</v>
      </c>
      <c r="E298" s="11">
        <v>1.0289999999999999</v>
      </c>
      <c r="F298" s="12">
        <v>395</v>
      </c>
    </row>
    <row r="299" spans="1:6" hidden="1" x14ac:dyDescent="0.25">
      <c r="A299" s="6" t="s">
        <v>305</v>
      </c>
      <c r="B299" s="11">
        <v>1.014</v>
      </c>
      <c r="C299" s="11">
        <v>1.0269999999999999</v>
      </c>
      <c r="D299" s="11">
        <v>1.012</v>
      </c>
      <c r="E299" s="11">
        <v>1.0269999999999999</v>
      </c>
      <c r="F299" s="12">
        <v>396</v>
      </c>
    </row>
    <row r="300" spans="1:6" hidden="1" x14ac:dyDescent="0.25">
      <c r="A300" s="6" t="s">
        <v>306</v>
      </c>
      <c r="B300" s="11">
        <v>1.014</v>
      </c>
      <c r="C300" s="11">
        <v>1.0249999999999999</v>
      </c>
      <c r="D300" s="11">
        <v>1.012</v>
      </c>
      <c r="E300" s="11">
        <v>1.0249999999999999</v>
      </c>
      <c r="F300" s="12">
        <v>397</v>
      </c>
    </row>
    <row r="301" spans="1:6" hidden="1" x14ac:dyDescent="0.25">
      <c r="A301" s="6" t="s">
        <v>307</v>
      </c>
      <c r="B301" s="11">
        <v>1.014</v>
      </c>
      <c r="C301" s="11">
        <v>1.01</v>
      </c>
      <c r="D301" s="11">
        <v>1.012</v>
      </c>
      <c r="E301" s="11">
        <v>1.01</v>
      </c>
      <c r="F301" s="12">
        <v>398</v>
      </c>
    </row>
    <row r="302" spans="1:6" hidden="1" x14ac:dyDescent="0.25">
      <c r="A302" s="6" t="s">
        <v>308</v>
      </c>
      <c r="B302" s="11">
        <v>1.014</v>
      </c>
      <c r="C302" s="11">
        <v>1.022</v>
      </c>
      <c r="D302" s="11">
        <v>1.012</v>
      </c>
      <c r="E302" s="11">
        <v>1.0209999999999999</v>
      </c>
      <c r="F302" s="12">
        <v>399</v>
      </c>
    </row>
    <row r="303" spans="1:6" hidden="1" x14ac:dyDescent="0.25">
      <c r="A303" s="6" t="s">
        <v>309</v>
      </c>
      <c r="B303" s="11">
        <v>1.014</v>
      </c>
      <c r="C303" s="11">
        <v>1.0269999999999999</v>
      </c>
      <c r="D303" s="11">
        <v>1.012</v>
      </c>
      <c r="E303" s="11">
        <v>1.026</v>
      </c>
      <c r="F303" s="12">
        <v>400</v>
      </c>
    </row>
    <row r="304" spans="1:6" hidden="1" x14ac:dyDescent="0.25">
      <c r="A304" s="6" t="s">
        <v>310</v>
      </c>
      <c r="B304" s="11">
        <v>1.014</v>
      </c>
      <c r="C304" s="11">
        <v>1.014</v>
      </c>
      <c r="D304" s="11">
        <v>1.012</v>
      </c>
      <c r="E304" s="11">
        <v>1.0129999999999999</v>
      </c>
      <c r="F304" s="12">
        <v>401</v>
      </c>
    </row>
    <row r="305" spans="1:6" hidden="1" x14ac:dyDescent="0.25">
      <c r="A305" s="6" t="s">
        <v>311</v>
      </c>
      <c r="B305" s="11">
        <v>1.014</v>
      </c>
      <c r="C305" s="11">
        <v>1.014</v>
      </c>
      <c r="D305" s="11">
        <v>1.012</v>
      </c>
      <c r="E305" s="11">
        <v>1.0129999999999999</v>
      </c>
      <c r="F305" s="12">
        <v>402</v>
      </c>
    </row>
    <row r="306" spans="1:6" hidden="1" x14ac:dyDescent="0.25">
      <c r="A306" s="6" t="s">
        <v>312</v>
      </c>
      <c r="B306" s="11">
        <v>1.014</v>
      </c>
      <c r="C306" s="11">
        <v>1.0349999999999999</v>
      </c>
      <c r="D306" s="11">
        <v>1.012</v>
      </c>
      <c r="E306" s="11">
        <v>1.034</v>
      </c>
      <c r="F306" s="12">
        <v>403</v>
      </c>
    </row>
    <row r="307" spans="1:6" hidden="1" x14ac:dyDescent="0.25">
      <c r="A307" s="6" t="s">
        <v>313</v>
      </c>
      <c r="B307" s="11">
        <v>1.014</v>
      </c>
      <c r="C307" s="11">
        <v>1.014</v>
      </c>
      <c r="D307" s="11">
        <v>1.012</v>
      </c>
      <c r="E307" s="11">
        <v>1.0129999999999999</v>
      </c>
      <c r="F307" s="12">
        <v>404</v>
      </c>
    </row>
    <row r="308" spans="1:6" hidden="1" x14ac:dyDescent="0.25">
      <c r="A308" s="6" t="s">
        <v>314</v>
      </c>
      <c r="B308" s="11">
        <v>1.014</v>
      </c>
      <c r="C308" s="11">
        <v>1.0289999999999999</v>
      </c>
      <c r="D308" s="11">
        <v>1.012</v>
      </c>
      <c r="E308" s="11">
        <v>1.0289999999999999</v>
      </c>
      <c r="F308" s="12">
        <v>405</v>
      </c>
    </row>
    <row r="309" spans="1:6" hidden="1" x14ac:dyDescent="0.25">
      <c r="A309" s="6" t="s">
        <v>315</v>
      </c>
      <c r="B309" s="11">
        <v>0.95899999999999996</v>
      </c>
      <c r="C309" s="11">
        <v>0.95799999999999996</v>
      </c>
      <c r="D309" s="11">
        <v>0.96099999999999997</v>
      </c>
      <c r="E309" s="11">
        <v>0.96099999999999997</v>
      </c>
      <c r="F309" s="12">
        <v>406</v>
      </c>
    </row>
    <row r="310" spans="1:6" hidden="1" x14ac:dyDescent="0.25">
      <c r="A310" s="6" t="s">
        <v>316</v>
      </c>
      <c r="B310" s="11">
        <v>1.014</v>
      </c>
      <c r="C310" s="11">
        <v>1.014</v>
      </c>
      <c r="D310" s="11">
        <v>1.012</v>
      </c>
      <c r="E310" s="11">
        <v>1.0129999999999999</v>
      </c>
      <c r="F310" s="12">
        <v>407</v>
      </c>
    </row>
    <row r="311" spans="1:6" hidden="1" x14ac:dyDescent="0.25">
      <c r="A311" s="6" t="s">
        <v>317</v>
      </c>
      <c r="B311" s="11">
        <v>1.014</v>
      </c>
      <c r="C311" s="11">
        <v>1.014</v>
      </c>
      <c r="D311" s="11">
        <v>1.012</v>
      </c>
      <c r="E311" s="11">
        <v>1.0129999999999999</v>
      </c>
      <c r="F311" s="12">
        <v>408</v>
      </c>
    </row>
    <row r="312" spans="1:6" hidden="1" x14ac:dyDescent="0.25">
      <c r="A312" s="6" t="s">
        <v>318</v>
      </c>
      <c r="B312" s="11">
        <v>1.014</v>
      </c>
      <c r="C312" s="11">
        <v>1.014</v>
      </c>
      <c r="D312" s="11">
        <v>1.012</v>
      </c>
      <c r="E312" s="11">
        <v>1.0129999999999999</v>
      </c>
      <c r="F312" s="12">
        <v>409</v>
      </c>
    </row>
    <row r="313" spans="1:6" hidden="1" x14ac:dyDescent="0.25">
      <c r="A313" s="6" t="s">
        <v>319</v>
      </c>
      <c r="B313" s="11">
        <v>1.014</v>
      </c>
      <c r="C313" s="11">
        <v>1.014</v>
      </c>
      <c r="D313" s="11">
        <v>1.012</v>
      </c>
      <c r="E313" s="11">
        <v>1.0129999999999999</v>
      </c>
      <c r="F313" s="12">
        <v>410</v>
      </c>
    </row>
    <row r="314" spans="1:6" hidden="1" x14ac:dyDescent="0.25">
      <c r="A314" s="6" t="s">
        <v>320</v>
      </c>
      <c r="B314" s="11">
        <v>1.014</v>
      </c>
      <c r="C314" s="11">
        <v>1.014</v>
      </c>
      <c r="D314" s="11">
        <v>1.012</v>
      </c>
      <c r="E314" s="11">
        <v>1.0129999999999999</v>
      </c>
      <c r="F314" s="12">
        <v>411</v>
      </c>
    </row>
    <row r="315" spans="1:6" hidden="1" x14ac:dyDescent="0.25">
      <c r="A315" s="6" t="s">
        <v>321</v>
      </c>
      <c r="B315" s="11">
        <v>1.014</v>
      </c>
      <c r="C315" s="11">
        <v>1.014</v>
      </c>
      <c r="D315" s="11">
        <v>1.0149999999999999</v>
      </c>
      <c r="E315" s="11">
        <v>1.0149999999999999</v>
      </c>
      <c r="F315" s="12">
        <v>412</v>
      </c>
    </row>
    <row r="316" spans="1:6" hidden="1" x14ac:dyDescent="0.25">
      <c r="A316" s="6" t="s">
        <v>322</v>
      </c>
      <c r="B316" s="11">
        <v>1.008</v>
      </c>
      <c r="C316" s="11">
        <v>1.008</v>
      </c>
      <c r="D316" s="11">
        <v>1.0089999999999999</v>
      </c>
      <c r="E316" s="11">
        <v>1.0089999999999999</v>
      </c>
      <c r="F316" s="12">
        <v>413</v>
      </c>
    </row>
    <row r="317" spans="1:6" hidden="1" x14ac:dyDescent="0.25">
      <c r="A317" s="6" t="s">
        <v>323</v>
      </c>
      <c r="B317" s="11">
        <v>1.014</v>
      </c>
      <c r="C317" s="11">
        <v>1.014</v>
      </c>
      <c r="D317" s="11">
        <v>1.012</v>
      </c>
      <c r="E317" s="11">
        <v>1.0129999999999999</v>
      </c>
      <c r="F317" s="12">
        <v>414</v>
      </c>
    </row>
    <row r="318" spans="1:6" hidden="1" x14ac:dyDescent="0.25">
      <c r="A318" s="6" t="s">
        <v>324</v>
      </c>
      <c r="B318" s="11">
        <v>1.014</v>
      </c>
      <c r="C318" s="11">
        <v>1.014</v>
      </c>
      <c r="D318" s="11">
        <v>1.012</v>
      </c>
      <c r="E318" s="11">
        <v>1.0129999999999999</v>
      </c>
      <c r="F318" s="12">
        <v>415</v>
      </c>
    </row>
    <row r="319" spans="1:6" hidden="1" x14ac:dyDescent="0.25">
      <c r="A319" s="6" t="s">
        <v>325</v>
      </c>
      <c r="B319" s="11">
        <v>1.014</v>
      </c>
      <c r="C319" s="11">
        <v>1.014</v>
      </c>
      <c r="D319" s="11">
        <v>1.012</v>
      </c>
      <c r="E319" s="11">
        <v>1.0129999999999999</v>
      </c>
      <c r="F319" s="12">
        <v>416</v>
      </c>
    </row>
    <row r="320" spans="1:6" hidden="1" x14ac:dyDescent="0.25">
      <c r="A320" s="6" t="s">
        <v>326</v>
      </c>
      <c r="B320" s="11">
        <v>1.014</v>
      </c>
      <c r="C320" s="11">
        <v>1.014</v>
      </c>
      <c r="D320" s="11">
        <v>1.012</v>
      </c>
      <c r="E320" s="11">
        <v>1.0129999999999999</v>
      </c>
      <c r="F320" s="12">
        <v>417</v>
      </c>
    </row>
    <row r="321" spans="1:6" hidden="1" x14ac:dyDescent="0.25">
      <c r="A321" s="6" t="s">
        <v>327</v>
      </c>
      <c r="B321" s="11">
        <v>1.022</v>
      </c>
      <c r="C321" s="11">
        <v>1.0249999999999999</v>
      </c>
      <c r="D321" s="11">
        <v>1.026</v>
      </c>
      <c r="E321" s="11">
        <v>1.0249999999999999</v>
      </c>
      <c r="F321" s="12">
        <v>418</v>
      </c>
    </row>
    <row r="322" spans="1:6" hidden="1" x14ac:dyDescent="0.25">
      <c r="A322" s="6" t="s">
        <v>328</v>
      </c>
      <c r="B322" s="11">
        <v>1.014</v>
      </c>
      <c r="C322" s="11">
        <v>1.0349999999999999</v>
      </c>
      <c r="D322" s="11">
        <v>1.012</v>
      </c>
      <c r="E322" s="11">
        <v>1.0349999999999999</v>
      </c>
      <c r="F322" s="12">
        <v>419</v>
      </c>
    </row>
    <row r="323" spans="1:6" hidden="1" x14ac:dyDescent="0.25">
      <c r="A323" s="6" t="s">
        <v>329</v>
      </c>
      <c r="B323" s="11">
        <v>1.014</v>
      </c>
      <c r="C323" s="11">
        <v>1.014</v>
      </c>
      <c r="D323" s="11">
        <v>1.012</v>
      </c>
      <c r="E323" s="11">
        <v>1.014</v>
      </c>
      <c r="F323" s="12">
        <v>420</v>
      </c>
    </row>
    <row r="324" spans="1:6" hidden="1" x14ac:dyDescent="0.25">
      <c r="A324" s="6" t="s">
        <v>330</v>
      </c>
      <c r="B324" s="11">
        <v>1.014</v>
      </c>
      <c r="C324" s="11">
        <v>1.01</v>
      </c>
      <c r="D324" s="11">
        <v>1.012</v>
      </c>
      <c r="E324" s="11">
        <v>1.01</v>
      </c>
      <c r="F324" s="12">
        <v>421</v>
      </c>
    </row>
    <row r="325" spans="1:6" hidden="1" x14ac:dyDescent="0.25">
      <c r="A325" s="6" t="s">
        <v>331</v>
      </c>
      <c r="B325" s="11">
        <v>1.014</v>
      </c>
      <c r="C325" s="11">
        <v>1.079</v>
      </c>
      <c r="D325" s="11">
        <v>1.012</v>
      </c>
      <c r="E325" s="11">
        <v>1.0780000000000001</v>
      </c>
      <c r="F325" s="12">
        <v>422</v>
      </c>
    </row>
    <row r="326" spans="1:6" hidden="1" x14ac:dyDescent="0.25">
      <c r="A326" s="6" t="s">
        <v>332</v>
      </c>
      <c r="B326" s="11">
        <v>1.014</v>
      </c>
      <c r="C326" s="11">
        <v>1.008</v>
      </c>
      <c r="D326" s="11">
        <v>1.012</v>
      </c>
      <c r="E326" s="11">
        <v>1.008</v>
      </c>
      <c r="F326" s="12">
        <v>423</v>
      </c>
    </row>
    <row r="327" spans="1:6" hidden="1" x14ac:dyDescent="0.25">
      <c r="A327" s="6" t="s">
        <v>333</v>
      </c>
      <c r="B327" s="11">
        <v>1.014</v>
      </c>
      <c r="C327" s="11">
        <v>1.0209999999999999</v>
      </c>
      <c r="D327" s="11">
        <v>1.012</v>
      </c>
      <c r="E327" s="11">
        <v>1.02</v>
      </c>
      <c r="F327" s="12">
        <v>424</v>
      </c>
    </row>
    <row r="328" spans="1:6" hidden="1" x14ac:dyDescent="0.25">
      <c r="A328" s="6" t="s">
        <v>334</v>
      </c>
      <c r="B328" s="11">
        <v>1.014</v>
      </c>
      <c r="C328" s="11">
        <v>1.014</v>
      </c>
      <c r="D328" s="11">
        <v>1.012</v>
      </c>
      <c r="E328" s="11">
        <v>1.0129999999999999</v>
      </c>
      <c r="F328" s="12">
        <v>425</v>
      </c>
    </row>
    <row r="329" spans="1:6" hidden="1" x14ac:dyDescent="0.25">
      <c r="A329" s="6" t="s">
        <v>335</v>
      </c>
      <c r="B329" s="11">
        <v>1.014</v>
      </c>
      <c r="C329" s="11">
        <v>1.042</v>
      </c>
      <c r="D329" s="11">
        <v>1.012</v>
      </c>
      <c r="E329" s="11">
        <v>1.042</v>
      </c>
      <c r="F329" s="12">
        <v>426</v>
      </c>
    </row>
    <row r="330" spans="1:6" hidden="1" x14ac:dyDescent="0.25">
      <c r="A330" s="6" t="s">
        <v>336</v>
      </c>
      <c r="B330" s="11">
        <v>1.014</v>
      </c>
      <c r="C330" s="11">
        <v>1.014</v>
      </c>
      <c r="D330" s="11">
        <v>1.012</v>
      </c>
      <c r="E330" s="11">
        <v>1.0129999999999999</v>
      </c>
      <c r="F330" s="12">
        <v>427</v>
      </c>
    </row>
    <row r="331" spans="1:6" hidden="1" x14ac:dyDescent="0.25">
      <c r="A331" s="6" t="s">
        <v>337</v>
      </c>
      <c r="B331" s="11">
        <v>1.014</v>
      </c>
      <c r="C331" s="11">
        <v>1.026</v>
      </c>
      <c r="D331" s="11">
        <v>1.012</v>
      </c>
      <c r="E331" s="11">
        <v>1.0249999999999999</v>
      </c>
      <c r="F331" s="12">
        <v>428</v>
      </c>
    </row>
    <row r="332" spans="1:6" hidden="1" x14ac:dyDescent="0.25">
      <c r="A332" s="6" t="s">
        <v>338</v>
      </c>
      <c r="B332" s="11">
        <v>1.014</v>
      </c>
      <c r="C332" s="11">
        <v>1.0329999999999999</v>
      </c>
      <c r="D332" s="11">
        <v>1.012</v>
      </c>
      <c r="E332" s="11">
        <v>1.0329999999999999</v>
      </c>
      <c r="F332" s="12">
        <v>429</v>
      </c>
    </row>
    <row r="333" spans="1:6" hidden="1" x14ac:dyDescent="0.25">
      <c r="A333" s="6" t="s">
        <v>339</v>
      </c>
      <c r="B333" s="11">
        <v>1.014</v>
      </c>
      <c r="C333" s="11">
        <v>1.014</v>
      </c>
      <c r="D333" s="11">
        <v>1.012</v>
      </c>
      <c r="E333" s="11">
        <v>1.0129999999999999</v>
      </c>
      <c r="F333" s="12">
        <v>430</v>
      </c>
    </row>
    <row r="334" spans="1:6" hidden="1" x14ac:dyDescent="0.25">
      <c r="A334" s="6" t="s">
        <v>340</v>
      </c>
      <c r="B334" s="11">
        <v>1.014</v>
      </c>
      <c r="C334" s="11">
        <v>1.014</v>
      </c>
      <c r="D334" s="11">
        <v>1.012</v>
      </c>
      <c r="E334" s="11">
        <v>1.0129999999999999</v>
      </c>
      <c r="F334" s="12">
        <v>431</v>
      </c>
    </row>
    <row r="335" spans="1:6" hidden="1" x14ac:dyDescent="0.25">
      <c r="A335" s="6" t="s">
        <v>341</v>
      </c>
      <c r="B335" s="11">
        <v>1.014</v>
      </c>
      <c r="C335" s="11">
        <v>1.014</v>
      </c>
      <c r="D335" s="11">
        <v>1.012</v>
      </c>
      <c r="E335" s="11">
        <v>1.0129999999999999</v>
      </c>
      <c r="F335" s="12">
        <v>432</v>
      </c>
    </row>
    <row r="336" spans="1:6" hidden="1" x14ac:dyDescent="0.25">
      <c r="A336" s="6" t="s">
        <v>342</v>
      </c>
      <c r="B336" s="11">
        <v>1.014</v>
      </c>
      <c r="C336" s="11">
        <v>1.014</v>
      </c>
      <c r="D336" s="11">
        <v>1.012</v>
      </c>
      <c r="E336" s="11">
        <v>1.0129999999999999</v>
      </c>
      <c r="F336" s="12">
        <v>433</v>
      </c>
    </row>
    <row r="337" spans="1:6" hidden="1" x14ac:dyDescent="0.25">
      <c r="A337" s="6" t="s">
        <v>343</v>
      </c>
      <c r="B337" s="11">
        <v>1.014</v>
      </c>
      <c r="C337" s="11">
        <v>1.014</v>
      </c>
      <c r="D337" s="11">
        <v>1.012</v>
      </c>
      <c r="E337" s="11">
        <v>1.0129999999999999</v>
      </c>
      <c r="F337" s="12">
        <v>434</v>
      </c>
    </row>
    <row r="338" spans="1:6" hidden="1" x14ac:dyDescent="0.25">
      <c r="A338" s="6" t="s">
        <v>344</v>
      </c>
      <c r="B338" s="11">
        <v>1.014</v>
      </c>
      <c r="C338" s="11">
        <v>1.014</v>
      </c>
      <c r="D338" s="11">
        <v>1.012</v>
      </c>
      <c r="E338" s="11">
        <v>1.0129999999999999</v>
      </c>
      <c r="F338" s="12">
        <v>435</v>
      </c>
    </row>
    <row r="339" spans="1:6" hidden="1" x14ac:dyDescent="0.25">
      <c r="A339" s="6" t="s">
        <v>345</v>
      </c>
      <c r="B339" s="11">
        <v>1.014</v>
      </c>
      <c r="C339" s="11">
        <v>1.014</v>
      </c>
      <c r="D339" s="11">
        <v>1.012</v>
      </c>
      <c r="E339" s="11">
        <v>1.0129999999999999</v>
      </c>
      <c r="F339" s="12">
        <v>436</v>
      </c>
    </row>
    <row r="340" spans="1:6" hidden="1" x14ac:dyDescent="0.25">
      <c r="A340" s="6" t="s">
        <v>346</v>
      </c>
      <c r="B340" s="11">
        <v>1.014</v>
      </c>
      <c r="C340" s="11">
        <v>1.014</v>
      </c>
      <c r="D340" s="11">
        <v>1.012</v>
      </c>
      <c r="E340" s="11">
        <v>1.0129999999999999</v>
      </c>
      <c r="F340" s="12">
        <v>437</v>
      </c>
    </row>
    <row r="341" spans="1:6" hidden="1" x14ac:dyDescent="0.25">
      <c r="A341" s="6" t="s">
        <v>347</v>
      </c>
      <c r="B341" s="11">
        <v>1.014</v>
      </c>
      <c r="C341" s="11">
        <v>1.014</v>
      </c>
      <c r="D341" s="11">
        <v>1.012</v>
      </c>
      <c r="E341" s="11">
        <v>1.0129999999999999</v>
      </c>
      <c r="F341" s="12">
        <v>438</v>
      </c>
    </row>
    <row r="342" spans="1:6" hidden="1" x14ac:dyDescent="0.25">
      <c r="A342" s="6" t="s">
        <v>348</v>
      </c>
      <c r="B342" s="11">
        <v>1.014</v>
      </c>
      <c r="C342" s="11">
        <v>1.014</v>
      </c>
      <c r="D342" s="11">
        <v>1.012</v>
      </c>
      <c r="E342" s="11">
        <v>1.0129999999999999</v>
      </c>
      <c r="F342" s="12">
        <v>439</v>
      </c>
    </row>
    <row r="343" spans="1:6" hidden="1" x14ac:dyDescent="0.25">
      <c r="A343" s="6" t="s">
        <v>349</v>
      </c>
      <c r="B343" s="11">
        <v>1.014</v>
      </c>
      <c r="C343" s="11">
        <v>1.014</v>
      </c>
      <c r="D343" s="11">
        <v>1.012</v>
      </c>
      <c r="E343" s="11">
        <v>1.0129999999999999</v>
      </c>
      <c r="F343" s="12">
        <v>440</v>
      </c>
    </row>
    <row r="344" spans="1:6" hidden="1" x14ac:dyDescent="0.25">
      <c r="A344" s="6" t="s">
        <v>350</v>
      </c>
      <c r="B344" s="11">
        <v>1.014</v>
      </c>
      <c r="C344" s="11">
        <v>1.014</v>
      </c>
      <c r="D344" s="11">
        <v>1.012</v>
      </c>
      <c r="E344" s="11">
        <v>1.0129999999999999</v>
      </c>
      <c r="F344" s="12">
        <v>441</v>
      </c>
    </row>
    <row r="345" spans="1:6" hidden="1" x14ac:dyDescent="0.25">
      <c r="A345" s="6" t="s">
        <v>351</v>
      </c>
      <c r="B345" s="11">
        <v>1.02</v>
      </c>
      <c r="C345" s="11">
        <v>1.02</v>
      </c>
      <c r="D345" s="11">
        <v>1.0189999999999999</v>
      </c>
      <c r="E345" s="11">
        <v>1.0189999999999999</v>
      </c>
      <c r="F345" s="12">
        <v>442</v>
      </c>
    </row>
    <row r="346" spans="1:6" hidden="1" x14ac:dyDescent="0.25">
      <c r="A346" s="6" t="s">
        <v>352</v>
      </c>
      <c r="B346" s="11">
        <v>1.014</v>
      </c>
      <c r="C346" s="11">
        <v>1.014</v>
      </c>
      <c r="D346" s="11">
        <v>1.012</v>
      </c>
      <c r="E346" s="11">
        <v>1.0129999999999999</v>
      </c>
      <c r="F346" s="12">
        <v>479</v>
      </c>
    </row>
    <row r="347" spans="1:6" hidden="1" x14ac:dyDescent="0.25">
      <c r="A347" s="6" t="s">
        <v>353</v>
      </c>
      <c r="B347" s="11">
        <v>1.014</v>
      </c>
      <c r="C347" s="11">
        <v>1.014</v>
      </c>
      <c r="D347" s="11">
        <v>1.012</v>
      </c>
      <c r="E347" s="11">
        <v>1.0129999999999999</v>
      </c>
      <c r="F347" s="12">
        <v>480</v>
      </c>
    </row>
    <row r="348" spans="1:6" hidden="1" x14ac:dyDescent="0.25">
      <c r="A348" s="6" t="s">
        <v>354</v>
      </c>
      <c r="B348" s="11">
        <v>1.014</v>
      </c>
      <c r="C348" s="11">
        <v>1.014</v>
      </c>
      <c r="D348" s="11">
        <v>1.012</v>
      </c>
      <c r="E348" s="11">
        <v>1.0129999999999999</v>
      </c>
      <c r="F348" s="12">
        <v>481</v>
      </c>
    </row>
    <row r="349" spans="1:6" hidden="1" x14ac:dyDescent="0.25">
      <c r="A349" s="6" t="s">
        <v>355</v>
      </c>
      <c r="B349" s="11">
        <v>1.014</v>
      </c>
      <c r="C349" s="11">
        <v>1.014</v>
      </c>
      <c r="D349" s="11">
        <v>1.012</v>
      </c>
      <c r="E349" s="11">
        <v>1.0129999999999999</v>
      </c>
      <c r="F349" s="12">
        <v>600</v>
      </c>
    </row>
    <row r="350" spans="1:6" hidden="1" x14ac:dyDescent="0.25">
      <c r="A350" s="6" t="s">
        <v>356</v>
      </c>
      <c r="B350" s="11">
        <v>1.014</v>
      </c>
      <c r="C350" s="11">
        <v>1.014</v>
      </c>
      <c r="D350" s="11">
        <v>1.012</v>
      </c>
      <c r="E350" s="11">
        <v>1.0129999999999999</v>
      </c>
      <c r="F350" s="12">
        <v>601</v>
      </c>
    </row>
    <row r="351" spans="1:6" hidden="1" x14ac:dyDescent="0.25">
      <c r="A351" s="6" t="s">
        <v>357</v>
      </c>
      <c r="B351" s="11">
        <v>1.014</v>
      </c>
      <c r="C351" s="11">
        <v>1.014</v>
      </c>
      <c r="D351" s="11">
        <v>1.012</v>
      </c>
      <c r="E351" s="11">
        <v>1.0129999999999999</v>
      </c>
      <c r="F351" s="12">
        <v>602</v>
      </c>
    </row>
    <row r="352" spans="1:6" hidden="1" x14ac:dyDescent="0.25">
      <c r="A352" s="6" t="s">
        <v>358</v>
      </c>
      <c r="B352" s="11">
        <v>1.014</v>
      </c>
      <c r="C352" s="11">
        <v>1.014</v>
      </c>
      <c r="D352" s="11">
        <v>1.012</v>
      </c>
      <c r="E352" s="11">
        <v>1.0129999999999999</v>
      </c>
      <c r="F352" s="12">
        <v>603</v>
      </c>
    </row>
    <row r="353" spans="1:6" hidden="1" x14ac:dyDescent="0.25">
      <c r="A353" s="6" t="s">
        <v>359</v>
      </c>
      <c r="B353" s="11">
        <v>1.0149999999999999</v>
      </c>
      <c r="C353" s="11">
        <v>1.0149999999999999</v>
      </c>
      <c r="D353" s="11">
        <v>1.012</v>
      </c>
      <c r="E353" s="11">
        <v>1.0149999999999999</v>
      </c>
      <c r="F353" s="12">
        <v>604</v>
      </c>
    </row>
    <row r="354" spans="1:6" hidden="1" x14ac:dyDescent="0.25">
      <c r="A354" s="6" t="s">
        <v>360</v>
      </c>
      <c r="B354" s="11">
        <v>1.01</v>
      </c>
      <c r="C354" s="11">
        <v>1.01</v>
      </c>
      <c r="D354" s="11">
        <v>1.012</v>
      </c>
      <c r="E354" s="11">
        <v>1.01</v>
      </c>
      <c r="F354" s="12">
        <v>605</v>
      </c>
    </row>
    <row r="355" spans="1:6" hidden="1" x14ac:dyDescent="0.25">
      <c r="A355" s="6" t="s">
        <v>361</v>
      </c>
      <c r="B355" s="11">
        <v>1.014</v>
      </c>
      <c r="C355" s="11">
        <v>1.014</v>
      </c>
      <c r="D355" s="11">
        <v>1.012</v>
      </c>
      <c r="E355" s="11">
        <v>1.0129999999999999</v>
      </c>
      <c r="F355" s="12">
        <v>606</v>
      </c>
    </row>
    <row r="356" spans="1:6" hidden="1" x14ac:dyDescent="0.25">
      <c r="A356" s="6" t="s">
        <v>362</v>
      </c>
      <c r="B356" s="11">
        <v>1.014</v>
      </c>
      <c r="C356" s="11">
        <v>1.014</v>
      </c>
      <c r="D356" s="11">
        <v>1.012</v>
      </c>
      <c r="E356" s="11">
        <v>1.0129999999999999</v>
      </c>
      <c r="F356" s="12">
        <v>607</v>
      </c>
    </row>
    <row r="357" spans="1:6" hidden="1" x14ac:dyDescent="0.25">
      <c r="A357" s="6" t="s">
        <v>363</v>
      </c>
      <c r="B357" s="11">
        <v>1.02</v>
      </c>
      <c r="C357" s="11">
        <v>1.02</v>
      </c>
      <c r="D357" s="11">
        <v>1.0189999999999999</v>
      </c>
      <c r="E357" s="11">
        <v>1.0189999999999999</v>
      </c>
      <c r="F357" s="12">
        <v>608</v>
      </c>
    </row>
    <row r="358" spans="1:6" hidden="1" x14ac:dyDescent="0.25">
      <c r="A358" s="6" t="s">
        <v>364</v>
      </c>
      <c r="B358" s="11">
        <v>1.0109999999999999</v>
      </c>
      <c r="C358" s="11">
        <v>1.0109999999999999</v>
      </c>
      <c r="D358" s="11">
        <v>1.0109999999999999</v>
      </c>
      <c r="E358" s="11">
        <v>1.0109999999999999</v>
      </c>
      <c r="F358" s="12">
        <v>609</v>
      </c>
    </row>
    <row r="359" spans="1:6" hidden="1" x14ac:dyDescent="0.25">
      <c r="A359" s="6" t="s">
        <v>365</v>
      </c>
      <c r="B359" s="11">
        <v>0.997</v>
      </c>
      <c r="C359" s="11">
        <v>0.999</v>
      </c>
      <c r="D359" s="11">
        <v>1.002</v>
      </c>
      <c r="E359" s="11">
        <v>0.999</v>
      </c>
      <c r="F359" s="12">
        <v>610</v>
      </c>
    </row>
    <row r="360" spans="1:6" hidden="1" x14ac:dyDescent="0.25">
      <c r="A360" s="6" t="s">
        <v>366</v>
      </c>
      <c r="B360" s="11">
        <v>1.014</v>
      </c>
      <c r="C360" s="11">
        <v>1.014</v>
      </c>
      <c r="D360" s="11">
        <v>1.012</v>
      </c>
      <c r="E360" s="11">
        <v>1.0129999999999999</v>
      </c>
      <c r="F360" s="12">
        <v>611</v>
      </c>
    </row>
    <row r="361" spans="1:6" hidden="1" x14ac:dyDescent="0.25">
      <c r="A361" s="6" t="s">
        <v>367</v>
      </c>
      <c r="B361" s="11">
        <v>1.026</v>
      </c>
      <c r="C361" s="11">
        <v>1.026</v>
      </c>
      <c r="D361" s="11">
        <v>1.026</v>
      </c>
      <c r="E361" s="11">
        <v>1.026</v>
      </c>
      <c r="F361" s="12">
        <v>612</v>
      </c>
    </row>
    <row r="362" spans="1:6" hidden="1" x14ac:dyDescent="0.25">
      <c r="A362" s="6" t="s">
        <v>368</v>
      </c>
      <c r="B362" s="11">
        <v>1.012</v>
      </c>
      <c r="C362" s="11">
        <v>1.012</v>
      </c>
      <c r="D362" s="11">
        <v>1.012</v>
      </c>
      <c r="E362" s="11">
        <v>1.012</v>
      </c>
      <c r="F362" s="12">
        <v>613</v>
      </c>
    </row>
    <row r="363" spans="1:6" hidden="1" x14ac:dyDescent="0.25">
      <c r="A363" s="6" t="s">
        <v>369</v>
      </c>
      <c r="B363" s="11">
        <v>0.998</v>
      </c>
      <c r="C363" s="11">
        <v>0.998</v>
      </c>
      <c r="D363" s="11">
        <v>0.997</v>
      </c>
      <c r="E363" s="11">
        <v>0.997</v>
      </c>
      <c r="F363" s="12">
        <v>614</v>
      </c>
    </row>
    <row r="364" spans="1:6" hidden="1" x14ac:dyDescent="0.25">
      <c r="A364" s="6" t="s">
        <v>370</v>
      </c>
      <c r="B364" s="11">
        <v>1.0069999999999999</v>
      </c>
      <c r="C364" s="11">
        <v>1.0069999999999999</v>
      </c>
      <c r="D364" s="11">
        <v>1.008</v>
      </c>
      <c r="E364" s="11">
        <v>1.0069999999999999</v>
      </c>
      <c r="F364" s="12">
        <v>615</v>
      </c>
    </row>
    <row r="365" spans="1:6" hidden="1" x14ac:dyDescent="0.25">
      <c r="A365" s="6" t="s">
        <v>371</v>
      </c>
      <c r="B365" s="11">
        <v>1.014</v>
      </c>
      <c r="C365" s="11">
        <v>1.014</v>
      </c>
      <c r="D365" s="11">
        <v>1.012</v>
      </c>
      <c r="E365" s="11">
        <v>1.0129999999999999</v>
      </c>
      <c r="F365" s="12">
        <v>616</v>
      </c>
    </row>
    <row r="366" spans="1:6" hidden="1" x14ac:dyDescent="0.25">
      <c r="A366" s="6" t="s">
        <v>372</v>
      </c>
      <c r="B366" s="11">
        <v>1.0900000000000001</v>
      </c>
      <c r="C366" s="11">
        <v>1.0900000000000001</v>
      </c>
      <c r="D366" s="11">
        <v>1.091</v>
      </c>
      <c r="E366" s="11">
        <v>1.091</v>
      </c>
      <c r="F366" s="12">
        <v>617</v>
      </c>
    </row>
    <row r="367" spans="1:6" hidden="1" x14ac:dyDescent="0.25">
      <c r="A367" s="6" t="s">
        <v>373</v>
      </c>
      <c r="B367" s="11">
        <v>1.038</v>
      </c>
      <c r="C367" s="11">
        <v>1.038</v>
      </c>
      <c r="D367" s="11">
        <v>1.0389999999999999</v>
      </c>
      <c r="E367" s="11">
        <v>1.038</v>
      </c>
      <c r="F367" s="12">
        <v>618</v>
      </c>
    </row>
    <row r="368" spans="1:6" hidden="1" x14ac:dyDescent="0.25">
      <c r="A368" s="6" t="s">
        <v>374</v>
      </c>
      <c r="B368" s="11">
        <v>1.0669999999999999</v>
      </c>
      <c r="C368" s="11">
        <v>1.0669999999999999</v>
      </c>
      <c r="D368" s="11">
        <v>1.0680000000000001</v>
      </c>
      <c r="E368" s="11">
        <v>1.0680000000000001</v>
      </c>
      <c r="F368" s="12">
        <v>619</v>
      </c>
    </row>
    <row r="369" spans="1:6" hidden="1" x14ac:dyDescent="0.25">
      <c r="A369" s="6" t="s">
        <v>375</v>
      </c>
      <c r="B369" s="11">
        <v>1.042</v>
      </c>
      <c r="C369" s="11">
        <v>1.042</v>
      </c>
      <c r="D369" s="11">
        <v>1.042</v>
      </c>
      <c r="E369" s="11">
        <v>1.042</v>
      </c>
      <c r="F369" s="12">
        <v>620</v>
      </c>
    </row>
    <row r="370" spans="1:6" hidden="1" x14ac:dyDescent="0.25">
      <c r="A370" s="6" t="s">
        <v>376</v>
      </c>
      <c r="B370" s="11">
        <v>1.024</v>
      </c>
      <c r="C370" s="11">
        <v>1.024</v>
      </c>
      <c r="D370" s="11">
        <v>1.024</v>
      </c>
      <c r="E370" s="11">
        <v>1.024</v>
      </c>
      <c r="F370" s="12">
        <v>621</v>
      </c>
    </row>
    <row r="371" spans="1:6" hidden="1" x14ac:dyDescent="0.25">
      <c r="A371" s="6" t="s">
        <v>377</v>
      </c>
      <c r="B371" s="11">
        <v>1.0249999999999999</v>
      </c>
      <c r="C371" s="11">
        <v>1.0249999999999999</v>
      </c>
      <c r="D371" s="11">
        <v>1.0249999999999999</v>
      </c>
      <c r="E371" s="11">
        <v>1.0249999999999999</v>
      </c>
      <c r="F371" s="12">
        <v>622</v>
      </c>
    </row>
    <row r="372" spans="1:6" hidden="1" x14ac:dyDescent="0.25">
      <c r="A372" s="6" t="s">
        <v>378</v>
      </c>
      <c r="B372" s="11">
        <v>1.014</v>
      </c>
      <c r="C372" s="11">
        <v>1.0129999999999999</v>
      </c>
      <c r="D372" s="11">
        <v>1.0129999999999999</v>
      </c>
      <c r="E372" s="11">
        <v>1.0129999999999999</v>
      </c>
      <c r="F372" s="12">
        <v>629</v>
      </c>
    </row>
    <row r="373" spans="1:6" hidden="1" x14ac:dyDescent="0.25">
      <c r="A373" s="6" t="s">
        <v>379</v>
      </c>
      <c r="B373" s="11">
        <v>1.012</v>
      </c>
      <c r="C373" s="11">
        <v>1.012</v>
      </c>
      <c r="D373" s="11">
        <v>1.0129999999999999</v>
      </c>
      <c r="E373" s="11">
        <v>1.0129999999999999</v>
      </c>
      <c r="F373" s="12">
        <v>630</v>
      </c>
    </row>
    <row r="374" spans="1:6" hidden="1" x14ac:dyDescent="0.25">
      <c r="A374" s="6" t="s">
        <v>380</v>
      </c>
      <c r="B374" s="11">
        <v>1.0289999999999999</v>
      </c>
      <c r="C374" s="11">
        <v>1.0289999999999999</v>
      </c>
      <c r="D374" s="11">
        <v>1.0309999999999999</v>
      </c>
      <c r="E374" s="11">
        <v>1.03</v>
      </c>
      <c r="F374" s="12">
        <v>631</v>
      </c>
    </row>
    <row r="375" spans="1:6" hidden="1" x14ac:dyDescent="0.25">
      <c r="A375" s="6" t="s">
        <v>381</v>
      </c>
      <c r="B375" s="11">
        <v>1.02</v>
      </c>
      <c r="C375" s="11">
        <v>1.02</v>
      </c>
      <c r="D375" s="11">
        <v>1.0189999999999999</v>
      </c>
      <c r="E375" s="11">
        <v>1.0189999999999999</v>
      </c>
      <c r="F375" s="12">
        <v>632</v>
      </c>
    </row>
    <row r="376" spans="1:6" hidden="1" x14ac:dyDescent="0.25">
      <c r="A376" s="6" t="s">
        <v>382</v>
      </c>
      <c r="B376" s="11">
        <v>1.028</v>
      </c>
      <c r="C376" s="11">
        <v>1.028</v>
      </c>
      <c r="D376" s="11">
        <v>1.0289999999999999</v>
      </c>
      <c r="E376" s="11">
        <v>1.0289999999999999</v>
      </c>
      <c r="F376" s="12">
        <v>633</v>
      </c>
    </row>
    <row r="377" spans="1:6" hidden="1" x14ac:dyDescent="0.25">
      <c r="A377" s="6" t="s">
        <v>383</v>
      </c>
      <c r="B377" s="11">
        <v>1.0189999999999999</v>
      </c>
      <c r="C377" s="11">
        <v>1.0189999999999999</v>
      </c>
      <c r="D377" s="11">
        <v>1.0189999999999999</v>
      </c>
      <c r="E377" s="11">
        <v>1.0189999999999999</v>
      </c>
      <c r="F377" s="12">
        <v>634</v>
      </c>
    </row>
    <row r="378" spans="1:6" hidden="1" x14ac:dyDescent="0.25">
      <c r="A378" s="6" t="s">
        <v>384</v>
      </c>
      <c r="B378" s="11">
        <v>1.032</v>
      </c>
      <c r="C378" s="11">
        <v>1.032</v>
      </c>
      <c r="D378" s="11">
        <v>1.0329999999999999</v>
      </c>
      <c r="E378" s="11">
        <v>1.0329999999999999</v>
      </c>
      <c r="F378" s="12">
        <v>635</v>
      </c>
    </row>
    <row r="379" spans="1:6" hidden="1" x14ac:dyDescent="0.25">
      <c r="A379" s="6" t="s">
        <v>385</v>
      </c>
      <c r="B379" s="11">
        <v>1.02</v>
      </c>
      <c r="C379" s="11">
        <v>1.02</v>
      </c>
      <c r="D379" s="11">
        <v>1.0189999999999999</v>
      </c>
      <c r="E379" s="11">
        <v>1.0189999999999999</v>
      </c>
      <c r="F379" s="12">
        <v>636</v>
      </c>
    </row>
    <row r="380" spans="1:6" hidden="1" x14ac:dyDescent="0.25">
      <c r="A380" s="6" t="s">
        <v>386</v>
      </c>
      <c r="B380" s="11">
        <v>1.02</v>
      </c>
      <c r="C380" s="11">
        <v>1.02</v>
      </c>
      <c r="D380" s="11">
        <v>1.0189999999999999</v>
      </c>
      <c r="E380" s="11">
        <v>1.0189999999999999</v>
      </c>
      <c r="F380" s="12">
        <v>637</v>
      </c>
    </row>
    <row r="381" spans="1:6" hidden="1" x14ac:dyDescent="0.25">
      <c r="A381" s="6" t="s">
        <v>387</v>
      </c>
      <c r="B381" s="11">
        <v>1.034</v>
      </c>
      <c r="C381" s="11">
        <v>1.034</v>
      </c>
      <c r="D381" s="11">
        <v>1.034</v>
      </c>
      <c r="E381" s="11">
        <v>1.0349999999999999</v>
      </c>
      <c r="F381" s="12">
        <v>638</v>
      </c>
    </row>
    <row r="382" spans="1:6" hidden="1" x14ac:dyDescent="0.25">
      <c r="A382" s="6" t="s">
        <v>388</v>
      </c>
      <c r="B382" s="11">
        <v>1.026</v>
      </c>
      <c r="C382" s="11">
        <v>1.0249999999999999</v>
      </c>
      <c r="D382" s="11">
        <v>1.026</v>
      </c>
      <c r="E382" s="11">
        <v>1.026</v>
      </c>
      <c r="F382" s="12">
        <v>639</v>
      </c>
    </row>
    <row r="383" spans="1:6" hidden="1" x14ac:dyDescent="0.25">
      <c r="A383" s="6" t="s">
        <v>389</v>
      </c>
      <c r="B383" s="11">
        <v>0.999</v>
      </c>
      <c r="C383" s="11">
        <v>1</v>
      </c>
      <c r="D383" s="11">
        <v>1.002</v>
      </c>
      <c r="E383" s="11">
        <v>1.002</v>
      </c>
      <c r="F383" s="12">
        <v>640</v>
      </c>
    </row>
    <row r="384" spans="1:6" hidden="1" x14ac:dyDescent="0.25">
      <c r="A384" s="6" t="s">
        <v>390</v>
      </c>
      <c r="B384" s="11">
        <v>1.04</v>
      </c>
      <c r="C384" s="11">
        <v>1.04</v>
      </c>
      <c r="D384" s="11">
        <v>1.0409999999999999</v>
      </c>
      <c r="E384" s="11">
        <v>1.0409999999999999</v>
      </c>
      <c r="F384" s="12">
        <v>641</v>
      </c>
    </row>
    <row r="385" spans="1:6" hidden="1" x14ac:dyDescent="0.25">
      <c r="A385" s="6" t="s">
        <v>391</v>
      </c>
      <c r="B385" s="11">
        <v>1.0389999999999999</v>
      </c>
      <c r="C385" s="11">
        <v>1.0389999999999999</v>
      </c>
      <c r="D385" s="11">
        <v>1.0389999999999999</v>
      </c>
      <c r="E385" s="11">
        <v>1.0389999999999999</v>
      </c>
      <c r="F385" s="12">
        <v>642</v>
      </c>
    </row>
    <row r="386" spans="1:6" hidden="1" x14ac:dyDescent="0.25">
      <c r="A386" s="6" t="s">
        <v>392</v>
      </c>
      <c r="B386" s="11">
        <v>1.0289999999999999</v>
      </c>
      <c r="C386" s="11">
        <v>1.0289999999999999</v>
      </c>
      <c r="D386" s="11">
        <v>1.03</v>
      </c>
      <c r="E386" s="11">
        <v>1.0309999999999999</v>
      </c>
      <c r="F386" s="12">
        <v>643</v>
      </c>
    </row>
    <row r="387" spans="1:6" hidden="1" x14ac:dyDescent="0.25">
      <c r="A387" s="6" t="s">
        <v>393</v>
      </c>
      <c r="B387" s="11">
        <v>1.0329999999999999</v>
      </c>
      <c r="C387" s="11">
        <v>1.0329999999999999</v>
      </c>
      <c r="D387" s="11">
        <v>1.034</v>
      </c>
      <c r="E387" s="11">
        <v>1.034</v>
      </c>
      <c r="F387" s="12">
        <v>644</v>
      </c>
    </row>
    <row r="388" spans="1:6" hidden="1" x14ac:dyDescent="0.25">
      <c r="A388" s="6" t="s">
        <v>394</v>
      </c>
      <c r="B388" s="11">
        <v>1.016</v>
      </c>
      <c r="C388" s="11">
        <v>1.016</v>
      </c>
      <c r="D388" s="11">
        <v>1.016</v>
      </c>
      <c r="E388" s="11">
        <v>1.016</v>
      </c>
      <c r="F388" s="12">
        <v>645</v>
      </c>
    </row>
    <row r="389" spans="1:6" hidden="1" x14ac:dyDescent="0.25">
      <c r="A389" s="6" t="s">
        <v>395</v>
      </c>
      <c r="B389" s="11">
        <v>1.032</v>
      </c>
      <c r="C389" s="11">
        <v>1.032</v>
      </c>
      <c r="D389" s="11">
        <v>1.0329999999999999</v>
      </c>
      <c r="E389" s="11">
        <v>1.032</v>
      </c>
      <c r="F389" s="12">
        <v>646</v>
      </c>
    </row>
    <row r="390" spans="1:6" hidden="1" x14ac:dyDescent="0.25">
      <c r="A390" s="6" t="s">
        <v>396</v>
      </c>
      <c r="B390" s="11">
        <v>1.0409999999999999</v>
      </c>
      <c r="C390" s="11">
        <v>1.0409999999999999</v>
      </c>
      <c r="D390" s="11">
        <v>1.042</v>
      </c>
      <c r="E390" s="11">
        <v>1.042</v>
      </c>
      <c r="F390" s="12">
        <v>647</v>
      </c>
    </row>
    <row r="391" spans="1:6" hidden="1" x14ac:dyDescent="0.25">
      <c r="A391" s="6" t="s">
        <v>397</v>
      </c>
      <c r="B391" s="11">
        <v>1.014</v>
      </c>
      <c r="C391" s="11">
        <v>1.014</v>
      </c>
      <c r="D391" s="11">
        <v>1.012</v>
      </c>
      <c r="E391" s="11">
        <v>1.0129999999999999</v>
      </c>
      <c r="F391" s="12">
        <v>648</v>
      </c>
    </row>
    <row r="392" spans="1:6" hidden="1" x14ac:dyDescent="0.25">
      <c r="A392" s="6" t="s">
        <v>398</v>
      </c>
      <c r="B392" s="11">
        <v>1.014</v>
      </c>
      <c r="C392" s="11">
        <v>1.014</v>
      </c>
      <c r="D392" s="11">
        <v>1.012</v>
      </c>
      <c r="E392" s="11">
        <v>1.0129999999999999</v>
      </c>
      <c r="F392" s="12">
        <v>649</v>
      </c>
    </row>
    <row r="393" spans="1:6" hidden="1" x14ac:dyDescent="0.25">
      <c r="A393" s="6" t="s">
        <v>399</v>
      </c>
      <c r="B393" s="11">
        <v>1.0009999999999999</v>
      </c>
      <c r="C393" s="11">
        <v>1.002</v>
      </c>
      <c r="D393" s="11">
        <v>1.002</v>
      </c>
      <c r="E393" s="11">
        <v>1.002</v>
      </c>
      <c r="F393" s="12">
        <v>650</v>
      </c>
    </row>
    <row r="394" spans="1:6" hidden="1" x14ac:dyDescent="0.25">
      <c r="A394" s="6" t="s">
        <v>400</v>
      </c>
      <c r="B394" s="11">
        <v>1.014</v>
      </c>
      <c r="C394" s="11">
        <v>1.0269999999999999</v>
      </c>
      <c r="D394" s="11">
        <v>1.012</v>
      </c>
      <c r="E394" s="11">
        <v>1.0269999999999999</v>
      </c>
      <c r="F394" s="12">
        <v>651</v>
      </c>
    </row>
    <row r="395" spans="1:6" hidden="1" x14ac:dyDescent="0.25">
      <c r="A395" s="6" t="s">
        <v>401</v>
      </c>
      <c r="B395" s="11">
        <v>1.0149999999999999</v>
      </c>
      <c r="C395" s="11">
        <v>1.0149999999999999</v>
      </c>
      <c r="D395" s="11">
        <v>1.012</v>
      </c>
      <c r="E395" s="11">
        <v>1.0149999999999999</v>
      </c>
      <c r="F395" s="12">
        <v>652</v>
      </c>
    </row>
    <row r="396" spans="1:6" hidden="1" x14ac:dyDescent="0.25">
      <c r="A396" s="6" t="s">
        <v>402</v>
      </c>
      <c r="B396" s="11">
        <v>1.026</v>
      </c>
      <c r="C396" s="11">
        <v>1.024</v>
      </c>
      <c r="D396" s="11">
        <v>1.026</v>
      </c>
      <c r="E396" s="11">
        <v>1.024</v>
      </c>
      <c r="F396" s="12">
        <v>653</v>
      </c>
    </row>
    <row r="397" spans="1:6" hidden="1" x14ac:dyDescent="0.25">
      <c r="A397" s="6" t="s">
        <v>403</v>
      </c>
      <c r="B397" s="11">
        <v>1.046</v>
      </c>
      <c r="C397" s="11">
        <v>1.046</v>
      </c>
      <c r="D397" s="11">
        <v>1.0469999999999999</v>
      </c>
      <c r="E397" s="11">
        <v>1.046</v>
      </c>
      <c r="F397" s="12">
        <v>654</v>
      </c>
    </row>
    <row r="398" spans="1:6" hidden="1" x14ac:dyDescent="0.25">
      <c r="A398" s="6" t="s">
        <v>404</v>
      </c>
      <c r="B398" s="11">
        <v>1</v>
      </c>
      <c r="C398" s="11">
        <v>0.999</v>
      </c>
      <c r="D398" s="11">
        <v>1.0009999999999999</v>
      </c>
      <c r="E398" s="11">
        <v>0.997</v>
      </c>
      <c r="F398" s="12">
        <v>655</v>
      </c>
    </row>
    <row r="399" spans="1:6" hidden="1" x14ac:dyDescent="0.25">
      <c r="A399" s="6" t="s">
        <v>405</v>
      </c>
      <c r="B399" s="11">
        <v>1.014</v>
      </c>
      <c r="C399" s="11">
        <v>1.018</v>
      </c>
      <c r="D399" s="11">
        <v>1.012</v>
      </c>
      <c r="E399" s="11">
        <v>1.018</v>
      </c>
      <c r="F399" s="12">
        <v>656</v>
      </c>
    </row>
    <row r="400" spans="1:6" hidden="1" x14ac:dyDescent="0.25">
      <c r="A400" s="6" t="s">
        <v>406</v>
      </c>
      <c r="B400" s="11">
        <v>1.014</v>
      </c>
      <c r="C400" s="11">
        <v>1.0249999999999999</v>
      </c>
      <c r="D400" s="11">
        <v>1.012</v>
      </c>
      <c r="E400" s="11">
        <v>1.0249999999999999</v>
      </c>
      <c r="F400" s="12">
        <v>657</v>
      </c>
    </row>
    <row r="401" spans="1:6" hidden="1" x14ac:dyDescent="0.25">
      <c r="A401" s="6" t="s">
        <v>407</v>
      </c>
      <c r="B401" s="11">
        <v>1.0129999999999999</v>
      </c>
      <c r="C401" s="11">
        <v>1.0129999999999999</v>
      </c>
      <c r="D401" s="11">
        <v>1.0129999999999999</v>
      </c>
      <c r="E401" s="11">
        <v>1.0129999999999999</v>
      </c>
      <c r="F401" s="12">
        <v>658</v>
      </c>
    </row>
    <row r="402" spans="1:6" hidden="1" x14ac:dyDescent="0.25">
      <c r="A402" s="6" t="s">
        <v>408</v>
      </c>
      <c r="B402" s="11">
        <v>1.014</v>
      </c>
      <c r="C402" s="11">
        <v>1.014</v>
      </c>
      <c r="D402" s="11">
        <v>1.012</v>
      </c>
      <c r="E402" s="11">
        <v>1.0129999999999999</v>
      </c>
      <c r="F402" s="12">
        <v>659</v>
      </c>
    </row>
    <row r="403" spans="1:6" hidden="1" x14ac:dyDescent="0.25">
      <c r="A403" s="6" t="s">
        <v>409</v>
      </c>
      <c r="B403" s="11">
        <v>1.04</v>
      </c>
      <c r="C403" s="11">
        <v>1.04</v>
      </c>
      <c r="D403" s="11">
        <v>1.0409999999999999</v>
      </c>
      <c r="E403" s="11">
        <v>1.0409999999999999</v>
      </c>
      <c r="F403" s="12">
        <v>660</v>
      </c>
    </row>
    <row r="404" spans="1:6" hidden="1" x14ac:dyDescent="0.25">
      <c r="A404" s="6" t="s">
        <v>410</v>
      </c>
      <c r="B404" s="11">
        <v>1.014</v>
      </c>
      <c r="C404" s="11">
        <v>1.028</v>
      </c>
      <c r="D404" s="11">
        <v>1.012</v>
      </c>
      <c r="E404" s="11">
        <v>1.026</v>
      </c>
      <c r="F404" s="12">
        <v>661</v>
      </c>
    </row>
    <row r="405" spans="1:6" hidden="1" x14ac:dyDescent="0.25">
      <c r="A405" s="6" t="s">
        <v>411</v>
      </c>
      <c r="B405" s="11">
        <v>1.014</v>
      </c>
      <c r="C405" s="11">
        <v>1.01</v>
      </c>
      <c r="D405" s="11">
        <v>1.012</v>
      </c>
      <c r="E405" s="11">
        <v>1.0089999999999999</v>
      </c>
      <c r="F405" s="12">
        <v>662</v>
      </c>
    </row>
    <row r="406" spans="1:6" hidden="1" x14ac:dyDescent="0.25">
      <c r="A406" s="6" t="s">
        <v>412</v>
      </c>
      <c r="B406" s="11">
        <v>1.0069999999999999</v>
      </c>
      <c r="C406" s="11">
        <v>1.0069999999999999</v>
      </c>
      <c r="D406" s="11">
        <v>1.008</v>
      </c>
      <c r="E406" s="11">
        <v>1.008</v>
      </c>
      <c r="F406" s="12">
        <v>663</v>
      </c>
    </row>
    <row r="407" spans="1:6" hidden="1" x14ac:dyDescent="0.25">
      <c r="A407" s="6" t="s">
        <v>413</v>
      </c>
      <c r="B407" s="11">
        <v>1.014</v>
      </c>
      <c r="C407" s="11">
        <v>1.0389999999999999</v>
      </c>
      <c r="D407" s="11">
        <v>1.012</v>
      </c>
      <c r="E407" s="11">
        <v>1.0389999999999999</v>
      </c>
      <c r="F407" s="12">
        <v>664</v>
      </c>
    </row>
    <row r="408" spans="1:6" hidden="1" x14ac:dyDescent="0.25">
      <c r="A408" s="6" t="s">
        <v>414</v>
      </c>
      <c r="B408" s="11">
        <v>1.014</v>
      </c>
      <c r="C408" s="11">
        <v>1.046</v>
      </c>
      <c r="D408" s="11">
        <v>1.012</v>
      </c>
      <c r="E408" s="11">
        <v>1.044</v>
      </c>
      <c r="F408" s="12">
        <v>665</v>
      </c>
    </row>
    <row r="409" spans="1:6" hidden="1" x14ac:dyDescent="0.25">
      <c r="A409" s="6" t="s">
        <v>415</v>
      </c>
      <c r="B409" s="11">
        <v>1.014</v>
      </c>
      <c r="C409" s="11">
        <v>1.0389999999999999</v>
      </c>
      <c r="D409" s="11">
        <v>1.012</v>
      </c>
      <c r="E409" s="11">
        <v>1.038</v>
      </c>
      <c r="F409" s="12">
        <v>666</v>
      </c>
    </row>
    <row r="410" spans="1:6" hidden="1" x14ac:dyDescent="0.25">
      <c r="A410" s="6" t="s">
        <v>416</v>
      </c>
      <c r="B410" s="11">
        <v>1.014</v>
      </c>
      <c r="C410" s="11">
        <v>1.01</v>
      </c>
      <c r="D410" s="11">
        <v>1.012</v>
      </c>
      <c r="E410" s="11">
        <v>1.01</v>
      </c>
      <c r="F410" s="12">
        <v>667</v>
      </c>
    </row>
    <row r="411" spans="1:6" hidden="1" x14ac:dyDescent="0.25">
      <c r="A411" s="6" t="s">
        <v>417</v>
      </c>
      <c r="B411" s="11">
        <v>1.014</v>
      </c>
      <c r="C411" s="11">
        <v>1.04</v>
      </c>
      <c r="D411" s="11">
        <v>1.012</v>
      </c>
      <c r="E411" s="11">
        <v>1.0389999999999999</v>
      </c>
      <c r="F411" s="12">
        <v>668</v>
      </c>
    </row>
    <row r="412" spans="1:6" hidden="1" x14ac:dyDescent="0.25">
      <c r="A412" s="6" t="s">
        <v>418</v>
      </c>
      <c r="B412" s="11">
        <v>1.014</v>
      </c>
      <c r="C412" s="11">
        <v>1.0169999999999999</v>
      </c>
      <c r="D412" s="11">
        <v>1.012</v>
      </c>
      <c r="E412" s="11">
        <v>1.0169999999999999</v>
      </c>
      <c r="F412" s="12">
        <v>669</v>
      </c>
    </row>
    <row r="413" spans="1:6" hidden="1" x14ac:dyDescent="0.25">
      <c r="A413" s="6" t="s">
        <v>419</v>
      </c>
      <c r="B413" s="11">
        <v>1.0009999999999999</v>
      </c>
      <c r="C413" s="11">
        <v>1.0009999999999999</v>
      </c>
      <c r="D413" s="11">
        <v>1.002</v>
      </c>
      <c r="E413" s="11">
        <v>1.002</v>
      </c>
      <c r="F413" s="12">
        <v>670</v>
      </c>
    </row>
    <row r="414" spans="1:6" hidden="1" x14ac:dyDescent="0.25">
      <c r="A414" s="6" t="s">
        <v>420</v>
      </c>
      <c r="B414" s="11">
        <v>1.014</v>
      </c>
      <c r="C414" s="11">
        <v>1.0469999999999999</v>
      </c>
      <c r="D414" s="11">
        <v>1.05</v>
      </c>
      <c r="E414" s="11">
        <v>1.044</v>
      </c>
      <c r="F414" s="12">
        <v>671</v>
      </c>
    </row>
    <row r="415" spans="1:6" hidden="1" x14ac:dyDescent="0.25">
      <c r="A415" s="6" t="s">
        <v>421</v>
      </c>
      <c r="B415" s="11">
        <v>1.014</v>
      </c>
      <c r="C415" s="11">
        <v>1.0229999999999999</v>
      </c>
      <c r="D415" s="11">
        <v>1.012</v>
      </c>
      <c r="E415" s="11">
        <v>1.022</v>
      </c>
      <c r="F415" s="12">
        <v>672</v>
      </c>
    </row>
    <row r="416" spans="1:6" hidden="1" x14ac:dyDescent="0.25">
      <c r="A416" s="6" t="s">
        <v>422</v>
      </c>
      <c r="B416" s="11">
        <v>1.014</v>
      </c>
      <c r="C416" s="11">
        <v>1.0269999999999999</v>
      </c>
      <c r="D416" s="11">
        <v>1.012</v>
      </c>
      <c r="E416" s="11">
        <v>1.0249999999999999</v>
      </c>
      <c r="F416" s="12">
        <v>673</v>
      </c>
    </row>
    <row r="417" spans="1:6" hidden="1" x14ac:dyDescent="0.25">
      <c r="A417" s="6" t="s">
        <v>423</v>
      </c>
      <c r="B417" s="11">
        <v>1.014</v>
      </c>
      <c r="C417" s="11">
        <v>1.0409999999999999</v>
      </c>
      <c r="D417" s="11">
        <v>1.044</v>
      </c>
      <c r="E417" s="11">
        <v>1.0389999999999999</v>
      </c>
      <c r="F417" s="12">
        <v>674</v>
      </c>
    </row>
    <row r="418" spans="1:6" hidden="1" x14ac:dyDescent="0.25">
      <c r="A418" s="6" t="s">
        <v>424</v>
      </c>
      <c r="B418" s="11">
        <v>1.014</v>
      </c>
      <c r="C418" s="11">
        <v>1.03</v>
      </c>
      <c r="D418" s="11">
        <v>1.012</v>
      </c>
      <c r="E418" s="11">
        <v>1.0289999999999999</v>
      </c>
      <c r="F418" s="12">
        <v>675</v>
      </c>
    </row>
    <row r="419" spans="1:6" hidden="1" x14ac:dyDescent="0.25">
      <c r="A419" s="6" t="s">
        <v>425</v>
      </c>
      <c r="B419" s="11">
        <v>1.014</v>
      </c>
      <c r="C419" s="11">
        <v>1.048</v>
      </c>
      <c r="D419" s="11">
        <v>1.012</v>
      </c>
      <c r="E419" s="11">
        <v>1.046</v>
      </c>
      <c r="F419" s="12">
        <v>676</v>
      </c>
    </row>
    <row r="420" spans="1:6" hidden="1" x14ac:dyDescent="0.25">
      <c r="A420" s="6" t="s">
        <v>426</v>
      </c>
      <c r="B420" s="11">
        <v>1.014</v>
      </c>
      <c r="C420" s="11">
        <v>1.0409999999999999</v>
      </c>
      <c r="D420" s="11">
        <v>1.012</v>
      </c>
      <c r="E420" s="11">
        <v>1.04</v>
      </c>
      <c r="F420" s="12">
        <v>677</v>
      </c>
    </row>
    <row r="421" spans="1:6" hidden="1" x14ac:dyDescent="0.25">
      <c r="A421" s="6" t="s">
        <v>427</v>
      </c>
      <c r="B421" s="11">
        <v>1.014</v>
      </c>
      <c r="C421" s="11">
        <v>1.014</v>
      </c>
      <c r="D421" s="11">
        <v>1.012</v>
      </c>
      <c r="E421" s="11">
        <v>1.0129999999999999</v>
      </c>
      <c r="F421" s="12">
        <v>678</v>
      </c>
    </row>
    <row r="422" spans="1:6" hidden="1" x14ac:dyDescent="0.25">
      <c r="A422" s="6" t="s">
        <v>428</v>
      </c>
      <c r="B422" s="11">
        <v>1.014</v>
      </c>
      <c r="C422" s="11">
        <v>1.026</v>
      </c>
      <c r="D422" s="11">
        <v>1.028</v>
      </c>
      <c r="E422" s="11">
        <v>1.0249999999999999</v>
      </c>
      <c r="F422" s="12">
        <v>679</v>
      </c>
    </row>
    <row r="423" spans="1:6" hidden="1" x14ac:dyDescent="0.25">
      <c r="A423" s="6" t="s">
        <v>429</v>
      </c>
      <c r="B423" s="11">
        <v>1.014</v>
      </c>
      <c r="C423" s="11">
        <v>1.099</v>
      </c>
      <c r="D423" s="11">
        <v>1.012</v>
      </c>
      <c r="E423" s="11">
        <v>1.0960000000000001</v>
      </c>
      <c r="F423" s="12">
        <v>680</v>
      </c>
    </row>
    <row r="424" spans="1:6" hidden="1" x14ac:dyDescent="0.25">
      <c r="A424" s="6" t="s">
        <v>430</v>
      </c>
      <c r="B424" s="11">
        <v>1.02</v>
      </c>
      <c r="C424" s="11">
        <v>1.02</v>
      </c>
      <c r="D424" s="11">
        <v>1.0189999999999999</v>
      </c>
      <c r="E424" s="11">
        <v>1.0189999999999999</v>
      </c>
      <c r="F424" s="12">
        <v>684</v>
      </c>
    </row>
    <row r="425" spans="1:6" hidden="1" x14ac:dyDescent="0.25">
      <c r="A425" s="6" t="s">
        <v>431</v>
      </c>
      <c r="B425" s="11">
        <v>1.014</v>
      </c>
      <c r="C425" s="11">
        <v>1.018</v>
      </c>
      <c r="D425" s="11">
        <v>1.012</v>
      </c>
      <c r="E425" s="11">
        <v>1.018</v>
      </c>
      <c r="F425" s="12">
        <v>691</v>
      </c>
    </row>
    <row r="426" spans="1:6" hidden="1" x14ac:dyDescent="0.25">
      <c r="A426" s="6" t="s">
        <v>432</v>
      </c>
      <c r="B426" s="11">
        <v>1.014</v>
      </c>
      <c r="C426" s="11">
        <v>1.026</v>
      </c>
      <c r="D426" s="11">
        <v>1.012</v>
      </c>
      <c r="E426" s="11">
        <v>1.026</v>
      </c>
      <c r="F426" s="12">
        <v>692</v>
      </c>
    </row>
    <row r="427" spans="1:6" hidden="1" x14ac:dyDescent="0.25">
      <c r="A427" s="6" t="s">
        <v>433</v>
      </c>
      <c r="B427" s="11">
        <v>1.014</v>
      </c>
      <c r="C427" s="11">
        <v>1.0329999999999999</v>
      </c>
      <c r="D427" s="11">
        <v>1.012</v>
      </c>
      <c r="E427" s="11">
        <v>1.0329999999999999</v>
      </c>
      <c r="F427" s="12">
        <v>693</v>
      </c>
    </row>
    <row r="428" spans="1:6" hidden="1" x14ac:dyDescent="0.25">
      <c r="A428" s="6" t="s">
        <v>434</v>
      </c>
      <c r="B428" s="11">
        <v>1.014</v>
      </c>
      <c r="C428" s="11">
        <v>1.0429999999999999</v>
      </c>
      <c r="D428" s="11">
        <v>1.012</v>
      </c>
      <c r="E428" s="11">
        <v>1.0409999999999999</v>
      </c>
      <c r="F428" s="12">
        <v>694</v>
      </c>
    </row>
    <row r="429" spans="1:6" hidden="1" x14ac:dyDescent="0.25">
      <c r="A429" s="6" t="s">
        <v>435</v>
      </c>
      <c r="B429" s="11">
        <v>1.0229999999999999</v>
      </c>
      <c r="C429" s="11">
        <v>1.0209999999999999</v>
      </c>
      <c r="D429" s="11">
        <v>1.0229999999999999</v>
      </c>
      <c r="E429" s="11">
        <v>1.02</v>
      </c>
      <c r="F429" s="12">
        <v>695</v>
      </c>
    </row>
    <row r="430" spans="1:6" hidden="1" x14ac:dyDescent="0.25">
      <c r="A430" s="6" t="s">
        <v>436</v>
      </c>
      <c r="B430" s="11">
        <v>1.014</v>
      </c>
      <c r="C430" s="11">
        <v>1.0029999999999999</v>
      </c>
      <c r="D430" s="11">
        <v>1.012</v>
      </c>
      <c r="E430" s="11">
        <v>1.0029999999999999</v>
      </c>
      <c r="F430" s="12">
        <v>696</v>
      </c>
    </row>
    <row r="431" spans="1:6" hidden="1" x14ac:dyDescent="0.25">
      <c r="A431" s="6" t="s">
        <v>437</v>
      </c>
      <c r="B431" s="11">
        <v>1.0269999999999999</v>
      </c>
      <c r="C431" s="11">
        <v>1.026</v>
      </c>
      <c r="D431" s="11">
        <v>1.028</v>
      </c>
      <c r="E431" s="11">
        <v>1.0289999999999999</v>
      </c>
      <c r="F431" s="12">
        <v>697</v>
      </c>
    </row>
    <row r="432" spans="1:6" hidden="1" x14ac:dyDescent="0.25">
      <c r="A432" s="6" t="s">
        <v>438</v>
      </c>
      <c r="B432" s="11">
        <v>1.028</v>
      </c>
      <c r="C432" s="11">
        <v>1.028</v>
      </c>
      <c r="D432" s="11">
        <v>1.0289999999999999</v>
      </c>
      <c r="E432" s="11">
        <v>1.0289999999999999</v>
      </c>
      <c r="F432" s="12">
        <v>698</v>
      </c>
    </row>
    <row r="433" spans="1:6" hidden="1" x14ac:dyDescent="0.25">
      <c r="A433" s="6" t="s">
        <v>439</v>
      </c>
      <c r="B433" s="11">
        <v>1.014</v>
      </c>
      <c r="C433" s="11">
        <v>1.036</v>
      </c>
      <c r="D433" s="11">
        <v>1.012</v>
      </c>
      <c r="E433" s="11">
        <v>1.0349999999999999</v>
      </c>
      <c r="F433" s="12">
        <v>699</v>
      </c>
    </row>
    <row r="434" spans="1:6" hidden="1" x14ac:dyDescent="0.25">
      <c r="A434" s="6" t="s">
        <v>440</v>
      </c>
      <c r="B434" s="11">
        <v>1.014</v>
      </c>
      <c r="C434" s="11">
        <v>1.014</v>
      </c>
      <c r="D434" s="11">
        <v>1.012</v>
      </c>
      <c r="E434" s="11">
        <v>1.0129999999999999</v>
      </c>
      <c r="F434" s="12">
        <v>700</v>
      </c>
    </row>
    <row r="435" spans="1:6" hidden="1" x14ac:dyDescent="0.25">
      <c r="A435" s="6" t="s">
        <v>441</v>
      </c>
      <c r="B435" s="11">
        <v>1.014</v>
      </c>
      <c r="C435" s="11">
        <v>1.026</v>
      </c>
      <c r="D435" s="11">
        <v>1.012</v>
      </c>
      <c r="E435" s="11">
        <v>1.026</v>
      </c>
      <c r="F435" s="12">
        <v>701</v>
      </c>
    </row>
    <row r="436" spans="1:6" hidden="1" x14ac:dyDescent="0.25">
      <c r="A436" s="6" t="s">
        <v>442</v>
      </c>
      <c r="B436" s="11">
        <v>1.014</v>
      </c>
      <c r="C436" s="11">
        <v>1.012</v>
      </c>
      <c r="D436" s="11">
        <v>1.012</v>
      </c>
      <c r="E436" s="11">
        <v>1.0089999999999999</v>
      </c>
      <c r="F436" s="12">
        <v>702</v>
      </c>
    </row>
    <row r="437" spans="1:6" hidden="1" x14ac:dyDescent="0.25">
      <c r="A437" s="6" t="s">
        <v>443</v>
      </c>
      <c r="B437" s="11">
        <v>1.014</v>
      </c>
      <c r="C437" s="11">
        <v>1.0109999999999999</v>
      </c>
      <c r="D437" s="11">
        <v>1.012</v>
      </c>
      <c r="E437" s="11">
        <v>1.0109999999999999</v>
      </c>
      <c r="F437" s="12">
        <v>703</v>
      </c>
    </row>
    <row r="438" spans="1:6" hidden="1" x14ac:dyDescent="0.25">
      <c r="A438" s="6" t="s">
        <v>444</v>
      </c>
      <c r="B438" s="11">
        <v>1.012</v>
      </c>
      <c r="C438" s="11">
        <v>1.0109999999999999</v>
      </c>
      <c r="D438" s="11">
        <v>1.012</v>
      </c>
      <c r="E438" s="11">
        <v>1.0109999999999999</v>
      </c>
      <c r="F438" s="12">
        <v>704</v>
      </c>
    </row>
    <row r="439" spans="1:6" hidden="1" x14ac:dyDescent="0.25">
      <c r="A439" s="6" t="s">
        <v>445</v>
      </c>
      <c r="B439" s="11">
        <v>1.014</v>
      </c>
      <c r="C439" s="11">
        <v>1.0289999999999999</v>
      </c>
      <c r="D439" s="11">
        <v>1.012</v>
      </c>
      <c r="E439" s="11">
        <v>1.03</v>
      </c>
      <c r="F439" s="12">
        <v>705</v>
      </c>
    </row>
    <row r="440" spans="1:6" hidden="1" x14ac:dyDescent="0.25">
      <c r="A440" s="6" t="s">
        <v>446</v>
      </c>
      <c r="B440" s="11">
        <v>1.014</v>
      </c>
      <c r="C440" s="11">
        <v>1.06</v>
      </c>
      <c r="D440" s="11">
        <v>1.012</v>
      </c>
      <c r="E440" s="11">
        <v>1.0589999999999999</v>
      </c>
      <c r="F440" s="12">
        <v>706</v>
      </c>
    </row>
    <row r="441" spans="1:6" hidden="1" x14ac:dyDescent="0.25">
      <c r="A441" s="6" t="s">
        <v>447</v>
      </c>
      <c r="B441" s="11">
        <v>1.014</v>
      </c>
      <c r="C441" s="11">
        <v>1.024</v>
      </c>
      <c r="D441" s="11">
        <v>1.012</v>
      </c>
      <c r="E441" s="11">
        <v>1.022</v>
      </c>
      <c r="F441" s="12">
        <v>707</v>
      </c>
    </row>
    <row r="442" spans="1:6" hidden="1" x14ac:dyDescent="0.25">
      <c r="A442" s="6" t="s">
        <v>448</v>
      </c>
      <c r="B442" s="11">
        <v>1.014</v>
      </c>
      <c r="C442" s="11">
        <v>1.014</v>
      </c>
      <c r="D442" s="11">
        <v>1.012</v>
      </c>
      <c r="E442" s="11">
        <v>1.012</v>
      </c>
      <c r="F442" s="12">
        <v>708</v>
      </c>
    </row>
    <row r="443" spans="1:6" hidden="1" x14ac:dyDescent="0.25">
      <c r="A443" s="6" t="s">
        <v>449</v>
      </c>
      <c r="B443" s="11">
        <v>1.014</v>
      </c>
      <c r="C443" s="11">
        <v>1.014</v>
      </c>
      <c r="D443" s="11">
        <v>1.012</v>
      </c>
      <c r="E443" s="11">
        <v>1.0129999999999999</v>
      </c>
      <c r="F443" s="12">
        <v>709</v>
      </c>
    </row>
    <row r="444" spans="1:6" hidden="1" x14ac:dyDescent="0.25">
      <c r="A444" s="6" t="s">
        <v>450</v>
      </c>
      <c r="B444" s="11">
        <v>1.014</v>
      </c>
      <c r="C444" s="11">
        <v>1.026</v>
      </c>
      <c r="D444" s="11">
        <v>1.012</v>
      </c>
      <c r="E444" s="11">
        <v>1.0249999999999999</v>
      </c>
      <c r="F444" s="12">
        <v>710</v>
      </c>
    </row>
    <row r="445" spans="1:6" hidden="1" x14ac:dyDescent="0.25">
      <c r="A445" s="6" t="s">
        <v>451</v>
      </c>
      <c r="B445" s="11">
        <v>1.014</v>
      </c>
      <c r="C445" s="11">
        <v>1.0329999999999999</v>
      </c>
      <c r="D445" s="11">
        <v>1.034</v>
      </c>
      <c r="E445" s="11">
        <v>1.032</v>
      </c>
      <c r="F445" s="12">
        <v>711</v>
      </c>
    </row>
    <row r="446" spans="1:6" hidden="1" x14ac:dyDescent="0.25">
      <c r="A446" s="6" t="s">
        <v>452</v>
      </c>
      <c r="B446" s="11">
        <v>0.999</v>
      </c>
      <c r="C446" s="11">
        <v>0.997</v>
      </c>
      <c r="D446" s="11">
        <v>0.999</v>
      </c>
      <c r="E446" s="11">
        <v>0.997</v>
      </c>
      <c r="F446" s="12">
        <v>712</v>
      </c>
    </row>
    <row r="447" spans="1:6" hidden="1" x14ac:dyDescent="0.25">
      <c r="A447" s="6" t="s">
        <v>453</v>
      </c>
      <c r="B447" s="11">
        <v>1.014</v>
      </c>
      <c r="C447" s="11">
        <v>1.012</v>
      </c>
      <c r="D447" s="11">
        <v>1.012</v>
      </c>
      <c r="E447" s="11">
        <v>1.012</v>
      </c>
      <c r="F447" s="12">
        <v>713</v>
      </c>
    </row>
    <row r="448" spans="1:6" hidden="1" x14ac:dyDescent="0.25">
      <c r="A448" s="6" t="s">
        <v>454</v>
      </c>
      <c r="B448" s="11">
        <v>1.014</v>
      </c>
      <c r="C448" s="11">
        <v>1.0389999999999999</v>
      </c>
      <c r="D448" s="11">
        <v>1.012</v>
      </c>
      <c r="E448" s="11">
        <v>1.038</v>
      </c>
      <c r="F448" s="12">
        <v>714</v>
      </c>
    </row>
    <row r="449" spans="1:6" hidden="1" x14ac:dyDescent="0.25">
      <c r="A449" s="6" t="s">
        <v>455</v>
      </c>
      <c r="B449" s="11">
        <v>1.014</v>
      </c>
      <c r="C449" s="11">
        <v>1.014</v>
      </c>
      <c r="D449" s="11">
        <v>1.012</v>
      </c>
      <c r="E449" s="11">
        <v>1.0129999999999999</v>
      </c>
      <c r="F449" s="12">
        <v>715</v>
      </c>
    </row>
    <row r="450" spans="1:6" hidden="1" x14ac:dyDescent="0.25">
      <c r="A450" s="6" t="s">
        <v>456</v>
      </c>
      <c r="B450" s="11">
        <v>1.014</v>
      </c>
      <c r="C450" s="11">
        <v>1.004</v>
      </c>
      <c r="D450" s="11">
        <v>1.0049999999999999</v>
      </c>
      <c r="E450" s="11">
        <v>1.0029999999999999</v>
      </c>
      <c r="F450" s="12">
        <v>716</v>
      </c>
    </row>
    <row r="451" spans="1:6" hidden="1" x14ac:dyDescent="0.25">
      <c r="A451" s="6" t="s">
        <v>457</v>
      </c>
      <c r="B451" s="11">
        <v>1.014</v>
      </c>
      <c r="C451" s="11">
        <v>1.0369999999999999</v>
      </c>
      <c r="D451" s="11">
        <v>1.012</v>
      </c>
      <c r="E451" s="11">
        <v>1.0369999999999999</v>
      </c>
      <c r="F451" s="12">
        <v>717</v>
      </c>
    </row>
    <row r="452" spans="1:6" hidden="1" x14ac:dyDescent="0.25">
      <c r="A452" s="6" t="s">
        <v>458</v>
      </c>
      <c r="B452" s="11">
        <v>1.014</v>
      </c>
      <c r="C452" s="11">
        <v>1.0509999999999999</v>
      </c>
      <c r="D452" s="11">
        <v>1.012</v>
      </c>
      <c r="E452" s="11">
        <v>1.05</v>
      </c>
      <c r="F452" s="12">
        <v>718</v>
      </c>
    </row>
    <row r="453" spans="1:6" hidden="1" x14ac:dyDescent="0.25">
      <c r="A453" s="6" t="s">
        <v>459</v>
      </c>
      <c r="B453" s="11">
        <v>1.014</v>
      </c>
      <c r="C453" s="11">
        <v>1.014</v>
      </c>
      <c r="D453" s="11">
        <v>1.012</v>
      </c>
      <c r="E453" s="11">
        <v>1.0129999999999999</v>
      </c>
      <c r="F453" s="12">
        <v>719</v>
      </c>
    </row>
    <row r="454" spans="1:6" hidden="1" x14ac:dyDescent="0.25">
      <c r="A454" s="6" t="s">
        <v>460</v>
      </c>
      <c r="B454" s="11">
        <v>1.0489999999999999</v>
      </c>
      <c r="C454" s="11">
        <v>1.05</v>
      </c>
      <c r="D454" s="11">
        <v>1.05</v>
      </c>
      <c r="E454" s="11">
        <v>1.05</v>
      </c>
      <c r="F454" s="12">
        <v>720</v>
      </c>
    </row>
    <row r="455" spans="1:6" hidden="1" x14ac:dyDescent="0.25">
      <c r="A455" s="6" t="s">
        <v>285</v>
      </c>
      <c r="B455" s="11">
        <v>1.0129999999999999</v>
      </c>
      <c r="C455" s="11">
        <v>1.0149999999999999</v>
      </c>
      <c r="D455" s="11">
        <v>1.012</v>
      </c>
      <c r="E455" s="11">
        <v>1.0149999999999999</v>
      </c>
      <c r="F455" s="12">
        <v>7316</v>
      </c>
    </row>
    <row r="456" spans="1:6" hidden="1" x14ac:dyDescent="0.25">
      <c r="A456" s="6" t="s">
        <v>461</v>
      </c>
      <c r="B456" s="11">
        <v>1.0109999999999999</v>
      </c>
      <c r="C456" s="11">
        <v>1.0149999999999999</v>
      </c>
      <c r="D456" s="11">
        <v>1.0149999999999999</v>
      </c>
      <c r="E456" s="11">
        <v>1.014</v>
      </c>
      <c r="F456" s="12">
        <v>7327</v>
      </c>
    </row>
    <row r="457" spans="1:6" hidden="1" x14ac:dyDescent="0.25">
      <c r="A457" s="6" t="s">
        <v>320</v>
      </c>
      <c r="B457" s="11">
        <v>1.016</v>
      </c>
      <c r="C457" s="11">
        <v>1.018</v>
      </c>
      <c r="D457" s="11">
        <v>1.012</v>
      </c>
      <c r="E457" s="11">
        <v>1.018</v>
      </c>
      <c r="F457" s="12">
        <v>7325</v>
      </c>
    </row>
    <row r="458" spans="1:6" hidden="1" x14ac:dyDescent="0.25">
      <c r="A458" s="6"/>
      <c r="B458" s="11"/>
      <c r="C458" s="11"/>
      <c r="D458" s="11"/>
      <c r="E458" s="11"/>
      <c r="F458" s="12"/>
    </row>
    <row r="459" spans="1:6" hidden="1" x14ac:dyDescent="0.25">
      <c r="A459" s="6"/>
      <c r="B459" s="11"/>
      <c r="C459" s="11"/>
      <c r="D459" s="11"/>
      <c r="E459" s="11"/>
      <c r="F459" s="12"/>
    </row>
    <row r="460" spans="1:6" x14ac:dyDescent="0.25">
      <c r="A460" s="6"/>
      <c r="B460" s="11"/>
      <c r="C460" s="11"/>
      <c r="D460" s="11"/>
      <c r="E460" s="11"/>
      <c r="F460" s="12"/>
    </row>
    <row r="461" spans="1:6" x14ac:dyDescent="0.25">
      <c r="A461" s="6"/>
      <c r="B461" s="11"/>
      <c r="C461" s="11"/>
      <c r="D461" s="11"/>
      <c r="E461" s="11"/>
      <c r="F461" s="12"/>
    </row>
    <row r="462" spans="1:6" x14ac:dyDescent="0.25">
      <c r="A462" s="6"/>
      <c r="B462" s="11"/>
      <c r="C462" s="11"/>
      <c r="D462" s="11"/>
      <c r="E462" s="11"/>
      <c r="F462" s="12"/>
    </row>
    <row r="463" spans="1:6" x14ac:dyDescent="0.25">
      <c r="A463" s="6"/>
      <c r="B463" s="11"/>
      <c r="C463" s="11"/>
      <c r="D463" s="11"/>
      <c r="E463" s="11"/>
      <c r="F463" s="12"/>
    </row>
    <row r="464" spans="1:6" x14ac:dyDescent="0.25">
      <c r="A464" s="6"/>
      <c r="B464" s="11"/>
      <c r="C464" s="11"/>
      <c r="D464" s="11"/>
      <c r="E464" s="11"/>
      <c r="F464" s="12"/>
    </row>
    <row r="465" spans="1:6" x14ac:dyDescent="0.25">
      <c r="A465" s="6"/>
      <c r="B465" s="11"/>
      <c r="C465" s="11"/>
      <c r="D465" s="11"/>
      <c r="E465" s="11"/>
      <c r="F465" s="12"/>
    </row>
    <row r="466" spans="1:6" x14ac:dyDescent="0.25">
      <c r="A466" s="6"/>
      <c r="B466" s="11"/>
      <c r="C466" s="11"/>
      <c r="D466" s="11"/>
      <c r="E466" s="11"/>
      <c r="F466" s="12"/>
    </row>
  </sheetData>
  <sheetProtection sheet="1" objects="1" scenarios="1"/>
  <mergeCells count="10">
    <mergeCell ref="A24:F24"/>
    <mergeCell ref="A25:F25"/>
    <mergeCell ref="A267:F267"/>
    <mergeCell ref="A268:F268"/>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XEI160"/>
  <sheetViews>
    <sheetView topLeftCell="A7" zoomScale="80" zoomScaleNormal="80" zoomScaleSheetLayoutView="100" workbookViewId="0">
      <selection activeCell="B15" sqref="B15"/>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1670</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1.5" customHeight="1" x14ac:dyDescent="0.25">
      <c r="A6" s="2" t="s">
        <v>1512</v>
      </c>
      <c r="B6" s="111"/>
      <c r="C6" s="111"/>
      <c r="D6" s="111" t="s">
        <v>1513</v>
      </c>
      <c r="E6" s="111" t="s">
        <v>1514</v>
      </c>
      <c r="F6" s="57"/>
    </row>
    <row r="7" spans="1:16363" ht="37.5" x14ac:dyDescent="0.25">
      <c r="A7" s="2" t="s">
        <v>1515</v>
      </c>
      <c r="B7" s="111" t="s">
        <v>14</v>
      </c>
      <c r="C7" s="112" t="s">
        <v>1516</v>
      </c>
      <c r="D7" s="111" t="s">
        <v>1513</v>
      </c>
      <c r="E7" s="111"/>
      <c r="F7" s="57"/>
    </row>
    <row r="8" spans="1:16363" ht="26" x14ac:dyDescent="0.25">
      <c r="A8" s="2" t="s">
        <v>17</v>
      </c>
      <c r="B8" s="111"/>
      <c r="C8" s="111"/>
      <c r="D8" s="111" t="s">
        <v>1513</v>
      </c>
      <c r="E8" s="111" t="s">
        <v>1514</v>
      </c>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126">
        <v>1.093</v>
      </c>
      <c r="C15" s="126">
        <v>1.085</v>
      </c>
      <c r="D15" s="126">
        <v>1.073</v>
      </c>
      <c r="E15" s="126">
        <v>1.079</v>
      </c>
      <c r="F15" s="65" t="s">
        <v>1518</v>
      </c>
    </row>
    <row r="16" spans="1:16363" ht="33.75" customHeight="1" x14ac:dyDescent="0.25">
      <c r="A16" s="64" t="s">
        <v>1519</v>
      </c>
      <c r="B16" s="126">
        <v>1.048</v>
      </c>
      <c r="C16" s="126">
        <v>1.0469999999999999</v>
      </c>
      <c r="D16" s="126">
        <v>1.0469999999999999</v>
      </c>
      <c r="E16" s="126">
        <v>1.0449999999999999</v>
      </c>
      <c r="F16" s="65" t="s">
        <v>1520</v>
      </c>
    </row>
    <row r="17" spans="1:6" ht="33.75" customHeight="1" x14ac:dyDescent="0.25">
      <c r="A17" s="64" t="s">
        <v>1521</v>
      </c>
      <c r="B17" s="126">
        <v>1.0349999999999999</v>
      </c>
      <c r="C17" s="126">
        <v>1.032</v>
      </c>
      <c r="D17" s="126">
        <v>1.0269999999999999</v>
      </c>
      <c r="E17" s="126">
        <v>1.03</v>
      </c>
      <c r="F17" s="65" t="s">
        <v>1522</v>
      </c>
    </row>
    <row r="18" spans="1:6" ht="192" customHeight="1" x14ac:dyDescent="0.25">
      <c r="A18" s="64" t="s">
        <v>1523</v>
      </c>
      <c r="B18" s="126">
        <v>1.024</v>
      </c>
      <c r="C18" s="126">
        <v>1.0229999999999999</v>
      </c>
      <c r="D18" s="126">
        <v>1.0209999999999999</v>
      </c>
      <c r="E18" s="126">
        <v>1.022</v>
      </c>
      <c r="F18" s="65" t="s">
        <v>1524</v>
      </c>
    </row>
    <row r="19" spans="1:6" ht="23.25" customHeight="1" x14ac:dyDescent="0.25">
      <c r="A19" s="64" t="s">
        <v>1525</v>
      </c>
      <c r="B19" s="126">
        <v>1.0189999999999999</v>
      </c>
      <c r="C19" s="126">
        <v>1.018</v>
      </c>
      <c r="D19" s="126">
        <v>1.0149999999999999</v>
      </c>
      <c r="E19" s="126">
        <v>1.0169999999999999</v>
      </c>
      <c r="F19" s="66"/>
    </row>
    <row r="20" spans="1:6" ht="23.25" customHeight="1" x14ac:dyDescent="0.25">
      <c r="A20" s="64" t="s">
        <v>1526</v>
      </c>
      <c r="B20" s="126">
        <v>1.0129999999999999</v>
      </c>
      <c r="C20" s="126">
        <v>1.0129999999999999</v>
      </c>
      <c r="D20" s="126">
        <v>1.0109999999999999</v>
      </c>
      <c r="E20" s="126">
        <v>1.012</v>
      </c>
      <c r="F20" s="66"/>
    </row>
    <row r="21" spans="1:6" ht="23.25" customHeight="1" x14ac:dyDescent="0.25">
      <c r="A21" s="64" t="s">
        <v>1527</v>
      </c>
      <c r="B21" s="126">
        <v>1.0089999999999999</v>
      </c>
      <c r="C21" s="126">
        <v>1.008</v>
      </c>
      <c r="D21" s="126">
        <v>1.006</v>
      </c>
      <c r="E21" s="126">
        <v>1.0069999999999999</v>
      </c>
      <c r="F21" s="66"/>
    </row>
    <row r="22" spans="1:6" hidden="1" x14ac:dyDescent="0.25">
      <c r="A22" s="61"/>
      <c r="B22">
        <v>1.0780000000000001</v>
      </c>
      <c r="C22">
        <v>1.073</v>
      </c>
      <c r="D22">
        <v>1.0649999999999999</v>
      </c>
      <c r="E22">
        <v>1.0669999999999999</v>
      </c>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sheetData>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5016F8-BCF1-44A1-9526-9A38CD1CF8B2}">
  <sheetPr>
    <pageSetUpPr fitToPage="1"/>
  </sheetPr>
  <dimension ref="A1:XEI189"/>
  <sheetViews>
    <sheetView zoomScale="80" zoomScaleNormal="80" zoomScaleSheetLayoutView="100" workbookViewId="0">
      <selection activeCell="D15" sqref="D15"/>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1651</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5.25" customHeight="1" x14ac:dyDescent="0.25">
      <c r="A6" s="2" t="s">
        <v>1512</v>
      </c>
      <c r="B6" s="111"/>
      <c r="C6" s="111"/>
      <c r="D6" s="111"/>
      <c r="E6" s="111"/>
      <c r="F6" s="57"/>
    </row>
    <row r="7" spans="1:16363" ht="32.25" customHeight="1" x14ac:dyDescent="0.25">
      <c r="A7" s="2" t="s">
        <v>1515</v>
      </c>
      <c r="B7" s="111"/>
      <c r="C7" s="112"/>
      <c r="D7" s="111"/>
      <c r="E7" s="111"/>
      <c r="F7" s="57"/>
    </row>
    <row r="8" spans="1:16363" ht="35.2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120557-7D68-4B3F-90B1-C249BBC9FBF9}">
  <sheetPr>
    <pageSetUpPr fitToPage="1"/>
  </sheetPr>
  <dimension ref="A1:XEI159"/>
  <sheetViews>
    <sheetView zoomScale="80" zoomScaleNormal="80" zoomScaleSheetLayoutView="100" workbookViewId="0">
      <selection activeCell="A4" sqref="A4:E8"/>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1652</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9.75" customHeight="1" x14ac:dyDescent="0.25">
      <c r="A6" s="2" t="s">
        <v>1512</v>
      </c>
      <c r="B6" s="111"/>
      <c r="C6" s="111"/>
      <c r="D6" s="111"/>
      <c r="E6" s="111"/>
      <c r="F6" s="57"/>
    </row>
    <row r="7" spans="1:16363" ht="39.75" customHeight="1" x14ac:dyDescent="0.25">
      <c r="A7" s="2" t="s">
        <v>1515</v>
      </c>
      <c r="B7" s="111"/>
      <c r="C7" s="112"/>
      <c r="D7" s="111"/>
      <c r="E7" s="111"/>
      <c r="F7" s="57"/>
    </row>
    <row r="8" spans="1:16363" ht="35.2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C3AC7-2395-470E-A2AA-8FCA24993FB7}">
  <sheetPr>
    <pageSetUpPr fitToPage="1"/>
  </sheetPr>
  <dimension ref="A1:XEI162"/>
  <sheetViews>
    <sheetView zoomScale="80" zoomScaleNormal="80" zoomScaleSheetLayoutView="100" workbookViewId="0">
      <selection activeCell="B6" sqref="B6"/>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1653</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26" x14ac:dyDescent="0.25">
      <c r="A6" s="2" t="s">
        <v>1512</v>
      </c>
      <c r="B6" s="111"/>
      <c r="C6" s="111"/>
      <c r="D6" s="111"/>
      <c r="E6" s="111"/>
      <c r="F6" s="57"/>
    </row>
    <row r="7" spans="1:16363" ht="26" x14ac:dyDescent="0.25">
      <c r="A7" s="2" t="s">
        <v>1515</v>
      </c>
      <c r="B7" s="111"/>
      <c r="C7" s="112"/>
      <c r="D7" s="111"/>
      <c r="E7" s="111"/>
      <c r="F7" s="57"/>
    </row>
    <row r="8" spans="1:16363" ht="26"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row r="162"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0B6CFC-9AFD-4508-990A-D0D25346B17B}">
  <sheetPr>
    <pageSetUpPr fitToPage="1"/>
  </sheetPr>
  <dimension ref="A1:XEI161"/>
  <sheetViews>
    <sheetView zoomScale="80" zoomScaleNormal="80" zoomScaleSheetLayoutView="100" workbookViewId="0">
      <selection activeCell="B6" sqref="B6"/>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1654</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5.25" customHeight="1" x14ac:dyDescent="0.25">
      <c r="A6" s="2" t="s">
        <v>1512</v>
      </c>
      <c r="B6" s="111"/>
      <c r="C6" s="111"/>
      <c r="D6" s="111"/>
      <c r="E6" s="111"/>
      <c r="F6" s="57"/>
    </row>
    <row r="7" spans="1:16363" ht="36.75" customHeight="1" x14ac:dyDescent="0.25">
      <c r="A7" s="2" t="s">
        <v>1515</v>
      </c>
      <c r="B7" s="111"/>
      <c r="C7" s="112"/>
      <c r="D7" s="111"/>
      <c r="E7" s="111"/>
      <c r="F7" s="57"/>
    </row>
    <row r="8" spans="1:16363" ht="33.7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A6E5B4-EC0D-409C-98DE-983BD4EE21AD}">
  <sheetPr>
    <pageSetUpPr fitToPage="1"/>
  </sheetPr>
  <dimension ref="A1:XEI161"/>
  <sheetViews>
    <sheetView zoomScale="80" zoomScaleNormal="80" zoomScaleSheetLayoutView="100" workbookViewId="0">
      <selection activeCell="B4" sqref="B4"/>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1654</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7.5" customHeight="1" x14ac:dyDescent="0.25">
      <c r="A6" s="2" t="s">
        <v>1512</v>
      </c>
      <c r="B6" s="111"/>
      <c r="C6" s="111"/>
      <c r="D6" s="111"/>
      <c r="E6" s="111"/>
      <c r="F6" s="57"/>
    </row>
    <row r="7" spans="1:16363" ht="37.5" customHeight="1" x14ac:dyDescent="0.25">
      <c r="A7" s="2" t="s">
        <v>1515</v>
      </c>
      <c r="B7" s="111"/>
      <c r="C7" s="112"/>
      <c r="D7" s="111"/>
      <c r="E7" s="111"/>
      <c r="F7" s="57"/>
    </row>
    <row r="8" spans="1:16363" ht="33"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5BC691-B0A8-41F0-AE7B-D99461B4F691}">
  <sheetPr>
    <pageSetUpPr fitToPage="1"/>
  </sheetPr>
  <dimension ref="A1:XEI159"/>
  <sheetViews>
    <sheetView zoomScale="80" zoomScaleNormal="80" zoomScaleSheetLayoutView="100" workbookViewId="0">
      <selection activeCell="C6" sqref="C6"/>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1663</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9.75" customHeight="1" x14ac:dyDescent="0.25">
      <c r="A6" s="2" t="s">
        <v>1512</v>
      </c>
      <c r="B6" s="111"/>
      <c r="C6" s="111"/>
      <c r="D6" s="111"/>
      <c r="E6" s="111"/>
      <c r="F6" s="57"/>
    </row>
    <row r="7" spans="1:16363" ht="36.75" customHeight="1" x14ac:dyDescent="0.25">
      <c r="A7" s="2" t="s">
        <v>1515</v>
      </c>
      <c r="B7" s="111"/>
      <c r="C7" s="112"/>
      <c r="D7" s="111"/>
      <c r="E7" s="111"/>
      <c r="F7" s="57"/>
    </row>
    <row r="8" spans="1:16363" ht="36.7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8C6E1C-E56A-438B-9C11-C6C3335EBD06}">
  <sheetPr>
    <pageSetUpPr fitToPage="1"/>
  </sheetPr>
  <dimension ref="A1:XEI161"/>
  <sheetViews>
    <sheetView zoomScale="80" zoomScaleNormal="80" zoomScaleSheetLayoutView="100" workbookViewId="0">
      <selection activeCell="A2" sqref="A2:E2"/>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1658</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3.75" customHeight="1" x14ac:dyDescent="0.25">
      <c r="A6" s="2" t="s">
        <v>1512</v>
      </c>
      <c r="B6" s="111"/>
      <c r="C6" s="111"/>
      <c r="D6" s="111"/>
      <c r="E6" s="111"/>
      <c r="F6" s="57"/>
    </row>
    <row r="7" spans="1:16363" ht="35.25" customHeight="1" x14ac:dyDescent="0.25">
      <c r="A7" s="2" t="s">
        <v>1515</v>
      </c>
      <c r="B7" s="111"/>
      <c r="C7" s="112"/>
      <c r="D7" s="111"/>
      <c r="E7" s="111"/>
      <c r="F7" s="57"/>
    </row>
    <row r="8" spans="1:16363" ht="33.7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35742D-16E0-4866-B69E-9153AF072DE9}">
  <sheetPr>
    <pageSetUpPr fitToPage="1"/>
  </sheetPr>
  <dimension ref="A1:XEI191"/>
  <sheetViews>
    <sheetView zoomScale="80" zoomScaleNormal="80" zoomScaleSheetLayoutView="100" workbookViewId="0">
      <selection activeCell="A3" sqref="A3:E3"/>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75" t="s">
        <v>1509</v>
      </c>
      <c r="B2" s="176"/>
      <c r="C2" s="176"/>
      <c r="D2" s="176"/>
      <c r="E2" s="176"/>
      <c r="F2"/>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56" t="s">
        <v>1661</v>
      </c>
      <c r="B3" s="156"/>
      <c r="C3" s="156"/>
      <c r="D3" s="156"/>
      <c r="E3" s="156"/>
    </row>
    <row r="4" spans="1:16363" ht="23.25" customHeight="1" x14ac:dyDescent="0.25">
      <c r="A4" s="136" t="s">
        <v>1</v>
      </c>
      <c r="B4" s="2" t="s">
        <v>2</v>
      </c>
      <c r="C4" s="2" t="s">
        <v>3</v>
      </c>
      <c r="D4" s="2" t="s">
        <v>4</v>
      </c>
      <c r="E4" s="2" t="s">
        <v>5</v>
      </c>
      <c r="F4" s="115"/>
    </row>
    <row r="5" spans="1:16363" ht="23.25" customHeight="1" x14ac:dyDescent="0.25">
      <c r="A5" s="136"/>
      <c r="B5" s="2" t="s">
        <v>1510</v>
      </c>
      <c r="C5" s="2" t="s">
        <v>1511</v>
      </c>
      <c r="D5" s="2" t="s">
        <v>8</v>
      </c>
      <c r="E5" s="2" t="s">
        <v>9</v>
      </c>
      <c r="F5" s="115"/>
    </row>
    <row r="6" spans="1:16363" ht="37.5" customHeight="1" x14ac:dyDescent="0.25">
      <c r="A6" s="2" t="s">
        <v>1512</v>
      </c>
      <c r="B6" s="52"/>
      <c r="C6" s="52"/>
      <c r="D6" s="52"/>
      <c r="E6" s="52"/>
      <c r="F6" s="116"/>
    </row>
    <row r="7" spans="1:16363" ht="35.25" customHeight="1" x14ac:dyDescent="0.25">
      <c r="A7" s="2" t="s">
        <v>1515</v>
      </c>
      <c r="B7" s="52"/>
      <c r="C7" s="112"/>
      <c r="D7" s="52"/>
      <c r="E7" s="52"/>
      <c r="F7" s="116"/>
    </row>
    <row r="8" spans="1:16363" ht="31.5" customHeight="1" x14ac:dyDescent="0.25">
      <c r="A8" s="2" t="s">
        <v>17</v>
      </c>
      <c r="B8" s="52"/>
      <c r="C8" s="52"/>
      <c r="D8" s="52"/>
      <c r="E8" s="52"/>
      <c r="F8" s="116"/>
    </row>
    <row r="9" spans="1:16363" ht="12.75" customHeight="1" x14ac:dyDescent="0.3">
      <c r="A9" s="118" t="s">
        <v>18</v>
      </c>
      <c r="B9" s="135" t="s">
        <v>19</v>
      </c>
      <c r="C9" s="135"/>
      <c r="D9" s="135"/>
      <c r="E9" s="135"/>
      <c r="F9" s="117"/>
    </row>
    <row r="10" spans="1:16363" ht="13" x14ac:dyDescent="0.25">
      <c r="A10" s="60"/>
      <c r="B10" s="5"/>
      <c r="C10" s="5"/>
      <c r="D10" s="5"/>
      <c r="E10" s="5"/>
    </row>
    <row r="11" spans="1:16363" x14ac:dyDescent="0.25">
      <c r="A11" s="61"/>
      <c r="B11" s="5"/>
      <c r="C11" s="5"/>
      <c r="D11" s="5"/>
      <c r="E11" s="5"/>
    </row>
    <row r="12" spans="1:16363" ht="23.25" customHeight="1" x14ac:dyDescent="0.25">
      <c r="A12" s="165" t="s">
        <v>20</v>
      </c>
      <c r="B12" s="152"/>
      <c r="C12" s="152"/>
      <c r="D12" s="152"/>
      <c r="E12" s="152"/>
      <c r="F12" s="113"/>
    </row>
    <row r="13" spans="1:16363" ht="23.25" customHeight="1" x14ac:dyDescent="0.25">
      <c r="A13" s="165" t="s">
        <v>21</v>
      </c>
      <c r="B13" s="152"/>
      <c r="C13" s="152"/>
      <c r="D13" s="152"/>
      <c r="E13" s="152"/>
      <c r="F13" s="113"/>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row>
    <row r="23" spans="1:6" ht="22.5" hidden="1" customHeight="1" x14ac:dyDescent="0.25">
      <c r="A23" s="165" t="s">
        <v>35</v>
      </c>
      <c r="B23" s="152"/>
      <c r="C23" s="152"/>
      <c r="D23" s="152"/>
      <c r="E23" s="152"/>
      <c r="F23" s="113"/>
    </row>
    <row r="24" spans="1:6" ht="22.5" hidden="1" customHeight="1" x14ac:dyDescent="0.25">
      <c r="A24" s="165" t="s">
        <v>36</v>
      </c>
      <c r="B24" s="152"/>
      <c r="C24" s="152"/>
      <c r="D24" s="152"/>
      <c r="E24" s="152"/>
      <c r="F24" s="113"/>
    </row>
    <row r="25" spans="1:6" ht="22.5" hidden="1" customHeight="1" x14ac:dyDescent="0.25">
      <c r="A25" s="62" t="s">
        <v>37</v>
      </c>
      <c r="B25" s="2" t="s">
        <v>2</v>
      </c>
      <c r="C25" s="2" t="s">
        <v>3</v>
      </c>
      <c r="D25" s="2" t="s">
        <v>4</v>
      </c>
      <c r="E25" s="2" t="s">
        <v>5</v>
      </c>
      <c r="F25" s="113"/>
    </row>
    <row r="26" spans="1:6" ht="22.5" hidden="1" customHeight="1" x14ac:dyDescent="0.25">
      <c r="A26" s="64" t="s">
        <v>1528</v>
      </c>
      <c r="B26" s="13">
        <v>1.032</v>
      </c>
      <c r="C26" s="13">
        <v>1.032</v>
      </c>
      <c r="D26" s="13">
        <v>1.032</v>
      </c>
      <c r="E26" s="13">
        <v>1.032</v>
      </c>
      <c r="F26" s="114"/>
    </row>
    <row r="27" spans="1:6" ht="22.5" hidden="1" customHeight="1" x14ac:dyDescent="0.25">
      <c r="A27" s="64" t="s">
        <v>1529</v>
      </c>
      <c r="B27" s="13">
        <v>1.002</v>
      </c>
      <c r="C27" s="13">
        <v>1.002</v>
      </c>
      <c r="D27" s="13">
        <v>1.002</v>
      </c>
      <c r="E27" s="13">
        <v>1.002</v>
      </c>
      <c r="F27" s="114"/>
    </row>
    <row r="28" spans="1:6" ht="22.5" hidden="1" customHeight="1" x14ac:dyDescent="0.25">
      <c r="A28" s="64" t="s">
        <v>1530</v>
      </c>
      <c r="B28" s="13">
        <v>1.012</v>
      </c>
      <c r="C28" s="13">
        <v>1.012</v>
      </c>
      <c r="D28" s="13">
        <v>1.012</v>
      </c>
      <c r="E28" s="13">
        <v>1.012</v>
      </c>
      <c r="F28" s="114"/>
    </row>
    <row r="29" spans="1:6" ht="22.5" hidden="1" customHeight="1" x14ac:dyDescent="0.25">
      <c r="A29" s="64" t="s">
        <v>1531</v>
      </c>
      <c r="B29" s="13">
        <v>1.0529999999999999</v>
      </c>
      <c r="C29" s="13">
        <v>1.0529999999999999</v>
      </c>
      <c r="D29" s="13">
        <v>1.0529999999999999</v>
      </c>
      <c r="E29" s="13">
        <v>1.0529999999999999</v>
      </c>
      <c r="F29" s="114"/>
    </row>
    <row r="30" spans="1:6" ht="22.5" hidden="1" customHeight="1" x14ac:dyDescent="0.25">
      <c r="A30" s="64" t="s">
        <v>1532</v>
      </c>
      <c r="B30" s="13">
        <v>1.024</v>
      </c>
      <c r="C30" s="13">
        <v>1.024</v>
      </c>
      <c r="D30" s="13">
        <v>1.024</v>
      </c>
      <c r="E30" s="13">
        <v>1.024</v>
      </c>
      <c r="F30" s="114"/>
    </row>
    <row r="31" spans="1:6" ht="22.5" hidden="1" customHeight="1" x14ac:dyDescent="0.25">
      <c r="A31" s="64" t="s">
        <v>1533</v>
      </c>
      <c r="B31" s="13">
        <v>1.0149999999999999</v>
      </c>
      <c r="C31" s="13">
        <v>1.0149999999999999</v>
      </c>
      <c r="D31" s="13">
        <v>1.0149999999999999</v>
      </c>
      <c r="E31" s="13">
        <v>1.0149999999999999</v>
      </c>
      <c r="F31" s="114"/>
    </row>
    <row r="32" spans="1:6" ht="22.5" hidden="1" customHeight="1" x14ac:dyDescent="0.25">
      <c r="A32" s="64" t="s">
        <v>1534</v>
      </c>
      <c r="B32" s="13">
        <v>1.0349999999999999</v>
      </c>
      <c r="C32" s="13">
        <v>1.0349999999999999</v>
      </c>
      <c r="D32" s="13">
        <v>1.0349999999999999</v>
      </c>
      <c r="E32" s="13">
        <v>1.0349999999999999</v>
      </c>
      <c r="F32" s="114"/>
    </row>
    <row r="33" spans="1:6" ht="22.5" hidden="1" customHeight="1" x14ac:dyDescent="0.25">
      <c r="A33" s="64" t="s">
        <v>1535</v>
      </c>
      <c r="B33" s="13">
        <v>1.0029999999999999</v>
      </c>
      <c r="C33" s="13">
        <v>1.0029999999999999</v>
      </c>
      <c r="D33" s="13">
        <v>1.0029999999999999</v>
      </c>
      <c r="E33" s="13">
        <v>1.0029999999999999</v>
      </c>
      <c r="F33" s="114"/>
    </row>
    <row r="34" spans="1:6" ht="22.5" hidden="1" customHeight="1" x14ac:dyDescent="0.25">
      <c r="A34" s="64" t="s">
        <v>1536</v>
      </c>
      <c r="B34" s="13">
        <v>1.0049999999999999</v>
      </c>
      <c r="C34" s="13">
        <v>1.0049999999999999</v>
      </c>
      <c r="D34" s="13">
        <v>1.0049999999999999</v>
      </c>
      <c r="E34" s="13">
        <v>1.0049999999999999</v>
      </c>
      <c r="F34" s="114"/>
    </row>
    <row r="35" spans="1:6" ht="22.5" hidden="1" customHeight="1" x14ac:dyDescent="0.25">
      <c r="A35" s="64" t="s">
        <v>1537</v>
      </c>
      <c r="B35" s="13">
        <v>1.0189999999999999</v>
      </c>
      <c r="C35" s="13">
        <v>1.0189999999999999</v>
      </c>
      <c r="D35" s="13">
        <v>1.0189999999999999</v>
      </c>
      <c r="E35" s="13">
        <v>1.0189999999999999</v>
      </c>
      <c r="F35" s="114"/>
    </row>
    <row r="36" spans="1:6" ht="22.5" hidden="1" customHeight="1" x14ac:dyDescent="0.25">
      <c r="A36" s="64" t="s">
        <v>1538</v>
      </c>
      <c r="B36" s="13">
        <v>1.014</v>
      </c>
      <c r="C36" s="13">
        <v>1.014</v>
      </c>
      <c r="D36" s="13">
        <v>1.014</v>
      </c>
      <c r="E36" s="13">
        <v>1.014</v>
      </c>
      <c r="F36" s="114"/>
    </row>
    <row r="37" spans="1:6" ht="22.5" hidden="1" customHeight="1" x14ac:dyDescent="0.25">
      <c r="A37" s="64" t="s">
        <v>1539</v>
      </c>
      <c r="B37" s="13">
        <v>1</v>
      </c>
      <c r="C37" s="13">
        <v>1</v>
      </c>
      <c r="D37" s="13">
        <v>1</v>
      </c>
      <c r="E37" s="13">
        <v>1</v>
      </c>
      <c r="F37" s="114"/>
    </row>
    <row r="38" spans="1:6" ht="22.5" hidden="1" customHeight="1" x14ac:dyDescent="0.25">
      <c r="A38" s="64" t="s">
        <v>1540</v>
      </c>
      <c r="B38" s="13">
        <v>0.999</v>
      </c>
      <c r="C38" s="13">
        <v>0.999</v>
      </c>
      <c r="D38" s="13">
        <v>0.999</v>
      </c>
      <c r="E38" s="13">
        <v>0.999</v>
      </c>
      <c r="F38" s="114"/>
    </row>
    <row r="39" spans="1:6" ht="22.5" hidden="1" customHeight="1" x14ac:dyDescent="0.25">
      <c r="A39" s="64" t="s">
        <v>1541</v>
      </c>
      <c r="B39" s="13">
        <v>1.0069999999999999</v>
      </c>
      <c r="C39" s="13">
        <v>1.0069999999999999</v>
      </c>
      <c r="D39" s="13">
        <v>1.0069999999999999</v>
      </c>
      <c r="E39" s="13">
        <v>1.0069999999999999</v>
      </c>
      <c r="F39" s="114"/>
    </row>
    <row r="40" spans="1:6" ht="22.5" hidden="1" customHeight="1" x14ac:dyDescent="0.25">
      <c r="A40" s="64" t="s">
        <v>1542</v>
      </c>
      <c r="B40" s="13">
        <v>1.073</v>
      </c>
      <c r="C40" s="13">
        <v>1.073</v>
      </c>
      <c r="D40" s="13">
        <v>1.073</v>
      </c>
      <c r="E40" s="13">
        <v>1.073</v>
      </c>
      <c r="F40" s="114"/>
    </row>
    <row r="41" spans="1:6" ht="22.5" hidden="1" customHeight="1" x14ac:dyDescent="0.25">
      <c r="A41" s="64" t="s">
        <v>1543</v>
      </c>
      <c r="B41" s="13">
        <v>1.0129999999999999</v>
      </c>
      <c r="C41" s="13">
        <v>1.0129999999999999</v>
      </c>
      <c r="D41" s="13">
        <v>1.0129999999999999</v>
      </c>
      <c r="E41" s="13">
        <v>1.0129999999999999</v>
      </c>
      <c r="F41" s="114"/>
    </row>
    <row r="42" spans="1:6" ht="22.5" hidden="1" customHeight="1" x14ac:dyDescent="0.25">
      <c r="A42" s="64" t="s">
        <v>1544</v>
      </c>
      <c r="B42" s="13">
        <v>1.0189999999999999</v>
      </c>
      <c r="C42" s="13">
        <v>1.0189999999999999</v>
      </c>
      <c r="D42" s="13">
        <v>1.0189999999999999</v>
      </c>
      <c r="E42" s="13">
        <v>1.0189999999999999</v>
      </c>
      <c r="F42" s="114"/>
    </row>
    <row r="43" spans="1:6" ht="22.5" hidden="1" customHeight="1" x14ac:dyDescent="0.25">
      <c r="A43" s="64" t="s">
        <v>1545</v>
      </c>
      <c r="B43" s="13">
        <v>1.077</v>
      </c>
      <c r="C43" s="13">
        <v>1.077</v>
      </c>
      <c r="D43" s="13">
        <v>1.077</v>
      </c>
      <c r="E43" s="13">
        <v>1.077</v>
      </c>
      <c r="F43" s="114"/>
    </row>
    <row r="44" spans="1:6" ht="22.5" hidden="1" customHeight="1" x14ac:dyDescent="0.25">
      <c r="A44" s="64" t="s">
        <v>1546</v>
      </c>
      <c r="B44" s="13">
        <v>1.008</v>
      </c>
      <c r="C44" s="13">
        <v>1.008</v>
      </c>
      <c r="D44" s="13">
        <v>1.008</v>
      </c>
      <c r="E44" s="13">
        <v>1.008</v>
      </c>
      <c r="F44" s="114"/>
    </row>
    <row r="45" spans="1:6" ht="22.5" hidden="1" customHeight="1" x14ac:dyDescent="0.25">
      <c r="A45" s="64" t="s">
        <v>1547</v>
      </c>
      <c r="B45" s="13">
        <v>1.0109999999999999</v>
      </c>
      <c r="C45" s="13">
        <v>1.0109999999999999</v>
      </c>
      <c r="D45" s="13">
        <v>1.0109999999999999</v>
      </c>
      <c r="E45" s="13">
        <v>1.0109999999999999</v>
      </c>
      <c r="F45" s="114"/>
    </row>
    <row r="46" spans="1:6" ht="22.5" hidden="1" customHeight="1" x14ac:dyDescent="0.25">
      <c r="A46" s="64" t="s">
        <v>1548</v>
      </c>
      <c r="B46" s="13">
        <v>1</v>
      </c>
      <c r="C46" s="13">
        <v>1</v>
      </c>
      <c r="D46" s="13">
        <v>1</v>
      </c>
      <c r="E46" s="13">
        <v>1</v>
      </c>
      <c r="F46" s="114"/>
    </row>
    <row r="47" spans="1:6" ht="22.5" hidden="1" customHeight="1" x14ac:dyDescent="0.25">
      <c r="A47" s="64" t="s">
        <v>1549</v>
      </c>
      <c r="B47" s="13">
        <v>1</v>
      </c>
      <c r="C47" s="13">
        <v>1</v>
      </c>
      <c r="D47" s="13">
        <v>1</v>
      </c>
      <c r="E47" s="13">
        <v>1</v>
      </c>
      <c r="F47" s="114"/>
    </row>
    <row r="48" spans="1:6" ht="22.5" hidden="1" customHeight="1" x14ac:dyDescent="0.25">
      <c r="A48" s="64" t="s">
        <v>1550</v>
      </c>
      <c r="B48" s="13">
        <v>1</v>
      </c>
      <c r="C48" s="13">
        <v>1</v>
      </c>
      <c r="D48" s="13">
        <v>1</v>
      </c>
      <c r="E48" s="13">
        <v>1</v>
      </c>
      <c r="F48" s="114"/>
    </row>
    <row r="49" spans="1:6" ht="22.5" hidden="1" customHeight="1" x14ac:dyDescent="0.25">
      <c r="A49" s="64" t="s">
        <v>1551</v>
      </c>
      <c r="B49" s="13">
        <v>1</v>
      </c>
      <c r="C49" s="13">
        <v>1</v>
      </c>
      <c r="D49" s="13">
        <v>1</v>
      </c>
      <c r="E49" s="13">
        <v>1</v>
      </c>
      <c r="F49" s="114"/>
    </row>
    <row r="50" spans="1:6" ht="22.5" hidden="1" customHeight="1" x14ac:dyDescent="0.25">
      <c r="A50" s="64" t="s">
        <v>1552</v>
      </c>
      <c r="B50" s="13">
        <v>1</v>
      </c>
      <c r="C50" s="13">
        <v>1</v>
      </c>
      <c r="D50" s="13">
        <v>1</v>
      </c>
      <c r="E50" s="13">
        <v>1</v>
      </c>
      <c r="F50" s="114"/>
    </row>
    <row r="51" spans="1:6" ht="22.5" hidden="1" customHeight="1" x14ac:dyDescent="0.25">
      <c r="A51" s="64" t="s">
        <v>1553</v>
      </c>
      <c r="B51" s="13">
        <v>1</v>
      </c>
      <c r="C51" s="13">
        <v>1</v>
      </c>
      <c r="D51" s="13">
        <v>1</v>
      </c>
      <c r="E51" s="13">
        <v>1</v>
      </c>
      <c r="F51" s="114"/>
    </row>
    <row r="52" spans="1:6" ht="22.5" hidden="1" customHeight="1" x14ac:dyDescent="0.25">
      <c r="A52" s="64" t="s">
        <v>1554</v>
      </c>
      <c r="B52" s="13">
        <v>1</v>
      </c>
      <c r="C52" s="13">
        <v>1</v>
      </c>
      <c r="D52" s="13">
        <v>1</v>
      </c>
      <c r="E52" s="13">
        <v>1</v>
      </c>
      <c r="F52" s="114"/>
    </row>
    <row r="53" spans="1:6" ht="22.5" hidden="1" customHeight="1" x14ac:dyDescent="0.25">
      <c r="A53" s="64" t="s">
        <v>1555</v>
      </c>
      <c r="B53" s="13">
        <v>1</v>
      </c>
      <c r="C53" s="13">
        <v>1</v>
      </c>
      <c r="D53" s="13">
        <v>1</v>
      </c>
      <c r="E53" s="13">
        <v>1</v>
      </c>
      <c r="F53" s="114"/>
    </row>
    <row r="54" spans="1:6" ht="22.5" hidden="1" customHeight="1" x14ac:dyDescent="0.25">
      <c r="A54" s="64" t="s">
        <v>1556</v>
      </c>
      <c r="B54" s="13">
        <v>1</v>
      </c>
      <c r="C54" s="13">
        <v>1</v>
      </c>
      <c r="D54" s="13">
        <v>1</v>
      </c>
      <c r="E54" s="13">
        <v>1</v>
      </c>
      <c r="F54" s="114"/>
    </row>
    <row r="55" spans="1:6" ht="22.5" hidden="1" customHeight="1" x14ac:dyDescent="0.25">
      <c r="A55" s="64" t="s">
        <v>1557</v>
      </c>
      <c r="B55" s="13">
        <v>1</v>
      </c>
      <c r="C55" s="13">
        <v>1</v>
      </c>
      <c r="D55" s="13">
        <v>1</v>
      </c>
      <c r="E55" s="13">
        <v>1</v>
      </c>
      <c r="F55" s="114"/>
    </row>
    <row r="56" spans="1:6" ht="22.5" hidden="1" customHeight="1" x14ac:dyDescent="0.25">
      <c r="A56" s="64" t="s">
        <v>1558</v>
      </c>
      <c r="B56" s="13">
        <v>1.0049999999999999</v>
      </c>
      <c r="C56" s="13">
        <v>1.0049999999999999</v>
      </c>
      <c r="D56" s="13">
        <v>1.0049999999999999</v>
      </c>
      <c r="E56" s="13">
        <v>1.0049999999999999</v>
      </c>
      <c r="F56" s="114"/>
    </row>
    <row r="57" spans="1:6" ht="22.5" hidden="1" customHeight="1" x14ac:dyDescent="0.25">
      <c r="A57" s="64" t="s">
        <v>1559</v>
      </c>
      <c r="B57" s="13">
        <v>1</v>
      </c>
      <c r="C57" s="13">
        <v>1</v>
      </c>
      <c r="D57" s="13">
        <v>1</v>
      </c>
      <c r="E57" s="13">
        <v>1</v>
      </c>
      <c r="F57" s="114"/>
    </row>
    <row r="58" spans="1:6" ht="22.5" hidden="1" customHeight="1" x14ac:dyDescent="0.25">
      <c r="A58" s="64" t="s">
        <v>1560</v>
      </c>
      <c r="B58" s="13">
        <v>1</v>
      </c>
      <c r="C58" s="13">
        <v>1</v>
      </c>
      <c r="D58" s="13">
        <v>1</v>
      </c>
      <c r="E58" s="13">
        <v>1</v>
      </c>
      <c r="F58" s="114"/>
    </row>
    <row r="59" spans="1:6" ht="22.5" hidden="1" customHeight="1" x14ac:dyDescent="0.25">
      <c r="A59" s="64" t="s">
        <v>1561</v>
      </c>
      <c r="B59" s="13">
        <v>1</v>
      </c>
      <c r="C59" s="13">
        <v>1</v>
      </c>
      <c r="D59" s="13">
        <v>1</v>
      </c>
      <c r="E59" s="13">
        <v>1</v>
      </c>
      <c r="F59" s="114"/>
    </row>
    <row r="60" spans="1:6" ht="22.5" hidden="1" customHeight="1" x14ac:dyDescent="0.25">
      <c r="A60" s="64" t="s">
        <v>1562</v>
      </c>
      <c r="B60" s="13">
        <v>1.008</v>
      </c>
      <c r="C60" s="13">
        <v>1.008</v>
      </c>
      <c r="D60" s="13">
        <v>1.008</v>
      </c>
      <c r="E60" s="13">
        <v>1.008</v>
      </c>
      <c r="F60" s="114"/>
    </row>
    <row r="61" spans="1:6" ht="22.5" hidden="1" customHeight="1" x14ac:dyDescent="0.25">
      <c r="A61" s="64" t="s">
        <v>1563</v>
      </c>
      <c r="B61" s="13">
        <v>1.01</v>
      </c>
      <c r="C61" s="13">
        <v>1.01</v>
      </c>
      <c r="D61" s="13">
        <v>1.01</v>
      </c>
      <c r="E61" s="13">
        <v>1.01</v>
      </c>
      <c r="F61" s="114"/>
    </row>
    <row r="62" spans="1:6" ht="22.5" hidden="1" customHeight="1" x14ac:dyDescent="0.25">
      <c r="A62" s="64" t="s">
        <v>1564</v>
      </c>
      <c r="B62" s="13">
        <v>1</v>
      </c>
      <c r="C62" s="13">
        <v>1</v>
      </c>
      <c r="D62" s="13">
        <v>1</v>
      </c>
      <c r="E62" s="13">
        <v>1</v>
      </c>
      <c r="F62" s="114"/>
    </row>
    <row r="63" spans="1:6" ht="22.5" hidden="1" customHeight="1" x14ac:dyDescent="0.25">
      <c r="A63" s="64" t="s">
        <v>1565</v>
      </c>
      <c r="B63" s="13">
        <v>1</v>
      </c>
      <c r="C63" s="13">
        <v>1</v>
      </c>
      <c r="D63" s="13">
        <v>1</v>
      </c>
      <c r="E63" s="13">
        <v>1</v>
      </c>
      <c r="F63" s="114"/>
    </row>
    <row r="64" spans="1:6" ht="22.5" hidden="1" customHeight="1" x14ac:dyDescent="0.25">
      <c r="A64" s="64" t="s">
        <v>1566</v>
      </c>
      <c r="B64" s="13">
        <v>1</v>
      </c>
      <c r="C64" s="13">
        <v>1</v>
      </c>
      <c r="D64" s="13">
        <v>1</v>
      </c>
      <c r="E64" s="13">
        <v>1</v>
      </c>
      <c r="F64" s="114"/>
    </row>
    <row r="65" spans="1:6" ht="22.5" hidden="1" customHeight="1" x14ac:dyDescent="0.25">
      <c r="A65" s="64" t="s">
        <v>1567</v>
      </c>
      <c r="B65" s="13">
        <v>1</v>
      </c>
      <c r="C65" s="13">
        <v>1</v>
      </c>
      <c r="D65" s="13">
        <v>1</v>
      </c>
      <c r="E65" s="13">
        <v>1</v>
      </c>
      <c r="F65" s="114"/>
    </row>
    <row r="66" spans="1:6" ht="22.5" hidden="1" customHeight="1" x14ac:dyDescent="0.25">
      <c r="A66" s="64" t="s">
        <v>1568</v>
      </c>
      <c r="B66" s="13">
        <v>1</v>
      </c>
      <c r="C66" s="13">
        <v>1</v>
      </c>
      <c r="D66" s="13">
        <v>1</v>
      </c>
      <c r="E66" s="13">
        <v>1</v>
      </c>
      <c r="F66" s="114"/>
    </row>
    <row r="67" spans="1:6" ht="22.5" hidden="1" customHeight="1" x14ac:dyDescent="0.25">
      <c r="A67" s="64" t="s">
        <v>1569</v>
      </c>
      <c r="B67" s="13">
        <v>1</v>
      </c>
      <c r="C67" s="13">
        <v>1</v>
      </c>
      <c r="D67" s="13">
        <v>1</v>
      </c>
      <c r="E67" s="13">
        <v>1</v>
      </c>
      <c r="F67" s="114"/>
    </row>
    <row r="68" spans="1:6" ht="22.5" hidden="1" customHeight="1" x14ac:dyDescent="0.25">
      <c r="A68" s="64" t="s">
        <v>1570</v>
      </c>
      <c r="B68" s="13">
        <v>1</v>
      </c>
      <c r="C68" s="13">
        <v>1</v>
      </c>
      <c r="D68" s="13">
        <v>1</v>
      </c>
      <c r="E68" s="13">
        <v>1</v>
      </c>
      <c r="F68" s="114"/>
    </row>
    <row r="69" spans="1:6" ht="22.5" hidden="1" customHeight="1" x14ac:dyDescent="0.25">
      <c r="A69" s="64" t="s">
        <v>1571</v>
      </c>
      <c r="B69" s="13">
        <v>1</v>
      </c>
      <c r="C69" s="13">
        <v>1</v>
      </c>
      <c r="D69" s="13">
        <v>1</v>
      </c>
      <c r="E69" s="13">
        <v>1</v>
      </c>
      <c r="F69" s="114"/>
    </row>
    <row r="70" spans="1:6" ht="22.5" hidden="1" customHeight="1" x14ac:dyDescent="0.25">
      <c r="A70" s="64" t="s">
        <v>1572</v>
      </c>
      <c r="B70" s="13">
        <v>1</v>
      </c>
      <c r="C70" s="13">
        <v>1</v>
      </c>
      <c r="D70" s="13">
        <v>1</v>
      </c>
      <c r="E70" s="13">
        <v>1</v>
      </c>
      <c r="F70" s="114"/>
    </row>
    <row r="71" spans="1:6" ht="22.5" hidden="1" customHeight="1" x14ac:dyDescent="0.25">
      <c r="A71" s="64" t="s">
        <v>1573</v>
      </c>
      <c r="B71" s="13">
        <v>1</v>
      </c>
      <c r="C71" s="13">
        <v>1</v>
      </c>
      <c r="D71" s="13">
        <v>1</v>
      </c>
      <c r="E71" s="13">
        <v>1</v>
      </c>
      <c r="F71" s="114"/>
    </row>
    <row r="72" spans="1:6" ht="22.5" hidden="1" customHeight="1" x14ac:dyDescent="0.25">
      <c r="A72" s="64" t="s">
        <v>1574</v>
      </c>
      <c r="B72" s="13">
        <v>1</v>
      </c>
      <c r="C72" s="13">
        <v>1</v>
      </c>
      <c r="D72" s="13">
        <v>1</v>
      </c>
      <c r="E72" s="13">
        <v>1</v>
      </c>
      <c r="F72" s="114"/>
    </row>
    <row r="73" spans="1:6" ht="22.5" hidden="1" customHeight="1" x14ac:dyDescent="0.25">
      <c r="A73" s="64" t="s">
        <v>1575</v>
      </c>
      <c r="B73" s="13">
        <v>1</v>
      </c>
      <c r="C73" s="13">
        <v>1</v>
      </c>
      <c r="D73" s="13">
        <v>1</v>
      </c>
      <c r="E73" s="13">
        <v>1</v>
      </c>
      <c r="F73" s="114"/>
    </row>
    <row r="74" spans="1:6" ht="22.5" hidden="1" customHeight="1" x14ac:dyDescent="0.25">
      <c r="A74" s="64" t="s">
        <v>1576</v>
      </c>
      <c r="B74" s="13">
        <v>1</v>
      </c>
      <c r="C74" s="13">
        <v>1</v>
      </c>
      <c r="D74" s="13">
        <v>1</v>
      </c>
      <c r="E74" s="13">
        <v>1</v>
      </c>
      <c r="F74" s="114"/>
    </row>
    <row r="75" spans="1:6" ht="22.5" hidden="1" customHeight="1" x14ac:dyDescent="0.25">
      <c r="A75" s="64" t="s">
        <v>1577</v>
      </c>
      <c r="B75" s="13">
        <v>1</v>
      </c>
      <c r="C75" s="13">
        <v>1</v>
      </c>
      <c r="D75" s="13">
        <v>1</v>
      </c>
      <c r="E75" s="13">
        <v>1</v>
      </c>
      <c r="F75" s="114"/>
    </row>
    <row r="76" spans="1:6" ht="22.5" hidden="1" customHeight="1" x14ac:dyDescent="0.25">
      <c r="A76" s="64" t="s">
        <v>1578</v>
      </c>
      <c r="B76" s="13">
        <v>1</v>
      </c>
      <c r="C76" s="13">
        <v>1</v>
      </c>
      <c r="D76" s="13">
        <v>1</v>
      </c>
      <c r="E76" s="13">
        <v>1</v>
      </c>
      <c r="F76" s="114"/>
    </row>
    <row r="77" spans="1:6" ht="22.5" hidden="1" customHeight="1" x14ac:dyDescent="0.25">
      <c r="A77" s="64" t="s">
        <v>1579</v>
      </c>
      <c r="B77" s="13">
        <v>1</v>
      </c>
      <c r="C77" s="13">
        <v>1</v>
      </c>
      <c r="D77" s="13">
        <v>1</v>
      </c>
      <c r="E77" s="13">
        <v>1</v>
      </c>
      <c r="F77" s="114"/>
    </row>
    <row r="78" spans="1:6" ht="22.5" hidden="1" customHeight="1" x14ac:dyDescent="0.25">
      <c r="A78" s="64" t="s">
        <v>1580</v>
      </c>
      <c r="B78" s="13">
        <v>0.99</v>
      </c>
      <c r="C78" s="13">
        <v>0.99</v>
      </c>
      <c r="D78" s="13">
        <v>0.99</v>
      </c>
      <c r="E78" s="13">
        <v>0.99</v>
      </c>
      <c r="F78" s="114"/>
    </row>
    <row r="79" spans="1:6" ht="22.5" hidden="1" customHeight="1" x14ac:dyDescent="0.25">
      <c r="A79" s="64" t="s">
        <v>1582</v>
      </c>
      <c r="B79" s="13">
        <v>0.999</v>
      </c>
      <c r="C79" s="13">
        <v>0.999</v>
      </c>
      <c r="D79" s="13">
        <v>0.999</v>
      </c>
      <c r="E79" s="13">
        <v>0.999</v>
      </c>
      <c r="F79" s="114"/>
    </row>
    <row r="80" spans="1:6" ht="22.5" hidden="1" customHeight="1" x14ac:dyDescent="0.25">
      <c r="A80" s="64" t="s">
        <v>1584</v>
      </c>
      <c r="B80" s="13">
        <v>1.0109999999999999</v>
      </c>
      <c r="C80" s="13">
        <v>1.0109999999999999</v>
      </c>
      <c r="D80" s="13">
        <v>1.0109999999999999</v>
      </c>
      <c r="E80" s="13">
        <v>1.0109999999999999</v>
      </c>
      <c r="F80" s="114"/>
    </row>
    <row r="81" spans="1:6" ht="22.5" hidden="1" customHeight="1" x14ac:dyDescent="0.25">
      <c r="A81" s="64" t="s">
        <v>1586</v>
      </c>
      <c r="B81" s="13">
        <v>0.995</v>
      </c>
      <c r="C81" s="13">
        <v>0.995</v>
      </c>
      <c r="D81" s="13">
        <v>0.995</v>
      </c>
      <c r="E81" s="13">
        <v>0.995</v>
      </c>
      <c r="F81" s="114"/>
    </row>
    <row r="82" spans="1:6" ht="22.5" hidden="1" customHeight="1" x14ac:dyDescent="0.25">
      <c r="A82" s="64" t="s">
        <v>1588</v>
      </c>
      <c r="B82" s="13">
        <v>1.0089999999999999</v>
      </c>
      <c r="C82" s="13">
        <v>1.0089999999999999</v>
      </c>
      <c r="D82" s="13">
        <v>1.0089999999999999</v>
      </c>
      <c r="E82" s="13">
        <v>1.0089999999999999</v>
      </c>
      <c r="F82" s="114"/>
    </row>
    <row r="83" spans="1:6" ht="22.5" hidden="1" customHeight="1" x14ac:dyDescent="0.25">
      <c r="A83" s="64" t="s">
        <v>1590</v>
      </c>
      <c r="B83" s="13">
        <v>1</v>
      </c>
      <c r="C83" s="13">
        <v>1</v>
      </c>
      <c r="D83" s="13">
        <v>1</v>
      </c>
      <c r="E83" s="13">
        <v>1</v>
      </c>
      <c r="F83" s="114"/>
    </row>
    <row r="84" spans="1:6" ht="22.5" hidden="1" customHeight="1" x14ac:dyDescent="0.25">
      <c r="A84" s="64" t="s">
        <v>1591</v>
      </c>
      <c r="B84" s="13">
        <v>1</v>
      </c>
      <c r="C84" s="13">
        <v>1</v>
      </c>
      <c r="D84" s="13">
        <v>1</v>
      </c>
      <c r="E84" s="13">
        <v>1</v>
      </c>
      <c r="F84" s="114"/>
    </row>
    <row r="85" spans="1:6" ht="22.5" hidden="1" customHeight="1" x14ac:dyDescent="0.25">
      <c r="A85" s="64" t="s">
        <v>1592</v>
      </c>
      <c r="B85" s="13">
        <v>1</v>
      </c>
      <c r="C85" s="13">
        <v>1</v>
      </c>
      <c r="D85" s="13">
        <v>1</v>
      </c>
      <c r="E85" s="13">
        <v>1</v>
      </c>
      <c r="F85" s="114"/>
    </row>
    <row r="86" spans="1:6" ht="22.5" hidden="1" customHeight="1" x14ac:dyDescent="0.25">
      <c r="A86" s="64" t="s">
        <v>1593</v>
      </c>
      <c r="B86" s="13">
        <v>1.006</v>
      </c>
      <c r="C86" s="13">
        <v>1.006</v>
      </c>
      <c r="D86" s="13">
        <v>1.006</v>
      </c>
      <c r="E86" s="13">
        <v>1.006</v>
      </c>
      <c r="F86" s="114"/>
    </row>
    <row r="87" spans="1:6" ht="22.5" hidden="1" customHeight="1" x14ac:dyDescent="0.25">
      <c r="A87" s="64" t="s">
        <v>1594</v>
      </c>
      <c r="B87" s="13">
        <v>1.006</v>
      </c>
      <c r="C87" s="13">
        <v>1.006</v>
      </c>
      <c r="D87" s="13">
        <v>1.006</v>
      </c>
      <c r="E87" s="13">
        <v>1.006</v>
      </c>
      <c r="F87" s="114"/>
    </row>
    <row r="88" spans="1:6" ht="22.5" hidden="1" customHeight="1" x14ac:dyDescent="0.25">
      <c r="A88" s="64" t="s">
        <v>1595</v>
      </c>
      <c r="B88" s="13">
        <v>1.0129999999999999</v>
      </c>
      <c r="C88" s="13">
        <v>1.0129999999999999</v>
      </c>
      <c r="D88" s="13">
        <v>1.0129999999999999</v>
      </c>
      <c r="E88" s="13">
        <v>1.0129999999999999</v>
      </c>
      <c r="F88" s="114"/>
    </row>
    <row r="89" spans="1:6" ht="22.5" hidden="1" customHeight="1" x14ac:dyDescent="0.25">
      <c r="A89" s="64" t="s">
        <v>1596</v>
      </c>
      <c r="B89" s="13">
        <v>1.002</v>
      </c>
      <c r="C89" s="13">
        <v>1.002</v>
      </c>
      <c r="D89" s="13">
        <v>1.002</v>
      </c>
      <c r="E89" s="13">
        <v>1.002</v>
      </c>
      <c r="F89" s="114"/>
    </row>
    <row r="90" spans="1:6" ht="22.5" hidden="1" customHeight="1" x14ac:dyDescent="0.25">
      <c r="A90" s="64" t="s">
        <v>1597</v>
      </c>
      <c r="B90" s="13">
        <v>1</v>
      </c>
      <c r="C90" s="13">
        <v>1</v>
      </c>
      <c r="D90" s="13">
        <v>1</v>
      </c>
      <c r="E90" s="13">
        <v>1</v>
      </c>
      <c r="F90" s="114"/>
    </row>
    <row r="91" spans="1:6" ht="22.5" hidden="1" customHeight="1" x14ac:dyDescent="0.25">
      <c r="A91" s="64" t="s">
        <v>1598</v>
      </c>
      <c r="B91" s="13">
        <v>1</v>
      </c>
      <c r="C91" s="13">
        <v>1</v>
      </c>
      <c r="D91" s="13">
        <v>1</v>
      </c>
      <c r="E91" s="13">
        <v>1</v>
      </c>
      <c r="F91" s="114"/>
    </row>
    <row r="92" spans="1:6" ht="22.5" hidden="1" customHeight="1" x14ac:dyDescent="0.25">
      <c r="A92" s="64" t="s">
        <v>1599</v>
      </c>
      <c r="B92" s="13">
        <v>1</v>
      </c>
      <c r="C92" s="13">
        <v>1</v>
      </c>
      <c r="D92" s="13">
        <v>1</v>
      </c>
      <c r="E92" s="13">
        <v>1</v>
      </c>
      <c r="F92" s="114"/>
    </row>
    <row r="93" spans="1:6" ht="22.5" hidden="1" customHeight="1" x14ac:dyDescent="0.25">
      <c r="A93" s="64" t="s">
        <v>1600</v>
      </c>
      <c r="B93" s="13">
        <v>1</v>
      </c>
      <c r="C93" s="13">
        <v>1</v>
      </c>
      <c r="D93" s="13">
        <v>1</v>
      </c>
      <c r="E93" s="13">
        <v>1</v>
      </c>
      <c r="F93" s="114"/>
    </row>
    <row r="94" spans="1:6" ht="22.5" hidden="1" customHeight="1" x14ac:dyDescent="0.25">
      <c r="A94" s="64" t="s">
        <v>1601</v>
      </c>
      <c r="B94" s="13">
        <v>1.004</v>
      </c>
      <c r="C94" s="13">
        <v>1.004</v>
      </c>
      <c r="D94" s="13">
        <v>1.004</v>
      </c>
      <c r="E94" s="13">
        <v>1.004</v>
      </c>
      <c r="F94" s="114"/>
    </row>
    <row r="95" spans="1:6" ht="22.5" hidden="1" customHeight="1" x14ac:dyDescent="0.25">
      <c r="A95" s="64" t="s">
        <v>1602</v>
      </c>
      <c r="B95" s="13">
        <v>1</v>
      </c>
      <c r="C95" s="13">
        <v>1</v>
      </c>
      <c r="D95" s="13">
        <v>1</v>
      </c>
      <c r="E95" s="13">
        <v>1</v>
      </c>
      <c r="F95" s="114"/>
    </row>
    <row r="96" spans="1:6" ht="22.5" hidden="1" customHeight="1" x14ac:dyDescent="0.25">
      <c r="A96" s="64" t="s">
        <v>1603</v>
      </c>
      <c r="B96" s="13">
        <v>0.99399999999999999</v>
      </c>
      <c r="C96" s="13">
        <v>0.99399999999999999</v>
      </c>
      <c r="D96" s="13">
        <v>0.99399999999999999</v>
      </c>
      <c r="E96" s="13">
        <v>0.99399999999999999</v>
      </c>
      <c r="F96" s="114"/>
    </row>
    <row r="97" spans="1:6" hidden="1" x14ac:dyDescent="0.25">
      <c r="A97" s="61"/>
    </row>
    <row r="98" spans="1:6" ht="22.5" hidden="1" customHeight="1" x14ac:dyDescent="0.25">
      <c r="A98" s="165" t="s">
        <v>35</v>
      </c>
      <c r="B98" s="152"/>
      <c r="C98" s="152"/>
      <c r="D98" s="152"/>
      <c r="E98" s="152"/>
      <c r="F98" s="113"/>
    </row>
    <row r="99" spans="1:6" ht="22.5" hidden="1" customHeight="1" x14ac:dyDescent="0.25">
      <c r="A99" s="165" t="s">
        <v>275</v>
      </c>
      <c r="B99" s="152"/>
      <c r="C99" s="152"/>
      <c r="D99" s="152"/>
      <c r="E99" s="152"/>
      <c r="F99" s="113"/>
    </row>
    <row r="100" spans="1:6" ht="22.5" hidden="1" customHeight="1" x14ac:dyDescent="0.25">
      <c r="A100" s="62" t="s">
        <v>37</v>
      </c>
      <c r="B100" s="2" t="s">
        <v>2</v>
      </c>
      <c r="C100" s="2" t="s">
        <v>3</v>
      </c>
      <c r="D100" s="2" t="s">
        <v>4</v>
      </c>
      <c r="E100" s="2" t="s">
        <v>5</v>
      </c>
      <c r="F100" s="113"/>
    </row>
    <row r="101" spans="1:6" ht="22.5" hidden="1" customHeight="1" x14ac:dyDescent="0.25">
      <c r="A101" s="64" t="s">
        <v>1535</v>
      </c>
      <c r="B101" s="13">
        <v>1</v>
      </c>
      <c r="C101" s="13">
        <v>1</v>
      </c>
      <c r="D101" s="13">
        <v>1</v>
      </c>
      <c r="E101" s="13">
        <v>1</v>
      </c>
      <c r="F101" s="114"/>
    </row>
    <row r="102" spans="1:6" ht="22.5" hidden="1" customHeight="1" x14ac:dyDescent="0.25">
      <c r="A102" s="64" t="s">
        <v>1539</v>
      </c>
      <c r="B102" s="13">
        <v>1</v>
      </c>
      <c r="C102" s="13">
        <v>1</v>
      </c>
      <c r="D102" s="13">
        <v>1</v>
      </c>
      <c r="E102" s="13">
        <v>1</v>
      </c>
      <c r="F102" s="114"/>
    </row>
    <row r="103" spans="1:6" ht="22.5" hidden="1" customHeight="1" x14ac:dyDescent="0.25">
      <c r="A103" s="64" t="s">
        <v>1540</v>
      </c>
      <c r="B103" s="13">
        <v>0.99</v>
      </c>
      <c r="C103" s="13">
        <v>0.99</v>
      </c>
      <c r="D103" s="13">
        <v>0.99</v>
      </c>
      <c r="E103" s="13">
        <v>0.99</v>
      </c>
      <c r="F103" s="114"/>
    </row>
    <row r="104" spans="1:6" ht="22.5" hidden="1" customHeight="1" x14ac:dyDescent="0.25">
      <c r="A104" s="64" t="s">
        <v>1541</v>
      </c>
      <c r="B104" s="13">
        <v>1</v>
      </c>
      <c r="C104" s="13">
        <v>1</v>
      </c>
      <c r="D104" s="13">
        <v>1</v>
      </c>
      <c r="E104" s="13">
        <v>1</v>
      </c>
      <c r="F104" s="114"/>
    </row>
    <row r="105" spans="1:6" ht="22.5" hidden="1" customHeight="1" x14ac:dyDescent="0.25">
      <c r="A105" s="64" t="s">
        <v>1542</v>
      </c>
      <c r="B105" s="13">
        <v>1</v>
      </c>
      <c r="C105" s="13">
        <v>1</v>
      </c>
      <c r="D105" s="13">
        <v>1</v>
      </c>
      <c r="E105" s="13">
        <v>1</v>
      </c>
      <c r="F105" s="114"/>
    </row>
    <row r="106" spans="1:6" ht="22.5" hidden="1" customHeight="1" x14ac:dyDescent="0.25">
      <c r="A106" s="64" t="s">
        <v>1543</v>
      </c>
      <c r="B106" s="13">
        <v>0.999</v>
      </c>
      <c r="C106" s="13">
        <v>0.999</v>
      </c>
      <c r="D106" s="13">
        <v>0.999</v>
      </c>
      <c r="E106" s="13">
        <v>0.999</v>
      </c>
      <c r="F106" s="114"/>
    </row>
    <row r="107" spans="1:6" ht="22.5" hidden="1" customHeight="1" x14ac:dyDescent="0.25">
      <c r="A107" s="64" t="s">
        <v>1544</v>
      </c>
      <c r="B107" s="13">
        <v>1.0009999999999999</v>
      </c>
      <c r="C107" s="13">
        <v>1.0009999999999999</v>
      </c>
      <c r="D107" s="13">
        <v>1.0009999999999999</v>
      </c>
      <c r="E107" s="13">
        <v>1.0009999999999999</v>
      </c>
      <c r="F107" s="114"/>
    </row>
    <row r="108" spans="1:6" ht="22.5" hidden="1" customHeight="1" x14ac:dyDescent="0.25">
      <c r="A108" s="64" t="s">
        <v>1545</v>
      </c>
      <c r="B108" s="13">
        <v>1.0009999999999999</v>
      </c>
      <c r="C108" s="13">
        <v>1.0009999999999999</v>
      </c>
      <c r="D108" s="13">
        <v>1.0009999999999999</v>
      </c>
      <c r="E108" s="13">
        <v>1.0009999999999999</v>
      </c>
      <c r="F108" s="114"/>
    </row>
    <row r="109" spans="1:6" ht="22.5" hidden="1" customHeight="1" x14ac:dyDescent="0.25">
      <c r="A109" s="64" t="s">
        <v>1546</v>
      </c>
      <c r="B109" s="13">
        <v>1.0009999999999999</v>
      </c>
      <c r="C109" s="13">
        <v>1.0009999999999999</v>
      </c>
      <c r="D109" s="13">
        <v>1.0009999999999999</v>
      </c>
      <c r="E109" s="13">
        <v>1.0009999999999999</v>
      </c>
      <c r="F109" s="114"/>
    </row>
    <row r="110" spans="1:6" ht="22.5" hidden="1" customHeight="1" x14ac:dyDescent="0.25">
      <c r="A110" s="64" t="s">
        <v>1547</v>
      </c>
      <c r="B110" s="13">
        <v>1</v>
      </c>
      <c r="C110" s="13">
        <v>1</v>
      </c>
      <c r="D110" s="13">
        <v>1</v>
      </c>
      <c r="E110" s="13">
        <v>1</v>
      </c>
      <c r="F110" s="114"/>
    </row>
    <row r="111" spans="1:6" ht="22.5" hidden="1" customHeight="1" x14ac:dyDescent="0.25">
      <c r="A111" s="64" t="s">
        <v>1548</v>
      </c>
      <c r="B111" s="13">
        <v>0.995</v>
      </c>
      <c r="C111" s="13">
        <v>0.995</v>
      </c>
      <c r="D111" s="13">
        <v>0.995</v>
      </c>
      <c r="E111" s="13">
        <v>0.995</v>
      </c>
      <c r="F111" s="114"/>
    </row>
    <row r="112" spans="1:6" ht="22.5" hidden="1" customHeight="1" x14ac:dyDescent="0.25">
      <c r="A112" s="64" t="s">
        <v>1549</v>
      </c>
      <c r="B112" s="13">
        <v>0.99199999999999999</v>
      </c>
      <c r="C112" s="13">
        <v>0.99199999999999999</v>
      </c>
      <c r="D112" s="13">
        <v>0.99199999999999999</v>
      </c>
      <c r="E112" s="13">
        <v>0.99199999999999999</v>
      </c>
      <c r="F112" s="114"/>
    </row>
    <row r="113" spans="1:6" ht="22.5" hidden="1" customHeight="1" x14ac:dyDescent="0.25">
      <c r="A113" s="64" t="s">
        <v>1550</v>
      </c>
      <c r="B113" s="13">
        <v>0.99399999999999999</v>
      </c>
      <c r="C113" s="13">
        <v>0.99399999999999999</v>
      </c>
      <c r="D113" s="13">
        <v>0.99399999999999999</v>
      </c>
      <c r="E113" s="13">
        <v>0.99399999999999999</v>
      </c>
      <c r="F113" s="114"/>
    </row>
    <row r="114" spans="1:6" ht="22.5" hidden="1" customHeight="1" x14ac:dyDescent="0.25">
      <c r="A114" s="64" t="s">
        <v>1551</v>
      </c>
      <c r="B114" s="13">
        <v>0.99199999999999999</v>
      </c>
      <c r="C114" s="13">
        <v>0.99199999999999999</v>
      </c>
      <c r="D114" s="13">
        <v>0.99199999999999999</v>
      </c>
      <c r="E114" s="13">
        <v>0.99199999999999999</v>
      </c>
      <c r="F114" s="114"/>
    </row>
    <row r="115" spans="1:6" ht="22.5" hidden="1" customHeight="1" x14ac:dyDescent="0.25">
      <c r="A115" s="64" t="s">
        <v>1552</v>
      </c>
      <c r="B115" s="13">
        <v>0.97699999999999998</v>
      </c>
      <c r="C115" s="13">
        <v>0.97699999999999998</v>
      </c>
      <c r="D115" s="13">
        <v>0.97699999999999998</v>
      </c>
      <c r="E115" s="13">
        <v>0.97699999999999998</v>
      </c>
      <c r="F115" s="114"/>
    </row>
    <row r="116" spans="1:6" ht="22.5" hidden="1" customHeight="1" x14ac:dyDescent="0.25">
      <c r="A116" s="64" t="s">
        <v>1553</v>
      </c>
      <c r="B116" s="13">
        <v>0.99299999999999999</v>
      </c>
      <c r="C116" s="13">
        <v>0.99299999999999999</v>
      </c>
      <c r="D116" s="13">
        <v>0.99299999999999999</v>
      </c>
      <c r="E116" s="13">
        <v>0.99299999999999999</v>
      </c>
      <c r="F116" s="114"/>
    </row>
    <row r="117" spans="1:6" ht="22.5" hidden="1" customHeight="1" x14ac:dyDescent="0.25">
      <c r="A117" s="64" t="s">
        <v>1554</v>
      </c>
      <c r="B117" s="13">
        <v>0.999</v>
      </c>
      <c r="C117" s="13">
        <v>0.999</v>
      </c>
      <c r="D117" s="13">
        <v>0.999</v>
      </c>
      <c r="E117" s="13">
        <v>0.999</v>
      </c>
      <c r="F117" s="114"/>
    </row>
    <row r="118" spans="1:6" ht="22.5" hidden="1" customHeight="1" x14ac:dyDescent="0.25">
      <c r="A118" s="64" t="s">
        <v>1555</v>
      </c>
      <c r="B118" s="13">
        <v>0.998</v>
      </c>
      <c r="C118" s="13">
        <v>0.998</v>
      </c>
      <c r="D118" s="13">
        <v>0.998</v>
      </c>
      <c r="E118" s="13">
        <v>0.998</v>
      </c>
      <c r="F118" s="114"/>
    </row>
    <row r="119" spans="1:6" ht="22.5" hidden="1" customHeight="1" x14ac:dyDescent="0.25">
      <c r="A119" s="64" t="s">
        <v>1556</v>
      </c>
      <c r="B119" s="13">
        <v>0.98899999999999999</v>
      </c>
      <c r="C119" s="13">
        <v>0.98899999999999999</v>
      </c>
      <c r="D119" s="13">
        <v>0.98899999999999999</v>
      </c>
      <c r="E119" s="13">
        <v>0.98899999999999999</v>
      </c>
      <c r="F119" s="114"/>
    </row>
    <row r="120" spans="1:6" ht="22.5" hidden="1" customHeight="1" x14ac:dyDescent="0.25">
      <c r="A120" s="64" t="s">
        <v>1557</v>
      </c>
      <c r="B120" s="13">
        <v>0.99399999999999999</v>
      </c>
      <c r="C120" s="13">
        <v>0.99399999999999999</v>
      </c>
      <c r="D120" s="13">
        <v>0.99399999999999999</v>
      </c>
      <c r="E120" s="13">
        <v>0.99399999999999999</v>
      </c>
      <c r="F120" s="114"/>
    </row>
    <row r="121" spans="1:6" ht="22.5" hidden="1" customHeight="1" x14ac:dyDescent="0.25">
      <c r="A121" s="64" t="s">
        <v>1558</v>
      </c>
      <c r="B121" s="13">
        <v>0.999</v>
      </c>
      <c r="C121" s="13">
        <v>0.999</v>
      </c>
      <c r="D121" s="13">
        <v>0.999</v>
      </c>
      <c r="E121" s="13">
        <v>0.999</v>
      </c>
      <c r="F121" s="114"/>
    </row>
    <row r="122" spans="1:6" ht="22.5" hidden="1" customHeight="1" x14ac:dyDescent="0.25">
      <c r="A122" s="64" t="s">
        <v>1559</v>
      </c>
      <c r="B122" s="13">
        <v>1</v>
      </c>
      <c r="C122" s="13">
        <v>1</v>
      </c>
      <c r="D122" s="13">
        <v>1</v>
      </c>
      <c r="E122" s="13">
        <v>1</v>
      </c>
      <c r="F122" s="114"/>
    </row>
    <row r="123" spans="1:6" ht="22.5" hidden="1" customHeight="1" x14ac:dyDescent="0.25">
      <c r="A123" s="64" t="s">
        <v>1560</v>
      </c>
      <c r="B123" s="13">
        <v>0.99099999999999999</v>
      </c>
      <c r="C123" s="13">
        <v>0.99099999999999999</v>
      </c>
      <c r="D123" s="13">
        <v>0.99099999999999999</v>
      </c>
      <c r="E123" s="13">
        <v>0.99099999999999999</v>
      </c>
      <c r="F123" s="114"/>
    </row>
    <row r="124" spans="1:6" ht="22.5" hidden="1" customHeight="1" x14ac:dyDescent="0.25">
      <c r="A124" s="64" t="s">
        <v>1561</v>
      </c>
      <c r="B124" s="13">
        <v>1.01</v>
      </c>
      <c r="C124" s="13">
        <v>1.01</v>
      </c>
      <c r="D124" s="13">
        <v>1.01</v>
      </c>
      <c r="E124" s="13">
        <v>1.01</v>
      </c>
      <c r="F124" s="114"/>
    </row>
    <row r="125" spans="1:6" ht="22.5" hidden="1" customHeight="1" x14ac:dyDescent="0.25">
      <c r="A125" s="64" t="s">
        <v>1565</v>
      </c>
      <c r="B125" s="13">
        <v>1.002</v>
      </c>
      <c r="C125" s="13">
        <v>1.002</v>
      </c>
      <c r="D125" s="13">
        <v>1.002</v>
      </c>
      <c r="E125" s="13">
        <v>1.002</v>
      </c>
      <c r="F125" s="114"/>
    </row>
    <row r="126" spans="1:6" ht="22.5" hidden="1" customHeight="1" x14ac:dyDescent="0.25">
      <c r="A126" s="64" t="s">
        <v>1566</v>
      </c>
      <c r="B126" s="13">
        <v>1.0129999999999999</v>
      </c>
      <c r="C126" s="13">
        <v>1.0129999999999999</v>
      </c>
      <c r="D126" s="13">
        <v>1.0129999999999999</v>
      </c>
      <c r="E126" s="13">
        <v>1.0129999999999999</v>
      </c>
      <c r="F126" s="114"/>
    </row>
    <row r="127" spans="1:6" ht="22.5" hidden="1" customHeight="1" x14ac:dyDescent="0.25">
      <c r="A127" s="64" t="s">
        <v>1567</v>
      </c>
      <c r="B127" s="13">
        <v>0.98199999999999998</v>
      </c>
      <c r="C127" s="13">
        <v>0.98199999999999998</v>
      </c>
      <c r="D127" s="13">
        <v>0.98199999999999998</v>
      </c>
      <c r="E127" s="13">
        <v>0.98199999999999998</v>
      </c>
      <c r="F127" s="114"/>
    </row>
    <row r="128" spans="1:6" ht="22.5" hidden="1" customHeight="1" x14ac:dyDescent="0.25">
      <c r="A128" s="64" t="s">
        <v>1568</v>
      </c>
      <c r="B128" s="13">
        <v>1.012</v>
      </c>
      <c r="C128" s="13">
        <v>1.012</v>
      </c>
      <c r="D128" s="13">
        <v>1.012</v>
      </c>
      <c r="E128" s="13">
        <v>1.012</v>
      </c>
      <c r="F128" s="114"/>
    </row>
    <row r="129" spans="1:6" ht="22.5" hidden="1" customHeight="1" x14ac:dyDescent="0.25">
      <c r="A129" s="64" t="s">
        <v>1569</v>
      </c>
      <c r="B129" s="13">
        <v>0.996</v>
      </c>
      <c r="C129" s="13">
        <v>0.996</v>
      </c>
      <c r="D129" s="13">
        <v>0.996</v>
      </c>
      <c r="E129" s="13">
        <v>0.996</v>
      </c>
      <c r="F129" s="114"/>
    </row>
    <row r="130" spans="1:6" ht="22.5" hidden="1" customHeight="1" x14ac:dyDescent="0.25">
      <c r="A130" s="64" t="s">
        <v>1570</v>
      </c>
      <c r="B130" s="13">
        <v>0.996</v>
      </c>
      <c r="C130" s="13">
        <v>0.996</v>
      </c>
      <c r="D130" s="13">
        <v>0.996</v>
      </c>
      <c r="E130" s="13">
        <v>0.996</v>
      </c>
      <c r="F130" s="114"/>
    </row>
    <row r="131" spans="1:6" ht="22.5" hidden="1" customHeight="1" x14ac:dyDescent="0.25">
      <c r="A131" s="64" t="s">
        <v>1571</v>
      </c>
      <c r="B131" s="13">
        <v>0.99199999999999999</v>
      </c>
      <c r="C131" s="13">
        <v>0.99199999999999999</v>
      </c>
      <c r="D131" s="13">
        <v>0.99199999999999999</v>
      </c>
      <c r="E131" s="13">
        <v>0.99199999999999999</v>
      </c>
      <c r="F131" s="114"/>
    </row>
    <row r="132" spans="1:6" ht="22.5" hidden="1" customHeight="1" x14ac:dyDescent="0.25">
      <c r="A132" s="64" t="s">
        <v>1572</v>
      </c>
      <c r="B132" s="13">
        <v>1</v>
      </c>
      <c r="C132" s="13">
        <v>1</v>
      </c>
      <c r="D132" s="13">
        <v>1</v>
      </c>
      <c r="E132" s="13">
        <v>1</v>
      </c>
      <c r="F132" s="114"/>
    </row>
    <row r="133" spans="1:6" ht="22.5" hidden="1" customHeight="1" x14ac:dyDescent="0.25">
      <c r="A133" s="64" t="s">
        <v>1573</v>
      </c>
      <c r="B133" s="13">
        <v>0.98299999999999998</v>
      </c>
      <c r="C133" s="13">
        <v>0.98299999999999998</v>
      </c>
      <c r="D133" s="13">
        <v>0.98299999999999998</v>
      </c>
      <c r="E133" s="13">
        <v>0.98299999999999998</v>
      </c>
      <c r="F133" s="114"/>
    </row>
    <row r="134" spans="1:6" ht="22.5" hidden="1" customHeight="1" x14ac:dyDescent="0.25">
      <c r="A134" s="64" t="s">
        <v>1574</v>
      </c>
      <c r="B134" s="13">
        <v>0.99399999999999999</v>
      </c>
      <c r="C134" s="13">
        <v>0.99399999999999999</v>
      </c>
      <c r="D134" s="13">
        <v>0.99399999999999999</v>
      </c>
      <c r="E134" s="13">
        <v>0.99399999999999999</v>
      </c>
      <c r="F134" s="114"/>
    </row>
    <row r="135" spans="1:6" ht="22.5" hidden="1" customHeight="1" x14ac:dyDescent="0.25">
      <c r="A135" s="64" t="s">
        <v>1575</v>
      </c>
      <c r="B135" s="13">
        <v>0.999</v>
      </c>
      <c r="C135" s="13">
        <v>0.999</v>
      </c>
      <c r="D135" s="13">
        <v>0.999</v>
      </c>
      <c r="E135" s="13">
        <v>0.999</v>
      </c>
      <c r="F135" s="114"/>
    </row>
    <row r="136" spans="1:6" ht="22.5" hidden="1" customHeight="1" x14ac:dyDescent="0.25">
      <c r="A136" s="64" t="s">
        <v>1576</v>
      </c>
      <c r="B136" s="13">
        <v>0.99099999999999999</v>
      </c>
      <c r="C136" s="13">
        <v>0.99099999999999999</v>
      </c>
      <c r="D136" s="13">
        <v>0.99099999999999999</v>
      </c>
      <c r="E136" s="13">
        <v>0.99099999999999999</v>
      </c>
      <c r="F136" s="114"/>
    </row>
    <row r="137" spans="1:6" ht="22.5" hidden="1" customHeight="1" x14ac:dyDescent="0.25">
      <c r="A137" s="64" t="s">
        <v>1577</v>
      </c>
      <c r="B137" s="13">
        <v>0.998</v>
      </c>
      <c r="C137" s="13">
        <v>0.998</v>
      </c>
      <c r="D137" s="13">
        <v>0.998</v>
      </c>
      <c r="E137" s="13">
        <v>0.998</v>
      </c>
      <c r="F137" s="114"/>
    </row>
    <row r="138" spans="1:6" ht="22.5" hidden="1" customHeight="1" x14ac:dyDescent="0.25">
      <c r="A138" s="64" t="s">
        <v>1578</v>
      </c>
      <c r="B138" s="13">
        <v>0.99399999999999999</v>
      </c>
      <c r="C138" s="13">
        <v>0.99399999999999999</v>
      </c>
      <c r="D138" s="13">
        <v>0.99399999999999999</v>
      </c>
      <c r="E138" s="13">
        <v>0.99399999999999999</v>
      </c>
      <c r="F138" s="114"/>
    </row>
    <row r="139" spans="1:6" ht="22.5" hidden="1" customHeight="1" x14ac:dyDescent="0.25">
      <c r="A139" s="64" t="s">
        <v>1579</v>
      </c>
      <c r="B139" s="13">
        <v>0.99199999999999999</v>
      </c>
      <c r="C139" s="13">
        <v>0.99199999999999999</v>
      </c>
      <c r="D139" s="13">
        <v>0.99199999999999999</v>
      </c>
      <c r="E139" s="13">
        <v>0.99199999999999999</v>
      </c>
      <c r="F139" s="114"/>
    </row>
    <row r="140" spans="1:6" ht="22.5" hidden="1" customHeight="1" x14ac:dyDescent="0.25">
      <c r="A140" s="64" t="s">
        <v>1580</v>
      </c>
      <c r="B140" s="13">
        <v>0.99</v>
      </c>
      <c r="C140" s="13">
        <v>0.99</v>
      </c>
      <c r="D140" s="13">
        <v>0.99</v>
      </c>
      <c r="E140" s="13">
        <v>0.99</v>
      </c>
      <c r="F140" s="114"/>
    </row>
    <row r="141" spans="1:6" ht="22.5" hidden="1" customHeight="1" x14ac:dyDescent="0.25">
      <c r="A141" s="64" t="s">
        <v>1582</v>
      </c>
      <c r="B141" s="13">
        <v>0.999</v>
      </c>
      <c r="C141" s="13">
        <v>0.999</v>
      </c>
      <c r="D141" s="13">
        <v>0.999</v>
      </c>
      <c r="E141" s="13">
        <v>0.999</v>
      </c>
      <c r="F141" s="114"/>
    </row>
    <row r="142" spans="1:6" ht="22.5" hidden="1" customHeight="1" x14ac:dyDescent="0.25">
      <c r="A142" s="64" t="s">
        <v>1584</v>
      </c>
      <c r="B142" s="13">
        <v>1.0109999999999999</v>
      </c>
      <c r="C142" s="13">
        <v>1.0109999999999999</v>
      </c>
      <c r="D142" s="13">
        <v>1.0109999999999999</v>
      </c>
      <c r="E142" s="13">
        <v>1.0109999999999999</v>
      </c>
      <c r="F142" s="114"/>
    </row>
    <row r="143" spans="1:6" ht="22.5" hidden="1" customHeight="1" x14ac:dyDescent="0.25">
      <c r="A143" s="64" t="s">
        <v>1586</v>
      </c>
      <c r="B143" s="13">
        <v>0.995</v>
      </c>
      <c r="C143" s="13">
        <v>0.995</v>
      </c>
      <c r="D143" s="13">
        <v>0.995</v>
      </c>
      <c r="E143" s="13">
        <v>0.995</v>
      </c>
      <c r="F143" s="114"/>
    </row>
    <row r="144" spans="1:6" ht="22.5" hidden="1" customHeight="1" x14ac:dyDescent="0.25">
      <c r="A144" s="64" t="s">
        <v>1588</v>
      </c>
      <c r="B144" s="13">
        <v>1.0089999999999999</v>
      </c>
      <c r="C144" s="13">
        <v>1.0089999999999999</v>
      </c>
      <c r="D144" s="13">
        <v>1.0089999999999999</v>
      </c>
      <c r="E144" s="13">
        <v>1.0089999999999999</v>
      </c>
      <c r="F144" s="114"/>
    </row>
    <row r="145" spans="1:6" ht="22.5" hidden="1" customHeight="1" x14ac:dyDescent="0.25">
      <c r="A145" s="64" t="s">
        <v>1590</v>
      </c>
      <c r="B145" s="13">
        <v>0.998</v>
      </c>
      <c r="C145" s="13">
        <v>0.998</v>
      </c>
      <c r="D145" s="13">
        <v>0.998</v>
      </c>
      <c r="E145" s="13">
        <v>0.998</v>
      </c>
      <c r="F145" s="114"/>
    </row>
    <row r="146" spans="1:6" ht="22.5" hidden="1" customHeight="1" x14ac:dyDescent="0.25">
      <c r="A146" s="64" t="s">
        <v>1591</v>
      </c>
      <c r="B146" s="13">
        <v>0.998</v>
      </c>
      <c r="C146" s="13">
        <v>0.998</v>
      </c>
      <c r="D146" s="13">
        <v>0.998</v>
      </c>
      <c r="E146" s="13">
        <v>0.998</v>
      </c>
      <c r="F146" s="114"/>
    </row>
    <row r="147" spans="1:6" ht="22.5" hidden="1" customHeight="1" x14ac:dyDescent="0.25">
      <c r="A147" s="64" t="s">
        <v>1592</v>
      </c>
      <c r="B147" s="13">
        <v>0.997</v>
      </c>
      <c r="C147" s="13">
        <v>0.997</v>
      </c>
      <c r="D147" s="13">
        <v>0.997</v>
      </c>
      <c r="E147" s="13">
        <v>0.997</v>
      </c>
      <c r="F147" s="114"/>
    </row>
    <row r="148" spans="1:6" ht="22.5" hidden="1" customHeight="1" x14ac:dyDescent="0.25">
      <c r="A148" s="64" t="s">
        <v>1593</v>
      </c>
      <c r="B148" s="13">
        <v>0.90900000000000003</v>
      </c>
      <c r="C148" s="13">
        <v>0.90900000000000003</v>
      </c>
      <c r="D148" s="13">
        <v>0.90900000000000003</v>
      </c>
      <c r="E148" s="13">
        <v>0.90900000000000003</v>
      </c>
      <c r="F148" s="114"/>
    </row>
    <row r="149" spans="1:6" ht="22.5" hidden="1" customHeight="1" x14ac:dyDescent="0.25">
      <c r="A149" s="64" t="s">
        <v>1594</v>
      </c>
      <c r="B149" s="13">
        <v>0.90900000000000003</v>
      </c>
      <c r="C149" s="13">
        <v>0.90900000000000003</v>
      </c>
      <c r="D149" s="13">
        <v>0.90900000000000003</v>
      </c>
      <c r="E149" s="13">
        <v>0.90900000000000003</v>
      </c>
      <c r="F149" s="114"/>
    </row>
    <row r="150" spans="1:6" ht="22.5" hidden="1" customHeight="1" x14ac:dyDescent="0.25">
      <c r="A150" s="64" t="s">
        <v>1595</v>
      </c>
      <c r="B150" s="13">
        <v>0.98699999999999999</v>
      </c>
      <c r="C150" s="13">
        <v>0.98699999999999999</v>
      </c>
      <c r="D150" s="13">
        <v>0.98699999999999999</v>
      </c>
      <c r="E150" s="13">
        <v>0.98699999999999999</v>
      </c>
      <c r="F150" s="114"/>
    </row>
    <row r="151" spans="1:6" ht="22.5" hidden="1" customHeight="1" x14ac:dyDescent="0.25">
      <c r="A151" s="64" t="s">
        <v>1597</v>
      </c>
      <c r="B151" s="13">
        <v>0.996</v>
      </c>
      <c r="C151" s="13">
        <v>0.996</v>
      </c>
      <c r="D151" s="13">
        <v>0.996</v>
      </c>
      <c r="E151" s="13">
        <v>0.996</v>
      </c>
      <c r="F151" s="114"/>
    </row>
    <row r="152" spans="1:6" ht="22.5" hidden="1" customHeight="1" x14ac:dyDescent="0.25">
      <c r="A152" s="64" t="s">
        <v>1598</v>
      </c>
      <c r="B152" s="13">
        <v>0.996</v>
      </c>
      <c r="C152" s="13">
        <v>0.996</v>
      </c>
      <c r="D152" s="13">
        <v>0.996</v>
      </c>
      <c r="E152" s="13">
        <v>0.996</v>
      </c>
      <c r="F152" s="114"/>
    </row>
    <row r="153" spans="1:6" ht="22.5" hidden="1" customHeight="1" x14ac:dyDescent="0.25">
      <c r="A153" s="64" t="s">
        <v>1599</v>
      </c>
      <c r="B153" s="13">
        <v>0.997</v>
      </c>
      <c r="C153" s="13">
        <v>0.997</v>
      </c>
      <c r="D153" s="13">
        <v>0.997</v>
      </c>
      <c r="E153" s="13">
        <v>0.997</v>
      </c>
      <c r="F153" s="114"/>
    </row>
    <row r="154" spans="1:6" ht="22.5" hidden="1" customHeight="1" x14ac:dyDescent="0.25">
      <c r="A154" s="64" t="s">
        <v>1600</v>
      </c>
      <c r="B154" s="13">
        <v>0.998</v>
      </c>
      <c r="C154" s="13">
        <v>0.998</v>
      </c>
      <c r="D154" s="13">
        <v>0.998</v>
      </c>
      <c r="E154" s="13">
        <v>0.998</v>
      </c>
      <c r="F154" s="114"/>
    </row>
    <row r="155" spans="1:6" ht="22.5" hidden="1" customHeight="1" x14ac:dyDescent="0.25">
      <c r="A155" s="64" t="s">
        <v>1601</v>
      </c>
      <c r="B155" s="13">
        <v>0.99299999999999999</v>
      </c>
      <c r="C155" s="13">
        <v>0.99299999999999999</v>
      </c>
      <c r="D155" s="13">
        <v>0.99299999999999999</v>
      </c>
      <c r="E155" s="13">
        <v>0.99299999999999999</v>
      </c>
      <c r="F155" s="114"/>
    </row>
    <row r="156" spans="1:6" ht="22.5" hidden="1" customHeight="1" x14ac:dyDescent="0.25">
      <c r="A156" s="64" t="s">
        <v>1602</v>
      </c>
      <c r="B156" s="13">
        <v>0.99</v>
      </c>
      <c r="C156" s="13">
        <v>0.99</v>
      </c>
      <c r="D156" s="13">
        <v>0.99</v>
      </c>
      <c r="E156" s="13">
        <v>0.99</v>
      </c>
      <c r="F156" s="114"/>
    </row>
    <row r="157" spans="1:6" ht="22.5" hidden="1" customHeight="1" x14ac:dyDescent="0.25">
      <c r="A157" s="64" t="s">
        <v>1603</v>
      </c>
      <c r="B157" s="13">
        <v>1</v>
      </c>
      <c r="C157" s="13">
        <v>1</v>
      </c>
      <c r="D157" s="13">
        <v>1</v>
      </c>
      <c r="E157" s="13">
        <v>1</v>
      </c>
      <c r="F157" s="114"/>
    </row>
    <row r="158" spans="1:6" ht="22.5" hidden="1" customHeight="1" x14ac:dyDescent="0.25">
      <c r="A158" s="64" t="s">
        <v>1603</v>
      </c>
      <c r="B158" s="13">
        <v>0.999</v>
      </c>
      <c r="C158" s="13">
        <v>0.999</v>
      </c>
      <c r="D158" s="13">
        <v>0.999</v>
      </c>
      <c r="E158" s="13">
        <v>0.999</v>
      </c>
      <c r="F158" s="114"/>
    </row>
    <row r="159" spans="1:6" ht="22.5" hidden="1" customHeight="1" thickBot="1" x14ac:dyDescent="0.3">
      <c r="A159" s="68" t="s">
        <v>1603</v>
      </c>
      <c r="B159" s="69">
        <v>0.99399999999999999</v>
      </c>
      <c r="C159" s="69">
        <v>0.99399999999999999</v>
      </c>
      <c r="D159" s="69">
        <v>0.99399999999999999</v>
      </c>
      <c r="E159" s="69">
        <v>0.99399999999999999</v>
      </c>
      <c r="F159" s="114"/>
    </row>
    <row r="160" spans="1:6"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sheetData>
  <sheetProtection sheet="1" objects="1" scenarios="1"/>
  <mergeCells count="10">
    <mergeCell ref="A23:E23"/>
    <mergeCell ref="A24:E24"/>
    <mergeCell ref="A98:E98"/>
    <mergeCell ref="A99:E99"/>
    <mergeCell ref="A2:E2"/>
    <mergeCell ref="A4:A5"/>
    <mergeCell ref="A12:E12"/>
    <mergeCell ref="A13:E13"/>
    <mergeCell ref="A3:E3"/>
    <mergeCell ref="B9:E9"/>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92EB91-26BB-463F-96C4-8C6DE269A4E7}">
  <sheetPr>
    <pageSetUpPr fitToPage="1"/>
  </sheetPr>
  <dimension ref="A1:XEJ185"/>
  <sheetViews>
    <sheetView zoomScale="80" zoomScaleNormal="80" zoomScaleSheetLayoutView="100" workbookViewId="0"/>
  </sheetViews>
  <sheetFormatPr defaultColWidth="9.1796875" defaultRowHeight="12.5" x14ac:dyDescent="0.25"/>
  <cols>
    <col min="1" max="7" width="24" customWidth="1"/>
    <col min="8" max="16384" width="9.1796875" style="44"/>
  </cols>
  <sheetData>
    <row r="1" spans="1:16364"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c r="XEJ1" s="44"/>
    </row>
    <row r="2" spans="1:16364" s="53" customFormat="1" ht="44.25" customHeight="1" x14ac:dyDescent="0.25">
      <c r="A2" s="167" t="s">
        <v>1509</v>
      </c>
      <c r="B2" s="168"/>
      <c r="C2" s="168"/>
      <c r="D2" s="168"/>
      <c r="E2" s="168"/>
      <c r="F2" s="54"/>
      <c r="G2"/>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c r="XEJ2" s="44"/>
    </row>
    <row r="3" spans="1:16364" ht="47.25" customHeight="1" x14ac:dyDescent="0.25">
      <c r="A3" s="177" t="s">
        <v>1662</v>
      </c>
      <c r="B3" s="178"/>
      <c r="C3" s="178"/>
      <c r="D3" s="178"/>
      <c r="E3" s="178"/>
      <c r="F3" s="179"/>
      <c r="G3" s="120"/>
    </row>
    <row r="4" spans="1:16364" ht="23.25" customHeight="1" x14ac:dyDescent="0.25">
      <c r="A4" s="170" t="s">
        <v>1</v>
      </c>
      <c r="B4" s="2" t="s">
        <v>2</v>
      </c>
      <c r="C4" s="2" t="s">
        <v>3</v>
      </c>
      <c r="D4" s="2" t="s">
        <v>4</v>
      </c>
      <c r="E4" s="2" t="s">
        <v>5</v>
      </c>
      <c r="F4" s="2" t="s">
        <v>1664</v>
      </c>
      <c r="G4" s="115"/>
    </row>
    <row r="5" spans="1:16364" ht="23.25" customHeight="1" x14ac:dyDescent="0.25">
      <c r="A5" s="171"/>
      <c r="B5" s="2" t="s">
        <v>1510</v>
      </c>
      <c r="C5" s="2" t="s">
        <v>1511</v>
      </c>
      <c r="D5" s="2" t="s">
        <v>8</v>
      </c>
      <c r="E5" s="2" t="s">
        <v>9</v>
      </c>
      <c r="F5" s="2" t="s">
        <v>1665</v>
      </c>
      <c r="G5" s="115"/>
    </row>
    <row r="6" spans="1:16364" ht="36.75" customHeight="1" x14ac:dyDescent="0.25">
      <c r="A6" s="2" t="s">
        <v>1512</v>
      </c>
      <c r="B6" s="52"/>
      <c r="C6" s="52"/>
      <c r="D6" s="52"/>
      <c r="E6" s="52"/>
      <c r="F6" s="52"/>
      <c r="G6" s="116"/>
    </row>
    <row r="7" spans="1:16364" ht="33.75" customHeight="1" x14ac:dyDescent="0.25">
      <c r="A7" s="2" t="s">
        <v>1515</v>
      </c>
      <c r="B7" s="52"/>
      <c r="C7" s="112"/>
      <c r="D7" s="52"/>
      <c r="E7" s="52"/>
      <c r="F7" s="52"/>
      <c r="G7" s="116"/>
    </row>
    <row r="8" spans="1:16364" ht="33.75" customHeight="1" x14ac:dyDescent="0.25">
      <c r="A8" s="2" t="s">
        <v>17</v>
      </c>
      <c r="B8" s="52"/>
      <c r="C8" s="52"/>
      <c r="D8" s="52"/>
      <c r="E8" s="52"/>
      <c r="F8" s="52"/>
      <c r="G8" s="116"/>
    </row>
    <row r="9" spans="1:16364" ht="12.75" customHeight="1" x14ac:dyDescent="0.25">
      <c r="A9" s="58" t="s">
        <v>18</v>
      </c>
      <c r="B9" s="135" t="s">
        <v>19</v>
      </c>
      <c r="C9" s="135"/>
      <c r="D9" s="135"/>
      <c r="E9" s="135"/>
      <c r="F9" s="135"/>
      <c r="G9" s="119"/>
    </row>
    <row r="10" spans="1:16364" ht="13" x14ac:dyDescent="0.25">
      <c r="A10" s="60"/>
      <c r="B10" s="5"/>
      <c r="C10" s="5"/>
      <c r="D10" s="5"/>
      <c r="E10" s="5"/>
      <c r="F10" s="55"/>
    </row>
    <row r="11" spans="1:16364" x14ac:dyDescent="0.25">
      <c r="A11" s="61"/>
      <c r="B11" s="5"/>
      <c r="C11" s="5"/>
      <c r="D11" s="5"/>
      <c r="E11" s="5"/>
      <c r="F11" s="55"/>
    </row>
    <row r="12" spans="1:16364" ht="23.25" customHeight="1" x14ac:dyDescent="0.25">
      <c r="A12" s="165" t="s">
        <v>20</v>
      </c>
      <c r="B12" s="152"/>
      <c r="C12" s="152"/>
      <c r="D12" s="152"/>
      <c r="E12" s="152"/>
      <c r="F12" s="166"/>
      <c r="G12" s="113"/>
    </row>
    <row r="13" spans="1:16364" ht="23.25" customHeight="1" x14ac:dyDescent="0.25">
      <c r="A13" s="165" t="s">
        <v>21</v>
      </c>
      <c r="B13" s="152"/>
      <c r="C13" s="152"/>
      <c r="D13" s="152"/>
      <c r="E13" s="152"/>
      <c r="F13" s="166"/>
      <c r="G13" s="113"/>
    </row>
    <row r="14" spans="1:16364" ht="23.25" customHeight="1" x14ac:dyDescent="0.25">
      <c r="A14" s="62" t="s">
        <v>22</v>
      </c>
      <c r="B14" s="2" t="s">
        <v>2</v>
      </c>
      <c r="C14" s="2" t="s">
        <v>3</v>
      </c>
      <c r="D14" s="2" t="s">
        <v>4</v>
      </c>
      <c r="E14" s="2" t="s">
        <v>5</v>
      </c>
      <c r="F14" s="2" t="s">
        <v>1664</v>
      </c>
      <c r="G14" s="63" t="s">
        <v>23</v>
      </c>
    </row>
    <row r="15" spans="1:16364" ht="110.25" customHeight="1" x14ac:dyDescent="0.25">
      <c r="A15" s="64" t="s">
        <v>1517</v>
      </c>
      <c r="B15" s="72"/>
      <c r="C15" s="72"/>
      <c r="D15" s="72"/>
      <c r="E15" s="72"/>
      <c r="F15" s="72"/>
      <c r="G15" s="65" t="s">
        <v>1518</v>
      </c>
    </row>
    <row r="16" spans="1:16364" ht="33.75" customHeight="1" x14ac:dyDescent="0.25">
      <c r="A16" s="64" t="s">
        <v>1519</v>
      </c>
      <c r="B16" s="72"/>
      <c r="C16" s="72"/>
      <c r="D16" s="72"/>
      <c r="E16" s="72"/>
      <c r="F16" s="72"/>
      <c r="G16" s="65" t="s">
        <v>1520</v>
      </c>
    </row>
    <row r="17" spans="1:7" ht="33.75" customHeight="1" x14ac:dyDescent="0.25">
      <c r="A17" s="64" t="s">
        <v>1521</v>
      </c>
      <c r="B17" s="72"/>
      <c r="C17" s="72"/>
      <c r="D17" s="72"/>
      <c r="E17" s="72"/>
      <c r="F17" s="72"/>
      <c r="G17" s="65" t="s">
        <v>1522</v>
      </c>
    </row>
    <row r="18" spans="1:7" ht="192" customHeight="1" x14ac:dyDescent="0.25">
      <c r="A18" s="64" t="s">
        <v>1523</v>
      </c>
      <c r="B18" s="72"/>
      <c r="C18" s="72"/>
      <c r="D18" s="72"/>
      <c r="E18" s="72"/>
      <c r="F18" s="72"/>
      <c r="G18" s="65" t="s">
        <v>1524</v>
      </c>
    </row>
    <row r="19" spans="1:7" ht="23.25" customHeight="1" x14ac:dyDescent="0.25">
      <c r="A19" s="64" t="s">
        <v>1525</v>
      </c>
      <c r="B19" s="72"/>
      <c r="C19" s="72"/>
      <c r="D19" s="72"/>
      <c r="E19" s="72"/>
      <c r="F19" s="72"/>
      <c r="G19" s="66"/>
    </row>
    <row r="20" spans="1:7" ht="23.25" customHeight="1" x14ac:dyDescent="0.25">
      <c r="A20" s="64" t="s">
        <v>1526</v>
      </c>
      <c r="B20" s="72"/>
      <c r="C20" s="72"/>
      <c r="D20" s="72"/>
      <c r="E20" s="72"/>
      <c r="F20" s="72"/>
      <c r="G20" s="66"/>
    </row>
    <row r="21" spans="1:7" ht="23.25" customHeight="1" x14ac:dyDescent="0.25">
      <c r="A21" s="64" t="s">
        <v>1527</v>
      </c>
      <c r="B21" s="72"/>
      <c r="C21" s="72"/>
      <c r="D21" s="72"/>
      <c r="E21" s="72"/>
      <c r="F21" s="72"/>
      <c r="G21" s="66"/>
    </row>
    <row r="22" spans="1:7" hidden="1" x14ac:dyDescent="0.25">
      <c r="A22" s="61"/>
      <c r="F22" s="55"/>
    </row>
    <row r="23" spans="1:7" ht="22.5" hidden="1" customHeight="1" x14ac:dyDescent="0.25">
      <c r="A23" s="165" t="s">
        <v>35</v>
      </c>
      <c r="B23" s="152"/>
      <c r="C23" s="152"/>
      <c r="D23" s="152"/>
      <c r="E23" s="152"/>
      <c r="F23" s="166"/>
      <c r="G23" s="113"/>
    </row>
    <row r="24" spans="1:7" ht="22.5" hidden="1" customHeight="1" x14ac:dyDescent="0.25">
      <c r="A24" s="165" t="s">
        <v>36</v>
      </c>
      <c r="B24" s="152"/>
      <c r="C24" s="152"/>
      <c r="D24" s="152"/>
      <c r="E24" s="152"/>
      <c r="F24" s="166"/>
      <c r="G24" s="113"/>
    </row>
    <row r="25" spans="1:7" ht="22.5" hidden="1" customHeight="1" x14ac:dyDescent="0.25">
      <c r="A25" s="62" t="s">
        <v>37</v>
      </c>
      <c r="B25" s="2" t="s">
        <v>2</v>
      </c>
      <c r="C25" s="2" t="s">
        <v>3</v>
      </c>
      <c r="D25" s="2" t="s">
        <v>4</v>
      </c>
      <c r="E25" s="2" t="s">
        <v>5</v>
      </c>
      <c r="F25" s="63" t="s">
        <v>23</v>
      </c>
      <c r="G25" s="113"/>
    </row>
    <row r="26" spans="1:7" ht="22.5" hidden="1" customHeight="1" x14ac:dyDescent="0.25">
      <c r="A26" s="64" t="s">
        <v>1528</v>
      </c>
      <c r="B26" s="13">
        <v>1.032</v>
      </c>
      <c r="C26" s="13">
        <v>1.032</v>
      </c>
      <c r="D26" s="13">
        <v>1.032</v>
      </c>
      <c r="E26" s="13">
        <v>1.032</v>
      </c>
      <c r="F26" s="67">
        <v>610</v>
      </c>
      <c r="G26" s="114"/>
    </row>
    <row r="27" spans="1:7" ht="22.5" hidden="1" customHeight="1" x14ac:dyDescent="0.25">
      <c r="A27" s="64" t="s">
        <v>1529</v>
      </c>
      <c r="B27" s="13">
        <v>1.002</v>
      </c>
      <c r="C27" s="13">
        <v>1.002</v>
      </c>
      <c r="D27" s="13">
        <v>1.002</v>
      </c>
      <c r="E27" s="13">
        <v>1.002</v>
      </c>
      <c r="F27" s="67">
        <v>500</v>
      </c>
      <c r="G27" s="114"/>
    </row>
    <row r="28" spans="1:7" ht="22.5" hidden="1" customHeight="1" x14ac:dyDescent="0.25">
      <c r="A28" s="64" t="s">
        <v>1530</v>
      </c>
      <c r="B28" s="13">
        <v>1.012</v>
      </c>
      <c r="C28" s="13">
        <v>1.012</v>
      </c>
      <c r="D28" s="13">
        <v>1.012</v>
      </c>
      <c r="E28" s="13">
        <v>1.012</v>
      </c>
      <c r="F28" s="67">
        <v>650</v>
      </c>
      <c r="G28" s="114"/>
    </row>
    <row r="29" spans="1:7" ht="22.5" hidden="1" customHeight="1" x14ac:dyDescent="0.25">
      <c r="A29" s="64" t="s">
        <v>1531</v>
      </c>
      <c r="B29" s="13">
        <v>1.0529999999999999</v>
      </c>
      <c r="C29" s="13">
        <v>1.0529999999999999</v>
      </c>
      <c r="D29" s="13">
        <v>1.0529999999999999</v>
      </c>
      <c r="E29" s="13">
        <v>1.0529999999999999</v>
      </c>
      <c r="F29" s="67">
        <v>660</v>
      </c>
      <c r="G29" s="114"/>
    </row>
    <row r="30" spans="1:7" ht="22.5" hidden="1" customHeight="1" x14ac:dyDescent="0.25">
      <c r="A30" s="64" t="s">
        <v>1532</v>
      </c>
      <c r="B30" s="13">
        <v>1.024</v>
      </c>
      <c r="C30" s="13">
        <v>1.024</v>
      </c>
      <c r="D30" s="13">
        <v>1.024</v>
      </c>
      <c r="E30" s="13">
        <v>1.024</v>
      </c>
      <c r="F30" s="67">
        <v>640</v>
      </c>
      <c r="G30" s="114"/>
    </row>
    <row r="31" spans="1:7" ht="22.5" hidden="1" customHeight="1" x14ac:dyDescent="0.25">
      <c r="A31" s="64" t="s">
        <v>1533</v>
      </c>
      <c r="B31" s="13">
        <v>1.0149999999999999</v>
      </c>
      <c r="C31" s="13">
        <v>1.0149999999999999</v>
      </c>
      <c r="D31" s="13">
        <v>1.0149999999999999</v>
      </c>
      <c r="E31" s="13">
        <v>1.0149999999999999</v>
      </c>
      <c r="F31" s="67">
        <v>700</v>
      </c>
      <c r="G31" s="114"/>
    </row>
    <row r="32" spans="1:7" ht="22.5" hidden="1" customHeight="1" x14ac:dyDescent="0.25">
      <c r="A32" s="64" t="s">
        <v>1534</v>
      </c>
      <c r="B32" s="13">
        <v>1.0349999999999999</v>
      </c>
      <c r="C32" s="13">
        <v>1.0349999999999999</v>
      </c>
      <c r="D32" s="13">
        <v>1.0349999999999999</v>
      </c>
      <c r="E32" s="13">
        <v>1.0349999999999999</v>
      </c>
      <c r="F32" s="67">
        <v>900</v>
      </c>
      <c r="G32" s="114"/>
    </row>
    <row r="33" spans="1:7" ht="22.5" hidden="1" customHeight="1" x14ac:dyDescent="0.25">
      <c r="A33" s="64" t="s">
        <v>1535</v>
      </c>
      <c r="B33" s="13">
        <v>1.0029999999999999</v>
      </c>
      <c r="C33" s="13">
        <v>1.0029999999999999</v>
      </c>
      <c r="D33" s="13">
        <v>1.0029999999999999</v>
      </c>
      <c r="E33" s="13">
        <v>1.0029999999999999</v>
      </c>
      <c r="F33" s="67">
        <v>670</v>
      </c>
      <c r="G33" s="114"/>
    </row>
    <row r="34" spans="1:7" ht="22.5" hidden="1" customHeight="1" x14ac:dyDescent="0.25">
      <c r="A34" s="64" t="s">
        <v>1536</v>
      </c>
      <c r="B34" s="13">
        <v>1.0049999999999999</v>
      </c>
      <c r="C34" s="13">
        <v>1.0049999999999999</v>
      </c>
      <c r="D34" s="13">
        <v>1.0049999999999999</v>
      </c>
      <c r="E34" s="13">
        <v>1.0049999999999999</v>
      </c>
      <c r="F34" s="67">
        <v>320</v>
      </c>
      <c r="G34" s="114"/>
    </row>
    <row r="35" spans="1:7" ht="22.5" hidden="1" customHeight="1" x14ac:dyDescent="0.25">
      <c r="A35" s="64" t="s">
        <v>1537</v>
      </c>
      <c r="B35" s="13">
        <v>1.0189999999999999</v>
      </c>
      <c r="C35" s="13">
        <v>1.0189999999999999</v>
      </c>
      <c r="D35" s="13">
        <v>1.0189999999999999</v>
      </c>
      <c r="E35" s="13">
        <v>1.0189999999999999</v>
      </c>
      <c r="F35" s="67">
        <v>850</v>
      </c>
      <c r="G35" s="114"/>
    </row>
    <row r="36" spans="1:7" ht="22.5" hidden="1" customHeight="1" x14ac:dyDescent="0.25">
      <c r="A36" s="64" t="s">
        <v>1538</v>
      </c>
      <c r="B36" s="13">
        <v>1.014</v>
      </c>
      <c r="C36" s="13">
        <v>1.014</v>
      </c>
      <c r="D36" s="13">
        <v>1.014</v>
      </c>
      <c r="E36" s="13">
        <v>1.014</v>
      </c>
      <c r="F36" s="67">
        <v>450</v>
      </c>
      <c r="G36" s="114"/>
    </row>
    <row r="37" spans="1:7" ht="22.5" hidden="1" customHeight="1" x14ac:dyDescent="0.25">
      <c r="A37" s="64" t="s">
        <v>1539</v>
      </c>
      <c r="B37" s="13">
        <v>1</v>
      </c>
      <c r="C37" s="13">
        <v>1</v>
      </c>
      <c r="D37" s="13">
        <v>1</v>
      </c>
      <c r="E37" s="13">
        <v>1</v>
      </c>
      <c r="F37" s="67">
        <v>460</v>
      </c>
      <c r="G37" s="114"/>
    </row>
    <row r="38" spans="1:7" ht="22.5" hidden="1" customHeight="1" x14ac:dyDescent="0.25">
      <c r="A38" s="64" t="s">
        <v>1540</v>
      </c>
      <c r="B38" s="13">
        <v>0.999</v>
      </c>
      <c r="C38" s="13">
        <v>0.999</v>
      </c>
      <c r="D38" s="13">
        <v>0.999</v>
      </c>
      <c r="E38" s="13">
        <v>0.999</v>
      </c>
      <c r="F38" s="67">
        <v>680</v>
      </c>
      <c r="G38" s="114"/>
    </row>
    <row r="39" spans="1:7" ht="22.5" hidden="1" customHeight="1" x14ac:dyDescent="0.25">
      <c r="A39" s="64" t="s">
        <v>1541</v>
      </c>
      <c r="B39" s="13">
        <v>1.0069999999999999</v>
      </c>
      <c r="C39" s="13">
        <v>1.0069999999999999</v>
      </c>
      <c r="D39" s="13">
        <v>1.0069999999999999</v>
      </c>
      <c r="E39" s="13">
        <v>1.0069999999999999</v>
      </c>
      <c r="F39" s="67">
        <v>520</v>
      </c>
      <c r="G39" s="114"/>
    </row>
    <row r="40" spans="1:7" ht="22.5" hidden="1" customHeight="1" x14ac:dyDescent="0.25">
      <c r="A40" s="64" t="s">
        <v>1542</v>
      </c>
      <c r="B40" s="13">
        <v>1.073</v>
      </c>
      <c r="C40" s="13">
        <v>1.073</v>
      </c>
      <c r="D40" s="13">
        <v>1.073</v>
      </c>
      <c r="E40" s="13">
        <v>1.073</v>
      </c>
      <c r="F40" s="67">
        <v>510</v>
      </c>
      <c r="G40" s="114"/>
    </row>
    <row r="41" spans="1:7" ht="22.5" hidden="1" customHeight="1" x14ac:dyDescent="0.25">
      <c r="A41" s="64" t="s">
        <v>1543</v>
      </c>
      <c r="B41" s="13">
        <v>1.0129999999999999</v>
      </c>
      <c r="C41" s="13">
        <v>1.0129999999999999</v>
      </c>
      <c r="D41" s="13">
        <v>1.0129999999999999</v>
      </c>
      <c r="E41" s="13">
        <v>1.0129999999999999</v>
      </c>
      <c r="F41" s="67">
        <v>530</v>
      </c>
      <c r="G41" s="114"/>
    </row>
    <row r="42" spans="1:7" ht="22.5" hidden="1" customHeight="1" x14ac:dyDescent="0.25">
      <c r="A42" s="64" t="s">
        <v>1544</v>
      </c>
      <c r="B42" s="13">
        <v>1.0189999999999999</v>
      </c>
      <c r="C42" s="13">
        <v>1.0189999999999999</v>
      </c>
      <c r="D42" s="13">
        <v>1.0189999999999999</v>
      </c>
      <c r="E42" s="13">
        <v>1.0189999999999999</v>
      </c>
      <c r="F42" s="67">
        <v>540</v>
      </c>
      <c r="G42" s="114"/>
    </row>
    <row r="43" spans="1:7" ht="22.5" hidden="1" customHeight="1" x14ac:dyDescent="0.25">
      <c r="A43" s="64" t="s">
        <v>1545</v>
      </c>
      <c r="B43" s="13">
        <v>1.077</v>
      </c>
      <c r="C43" s="13">
        <v>1.077</v>
      </c>
      <c r="D43" s="13">
        <v>1.077</v>
      </c>
      <c r="E43" s="13">
        <v>1.077</v>
      </c>
      <c r="F43" s="67">
        <v>550</v>
      </c>
      <c r="G43" s="114"/>
    </row>
    <row r="44" spans="1:7" ht="22.5" hidden="1" customHeight="1" x14ac:dyDescent="0.25">
      <c r="A44" s="64" t="s">
        <v>1546</v>
      </c>
      <c r="B44" s="13">
        <v>1.008</v>
      </c>
      <c r="C44" s="13">
        <v>1.008</v>
      </c>
      <c r="D44" s="13">
        <v>1.008</v>
      </c>
      <c r="E44" s="13">
        <v>1.008</v>
      </c>
      <c r="F44" s="67">
        <v>810</v>
      </c>
      <c r="G44" s="114"/>
    </row>
    <row r="45" spans="1:7" ht="22.5" hidden="1" customHeight="1" x14ac:dyDescent="0.25">
      <c r="A45" s="64" t="s">
        <v>1547</v>
      </c>
      <c r="B45" s="13">
        <v>1.0109999999999999</v>
      </c>
      <c r="C45" s="13">
        <v>1.0109999999999999</v>
      </c>
      <c r="D45" s="13">
        <v>1.0109999999999999</v>
      </c>
      <c r="E45" s="13">
        <v>1.0109999999999999</v>
      </c>
      <c r="F45" s="67">
        <v>830</v>
      </c>
      <c r="G45" s="114"/>
    </row>
    <row r="46" spans="1:7" ht="22.5" hidden="1" customHeight="1" x14ac:dyDescent="0.25">
      <c r="A46" s="64" t="s">
        <v>1548</v>
      </c>
      <c r="B46" s="13">
        <v>1</v>
      </c>
      <c r="C46" s="13">
        <v>1</v>
      </c>
      <c r="D46" s="13">
        <v>1</v>
      </c>
      <c r="E46" s="13">
        <v>1</v>
      </c>
      <c r="F46" s="67">
        <v>960</v>
      </c>
      <c r="G46" s="114"/>
    </row>
    <row r="47" spans="1:7" ht="22.5" hidden="1" customHeight="1" x14ac:dyDescent="0.25">
      <c r="A47" s="64" t="s">
        <v>1549</v>
      </c>
      <c r="B47" s="13">
        <v>1</v>
      </c>
      <c r="C47" s="13">
        <v>1</v>
      </c>
      <c r="D47" s="13">
        <v>1</v>
      </c>
      <c r="E47" s="13">
        <v>1</v>
      </c>
      <c r="F47" s="67">
        <v>370</v>
      </c>
      <c r="G47" s="114"/>
    </row>
    <row r="48" spans="1:7" ht="22.5" hidden="1" customHeight="1" x14ac:dyDescent="0.25">
      <c r="A48" s="64" t="s">
        <v>1550</v>
      </c>
      <c r="B48" s="13">
        <v>1</v>
      </c>
      <c r="C48" s="13">
        <v>1</v>
      </c>
      <c r="D48" s="13">
        <v>1</v>
      </c>
      <c r="E48" s="13">
        <v>1</v>
      </c>
      <c r="F48" s="67">
        <v>410</v>
      </c>
      <c r="G48" s="114"/>
    </row>
    <row r="49" spans="1:7" ht="22.5" hidden="1" customHeight="1" x14ac:dyDescent="0.25">
      <c r="A49" s="64" t="s">
        <v>1551</v>
      </c>
      <c r="B49" s="13">
        <v>1</v>
      </c>
      <c r="C49" s="13">
        <v>1</v>
      </c>
      <c r="D49" s="13">
        <v>1</v>
      </c>
      <c r="E49" s="13">
        <v>1</v>
      </c>
      <c r="F49" s="67">
        <v>430</v>
      </c>
      <c r="G49" s="114"/>
    </row>
    <row r="50" spans="1:7" ht="22.5" hidden="1" customHeight="1" x14ac:dyDescent="0.25">
      <c r="A50" s="64" t="s">
        <v>1552</v>
      </c>
      <c r="B50" s="13">
        <v>1</v>
      </c>
      <c r="C50" s="13">
        <v>1</v>
      </c>
      <c r="D50" s="13">
        <v>1</v>
      </c>
      <c r="E50" s="13">
        <v>1</v>
      </c>
      <c r="F50" s="67">
        <v>340</v>
      </c>
      <c r="G50" s="114"/>
    </row>
    <row r="51" spans="1:7" ht="22.5" hidden="1" customHeight="1" x14ac:dyDescent="0.25">
      <c r="A51" s="64" t="s">
        <v>1553</v>
      </c>
      <c r="B51" s="13">
        <v>1</v>
      </c>
      <c r="C51" s="13">
        <v>1</v>
      </c>
      <c r="D51" s="13">
        <v>1</v>
      </c>
      <c r="E51" s="13">
        <v>1</v>
      </c>
      <c r="F51" s="67">
        <v>480</v>
      </c>
      <c r="G51" s="114"/>
    </row>
    <row r="52" spans="1:7" ht="22.5" hidden="1" customHeight="1" x14ac:dyDescent="0.25">
      <c r="A52" s="64" t="s">
        <v>1554</v>
      </c>
      <c r="B52" s="13">
        <v>1</v>
      </c>
      <c r="C52" s="13">
        <v>1</v>
      </c>
      <c r="D52" s="13">
        <v>1</v>
      </c>
      <c r="E52" s="13">
        <v>1</v>
      </c>
      <c r="F52" s="67">
        <v>600</v>
      </c>
      <c r="G52" s="114"/>
    </row>
    <row r="53" spans="1:7" ht="22.5" hidden="1" customHeight="1" x14ac:dyDescent="0.25">
      <c r="A53" s="64" t="s">
        <v>1555</v>
      </c>
      <c r="B53" s="13">
        <v>1</v>
      </c>
      <c r="C53" s="13">
        <v>1</v>
      </c>
      <c r="D53" s="13">
        <v>1</v>
      </c>
      <c r="E53" s="13">
        <v>1</v>
      </c>
      <c r="F53" s="67">
        <v>980</v>
      </c>
      <c r="G53" s="114"/>
    </row>
    <row r="54" spans="1:7" ht="22.5" hidden="1" customHeight="1" x14ac:dyDescent="0.25">
      <c r="A54" s="64" t="s">
        <v>1556</v>
      </c>
      <c r="B54" s="13">
        <v>1</v>
      </c>
      <c r="C54" s="13">
        <v>1</v>
      </c>
      <c r="D54" s="13">
        <v>1</v>
      </c>
      <c r="E54" s="13">
        <v>1</v>
      </c>
      <c r="F54" s="67">
        <v>280</v>
      </c>
      <c r="G54" s="114"/>
    </row>
    <row r="55" spans="1:7" ht="22.5" hidden="1" customHeight="1" x14ac:dyDescent="0.25">
      <c r="A55" s="64" t="s">
        <v>1557</v>
      </c>
      <c r="B55" s="13">
        <v>1</v>
      </c>
      <c r="C55" s="13">
        <v>1</v>
      </c>
      <c r="D55" s="13">
        <v>1</v>
      </c>
      <c r="E55" s="13">
        <v>1</v>
      </c>
      <c r="F55" s="67">
        <v>260</v>
      </c>
      <c r="G55" s="114"/>
    </row>
    <row r="56" spans="1:7" ht="22.5" hidden="1" customHeight="1" x14ac:dyDescent="0.25">
      <c r="A56" s="64" t="s">
        <v>1558</v>
      </c>
      <c r="B56" s="13">
        <v>1.0049999999999999</v>
      </c>
      <c r="C56" s="13">
        <v>1.0049999999999999</v>
      </c>
      <c r="D56" s="13">
        <v>1.0049999999999999</v>
      </c>
      <c r="E56" s="13">
        <v>1.0049999999999999</v>
      </c>
      <c r="F56" s="67">
        <v>180</v>
      </c>
      <c r="G56" s="114"/>
    </row>
    <row r="57" spans="1:7" ht="22.5" hidden="1" customHeight="1" x14ac:dyDescent="0.25">
      <c r="A57" s="64" t="s">
        <v>1559</v>
      </c>
      <c r="B57" s="13">
        <v>1</v>
      </c>
      <c r="C57" s="13">
        <v>1</v>
      </c>
      <c r="D57" s="13">
        <v>1</v>
      </c>
      <c r="E57" s="13">
        <v>1</v>
      </c>
      <c r="F57" s="67">
        <v>200</v>
      </c>
      <c r="G57" s="114"/>
    </row>
    <row r="58" spans="1:7" ht="22.5" hidden="1" customHeight="1" x14ac:dyDescent="0.25">
      <c r="A58" s="64" t="s">
        <v>1560</v>
      </c>
      <c r="B58" s="13">
        <v>1</v>
      </c>
      <c r="C58" s="13">
        <v>1</v>
      </c>
      <c r="D58" s="13">
        <v>1</v>
      </c>
      <c r="E58" s="13">
        <v>1</v>
      </c>
      <c r="F58" s="67">
        <v>140</v>
      </c>
      <c r="G58" s="114"/>
    </row>
    <row r="59" spans="1:7" ht="22.5" hidden="1" customHeight="1" x14ac:dyDescent="0.25">
      <c r="A59" s="64" t="s">
        <v>1561</v>
      </c>
      <c r="B59" s="13">
        <v>1</v>
      </c>
      <c r="C59" s="13">
        <v>1</v>
      </c>
      <c r="D59" s="13">
        <v>1</v>
      </c>
      <c r="E59" s="13">
        <v>1</v>
      </c>
      <c r="F59" s="67">
        <v>160</v>
      </c>
      <c r="G59" s="114"/>
    </row>
    <row r="60" spans="1:7" ht="22.5" hidden="1" customHeight="1" x14ac:dyDescent="0.25">
      <c r="A60" s="64" t="s">
        <v>1562</v>
      </c>
      <c r="B60" s="13">
        <v>1.008</v>
      </c>
      <c r="C60" s="13">
        <v>1.008</v>
      </c>
      <c r="D60" s="13">
        <v>1.008</v>
      </c>
      <c r="E60" s="13">
        <v>1.008</v>
      </c>
      <c r="F60" s="67">
        <v>950</v>
      </c>
      <c r="G60" s="114"/>
    </row>
    <row r="61" spans="1:7" ht="22.5" hidden="1" customHeight="1" x14ac:dyDescent="0.25">
      <c r="A61" s="64" t="s">
        <v>1563</v>
      </c>
      <c r="B61" s="13">
        <v>1.01</v>
      </c>
      <c r="C61" s="13">
        <v>1.01</v>
      </c>
      <c r="D61" s="13">
        <v>1.01</v>
      </c>
      <c r="E61" s="13">
        <v>1.01</v>
      </c>
      <c r="F61" s="67">
        <v>910</v>
      </c>
      <c r="G61" s="114"/>
    </row>
    <row r="62" spans="1:7" ht="22.5" hidden="1" customHeight="1" x14ac:dyDescent="0.25">
      <c r="A62" s="64" t="s">
        <v>1564</v>
      </c>
      <c r="B62" s="13">
        <v>1</v>
      </c>
      <c r="C62" s="13">
        <v>1</v>
      </c>
      <c r="D62" s="13">
        <v>1</v>
      </c>
      <c r="E62" s="13">
        <v>1</v>
      </c>
      <c r="F62" s="67">
        <v>920</v>
      </c>
      <c r="G62" s="114"/>
    </row>
    <row r="63" spans="1:7" ht="22.5" hidden="1" customHeight="1" x14ac:dyDescent="0.25">
      <c r="A63" s="64" t="s">
        <v>1565</v>
      </c>
      <c r="B63" s="13">
        <v>1</v>
      </c>
      <c r="C63" s="13">
        <v>1</v>
      </c>
      <c r="D63" s="13">
        <v>1</v>
      </c>
      <c r="E63" s="13">
        <v>1</v>
      </c>
      <c r="F63" s="67">
        <v>110</v>
      </c>
      <c r="G63" s="114"/>
    </row>
    <row r="64" spans="1:7" ht="22.5" hidden="1" customHeight="1" x14ac:dyDescent="0.25">
      <c r="A64" s="64" t="s">
        <v>1566</v>
      </c>
      <c r="B64" s="13">
        <v>1</v>
      </c>
      <c r="C64" s="13">
        <v>1</v>
      </c>
      <c r="D64" s="13">
        <v>1</v>
      </c>
      <c r="E64" s="13">
        <v>1</v>
      </c>
      <c r="F64" s="67">
        <v>220</v>
      </c>
      <c r="G64" s="114"/>
    </row>
    <row r="65" spans="1:7" ht="22.5" hidden="1" customHeight="1" x14ac:dyDescent="0.25">
      <c r="A65" s="64" t="s">
        <v>1567</v>
      </c>
      <c r="B65" s="13">
        <v>1</v>
      </c>
      <c r="C65" s="13">
        <v>1</v>
      </c>
      <c r="D65" s="13">
        <v>1</v>
      </c>
      <c r="E65" s="13">
        <v>1</v>
      </c>
      <c r="F65" s="67">
        <v>80</v>
      </c>
      <c r="G65" s="114"/>
    </row>
    <row r="66" spans="1:7" ht="22.5" hidden="1" customHeight="1" x14ac:dyDescent="0.25">
      <c r="A66" s="64" t="s">
        <v>1568</v>
      </c>
      <c r="B66" s="13">
        <v>1</v>
      </c>
      <c r="C66" s="13">
        <v>1</v>
      </c>
      <c r="D66" s="13">
        <v>1</v>
      </c>
      <c r="E66" s="13">
        <v>1</v>
      </c>
      <c r="F66" s="67">
        <v>40</v>
      </c>
      <c r="G66" s="114"/>
    </row>
    <row r="67" spans="1:7" ht="22.5" hidden="1" customHeight="1" x14ac:dyDescent="0.25">
      <c r="A67" s="64" t="s">
        <v>1569</v>
      </c>
      <c r="B67" s="13">
        <v>1</v>
      </c>
      <c r="C67" s="13">
        <v>1</v>
      </c>
      <c r="D67" s="13">
        <v>1</v>
      </c>
      <c r="E67" s="13">
        <v>1</v>
      </c>
      <c r="F67" s="67">
        <v>60</v>
      </c>
      <c r="G67" s="114"/>
    </row>
    <row r="68" spans="1:7" ht="22.5" hidden="1" customHeight="1" x14ac:dyDescent="0.25">
      <c r="A68" s="64" t="s">
        <v>1570</v>
      </c>
      <c r="B68" s="13">
        <v>1</v>
      </c>
      <c r="C68" s="13">
        <v>1</v>
      </c>
      <c r="D68" s="13">
        <v>1</v>
      </c>
      <c r="E68" s="13">
        <v>1</v>
      </c>
      <c r="F68" s="67">
        <v>68</v>
      </c>
      <c r="G68" s="114"/>
    </row>
    <row r="69" spans="1:7" ht="22.5" hidden="1" customHeight="1" x14ac:dyDescent="0.25">
      <c r="A69" s="64" t="s">
        <v>1571</v>
      </c>
      <c r="B69" s="13">
        <v>1</v>
      </c>
      <c r="C69" s="13">
        <v>1</v>
      </c>
      <c r="D69" s="13">
        <v>1</v>
      </c>
      <c r="E69" s="13">
        <v>1</v>
      </c>
      <c r="F69" s="67">
        <v>20</v>
      </c>
      <c r="G69" s="114"/>
    </row>
    <row r="70" spans="1:7" ht="22.5" hidden="1" customHeight="1" x14ac:dyDescent="0.25">
      <c r="A70" s="64" t="s">
        <v>1572</v>
      </c>
      <c r="B70" s="13">
        <v>1</v>
      </c>
      <c r="C70" s="13">
        <v>1</v>
      </c>
      <c r="D70" s="13">
        <v>1</v>
      </c>
      <c r="E70" s="13">
        <v>1</v>
      </c>
      <c r="F70" s="67">
        <v>10</v>
      </c>
      <c r="G70" s="114"/>
    </row>
    <row r="71" spans="1:7" ht="22.5" hidden="1" customHeight="1" x14ac:dyDescent="0.25">
      <c r="A71" s="64" t="s">
        <v>1573</v>
      </c>
      <c r="B71" s="13">
        <v>1</v>
      </c>
      <c r="C71" s="13">
        <v>1</v>
      </c>
      <c r="D71" s="13">
        <v>1</v>
      </c>
      <c r="E71" s="13">
        <v>1</v>
      </c>
      <c r="F71" s="67">
        <v>88</v>
      </c>
      <c r="G71" s="114"/>
    </row>
    <row r="72" spans="1:7" ht="22.5" hidden="1" customHeight="1" x14ac:dyDescent="0.25">
      <c r="A72" s="64" t="s">
        <v>1574</v>
      </c>
      <c r="B72" s="13">
        <v>1</v>
      </c>
      <c r="C72" s="13">
        <v>1</v>
      </c>
      <c r="D72" s="13">
        <v>1</v>
      </c>
      <c r="E72" s="13">
        <v>1</v>
      </c>
      <c r="F72" s="67">
        <v>237</v>
      </c>
      <c r="G72" s="114"/>
    </row>
    <row r="73" spans="1:7" ht="22.5" hidden="1" customHeight="1" x14ac:dyDescent="0.25">
      <c r="A73" s="64" t="s">
        <v>1575</v>
      </c>
      <c r="B73" s="13">
        <v>1</v>
      </c>
      <c r="C73" s="13">
        <v>1</v>
      </c>
      <c r="D73" s="13">
        <v>1</v>
      </c>
      <c r="E73" s="13">
        <v>1</v>
      </c>
      <c r="F73" s="67">
        <v>257</v>
      </c>
      <c r="G73" s="114"/>
    </row>
    <row r="74" spans="1:7" ht="22.5" hidden="1" customHeight="1" x14ac:dyDescent="0.25">
      <c r="A74" s="64" t="s">
        <v>1576</v>
      </c>
      <c r="B74" s="13">
        <v>1</v>
      </c>
      <c r="C74" s="13">
        <v>1</v>
      </c>
      <c r="D74" s="13">
        <v>1</v>
      </c>
      <c r="E74" s="13">
        <v>1</v>
      </c>
      <c r="F74" s="67">
        <v>277</v>
      </c>
      <c r="G74" s="114"/>
    </row>
    <row r="75" spans="1:7" ht="22.5" hidden="1" customHeight="1" x14ac:dyDescent="0.25">
      <c r="A75" s="64" t="s">
        <v>1577</v>
      </c>
      <c r="B75" s="13">
        <v>1</v>
      </c>
      <c r="C75" s="13">
        <v>1</v>
      </c>
      <c r="D75" s="13">
        <v>1</v>
      </c>
      <c r="E75" s="13">
        <v>1</v>
      </c>
      <c r="F75" s="67">
        <v>297</v>
      </c>
      <c r="G75" s="114"/>
    </row>
    <row r="76" spans="1:7" ht="22.5" hidden="1" customHeight="1" x14ac:dyDescent="0.25">
      <c r="A76" s="64" t="s">
        <v>1578</v>
      </c>
      <c r="B76" s="13">
        <v>1</v>
      </c>
      <c r="C76" s="13">
        <v>1</v>
      </c>
      <c r="D76" s="13">
        <v>1</v>
      </c>
      <c r="E76" s="13">
        <v>1</v>
      </c>
      <c r="F76" s="67">
        <v>187</v>
      </c>
      <c r="G76" s="114"/>
    </row>
    <row r="77" spans="1:7" ht="22.5" hidden="1" customHeight="1" x14ac:dyDescent="0.25">
      <c r="A77" s="64" t="s">
        <v>1579</v>
      </c>
      <c r="B77" s="13">
        <v>1</v>
      </c>
      <c r="C77" s="13">
        <v>1</v>
      </c>
      <c r="D77" s="13">
        <v>1</v>
      </c>
      <c r="E77" s="13">
        <v>1</v>
      </c>
      <c r="F77" s="67">
        <v>207</v>
      </c>
      <c r="G77" s="114"/>
    </row>
    <row r="78" spans="1:7" ht="22.5" hidden="1" customHeight="1" x14ac:dyDescent="0.25">
      <c r="A78" s="64" t="s">
        <v>1580</v>
      </c>
      <c r="B78" s="13">
        <v>0.99</v>
      </c>
      <c r="C78" s="13">
        <v>0.99</v>
      </c>
      <c r="D78" s="13">
        <v>0.99</v>
      </c>
      <c r="E78" s="13">
        <v>0.99</v>
      </c>
      <c r="F78" s="67" t="s">
        <v>1581</v>
      </c>
      <c r="G78" s="114"/>
    </row>
    <row r="79" spans="1:7" ht="22.5" hidden="1" customHeight="1" x14ac:dyDescent="0.25">
      <c r="A79" s="64" t="s">
        <v>1582</v>
      </c>
      <c r="B79" s="13">
        <v>0.999</v>
      </c>
      <c r="C79" s="13">
        <v>0.999</v>
      </c>
      <c r="D79" s="13">
        <v>0.999</v>
      </c>
      <c r="E79" s="13">
        <v>0.999</v>
      </c>
      <c r="F79" s="67" t="s">
        <v>1583</v>
      </c>
      <c r="G79" s="114"/>
    </row>
    <row r="80" spans="1:7" ht="22.5" hidden="1" customHeight="1" x14ac:dyDescent="0.25">
      <c r="A80" s="64" t="s">
        <v>1584</v>
      </c>
      <c r="B80" s="13">
        <v>1.0109999999999999</v>
      </c>
      <c r="C80" s="13">
        <v>1.0109999999999999</v>
      </c>
      <c r="D80" s="13">
        <v>1.0109999999999999</v>
      </c>
      <c r="E80" s="13">
        <v>1.0109999999999999</v>
      </c>
      <c r="F80" s="67" t="s">
        <v>1585</v>
      </c>
      <c r="G80" s="114"/>
    </row>
    <row r="81" spans="1:7" ht="22.5" hidden="1" customHeight="1" x14ac:dyDescent="0.25">
      <c r="A81" s="64" t="s">
        <v>1586</v>
      </c>
      <c r="B81" s="13">
        <v>0.995</v>
      </c>
      <c r="C81" s="13">
        <v>0.995</v>
      </c>
      <c r="D81" s="13">
        <v>0.995</v>
      </c>
      <c r="E81" s="13">
        <v>0.995</v>
      </c>
      <c r="F81" s="67" t="s">
        <v>1587</v>
      </c>
      <c r="G81" s="114"/>
    </row>
    <row r="82" spans="1:7" ht="22.5" hidden="1" customHeight="1" x14ac:dyDescent="0.25">
      <c r="A82" s="64" t="s">
        <v>1588</v>
      </c>
      <c r="B82" s="13">
        <v>1.0089999999999999</v>
      </c>
      <c r="C82" s="13">
        <v>1.0089999999999999</v>
      </c>
      <c r="D82" s="13">
        <v>1.0089999999999999</v>
      </c>
      <c r="E82" s="13">
        <v>1.0089999999999999</v>
      </c>
      <c r="F82" s="67" t="s">
        <v>1589</v>
      </c>
      <c r="G82" s="114"/>
    </row>
    <row r="83" spans="1:7" ht="22.5" hidden="1" customHeight="1" x14ac:dyDescent="0.25">
      <c r="A83" s="64" t="s">
        <v>1590</v>
      </c>
      <c r="B83" s="13">
        <v>1</v>
      </c>
      <c r="C83" s="13">
        <v>1</v>
      </c>
      <c r="D83" s="13">
        <v>1</v>
      </c>
      <c r="E83" s="13">
        <v>1</v>
      </c>
      <c r="F83" s="67">
        <v>307</v>
      </c>
      <c r="G83" s="114"/>
    </row>
    <row r="84" spans="1:7" ht="22.5" hidden="1" customHeight="1" x14ac:dyDescent="0.25">
      <c r="A84" s="64" t="s">
        <v>1591</v>
      </c>
      <c r="B84" s="13">
        <v>1</v>
      </c>
      <c r="C84" s="13">
        <v>1</v>
      </c>
      <c r="D84" s="13">
        <v>1</v>
      </c>
      <c r="E84" s="13">
        <v>1</v>
      </c>
      <c r="F84" s="67">
        <v>327</v>
      </c>
      <c r="G84" s="114"/>
    </row>
    <row r="85" spans="1:7" ht="22.5" hidden="1" customHeight="1" x14ac:dyDescent="0.25">
      <c r="A85" s="64" t="s">
        <v>1592</v>
      </c>
      <c r="B85" s="13">
        <v>1</v>
      </c>
      <c r="C85" s="13">
        <v>1</v>
      </c>
      <c r="D85" s="13">
        <v>1</v>
      </c>
      <c r="E85" s="13">
        <v>1</v>
      </c>
      <c r="F85" s="67">
        <v>347</v>
      </c>
      <c r="G85" s="114"/>
    </row>
    <row r="86" spans="1:7" ht="22.5" hidden="1" customHeight="1" x14ac:dyDescent="0.25">
      <c r="A86" s="64" t="s">
        <v>1593</v>
      </c>
      <c r="B86" s="13">
        <v>1.006</v>
      </c>
      <c r="C86" s="13">
        <v>1.006</v>
      </c>
      <c r="D86" s="13">
        <v>1.006</v>
      </c>
      <c r="E86" s="13">
        <v>1.006</v>
      </c>
      <c r="F86" s="67">
        <v>367</v>
      </c>
      <c r="G86" s="114"/>
    </row>
    <row r="87" spans="1:7" ht="22.5" hidden="1" customHeight="1" x14ac:dyDescent="0.25">
      <c r="A87" s="64" t="s">
        <v>1594</v>
      </c>
      <c r="B87" s="13">
        <v>1.006</v>
      </c>
      <c r="C87" s="13">
        <v>1.006</v>
      </c>
      <c r="D87" s="13">
        <v>1.006</v>
      </c>
      <c r="E87" s="13">
        <v>1.006</v>
      </c>
      <c r="F87" s="67">
        <v>387</v>
      </c>
      <c r="G87" s="114"/>
    </row>
    <row r="88" spans="1:7" ht="22.5" hidden="1" customHeight="1" x14ac:dyDescent="0.25">
      <c r="A88" s="64" t="s">
        <v>1595</v>
      </c>
      <c r="B88" s="13">
        <v>1.0129999999999999</v>
      </c>
      <c r="C88" s="13">
        <v>1.0129999999999999</v>
      </c>
      <c r="D88" s="13">
        <v>1.0129999999999999</v>
      </c>
      <c r="E88" s="13">
        <v>1.0129999999999999</v>
      </c>
      <c r="F88" s="67">
        <v>437</v>
      </c>
      <c r="G88" s="114"/>
    </row>
    <row r="89" spans="1:7" ht="22.5" hidden="1" customHeight="1" x14ac:dyDescent="0.25">
      <c r="A89" s="64" t="s">
        <v>1596</v>
      </c>
      <c r="B89" s="13">
        <v>1.002</v>
      </c>
      <c r="C89" s="13">
        <v>1.002</v>
      </c>
      <c r="D89" s="13">
        <v>1.002</v>
      </c>
      <c r="E89" s="13">
        <v>1.002</v>
      </c>
      <c r="F89" s="67">
        <v>457</v>
      </c>
      <c r="G89" s="114"/>
    </row>
    <row r="90" spans="1:7" ht="22.5" hidden="1" customHeight="1" x14ac:dyDescent="0.25">
      <c r="A90" s="64" t="s">
        <v>1597</v>
      </c>
      <c r="B90" s="13">
        <v>1</v>
      </c>
      <c r="C90" s="13">
        <v>1</v>
      </c>
      <c r="D90" s="13">
        <v>1</v>
      </c>
      <c r="E90" s="13">
        <v>1</v>
      </c>
      <c r="F90" s="67">
        <v>417</v>
      </c>
      <c r="G90" s="114"/>
    </row>
    <row r="91" spans="1:7" ht="22.5" hidden="1" customHeight="1" x14ac:dyDescent="0.25">
      <c r="A91" s="64" t="s">
        <v>1598</v>
      </c>
      <c r="B91" s="13">
        <v>1</v>
      </c>
      <c r="C91" s="13">
        <v>1</v>
      </c>
      <c r="D91" s="13">
        <v>1</v>
      </c>
      <c r="E91" s="13">
        <v>1</v>
      </c>
      <c r="F91" s="67">
        <v>467</v>
      </c>
      <c r="G91" s="114"/>
    </row>
    <row r="92" spans="1:7" ht="22.5" hidden="1" customHeight="1" x14ac:dyDescent="0.25">
      <c r="A92" s="64" t="s">
        <v>1599</v>
      </c>
      <c r="B92" s="13">
        <v>1</v>
      </c>
      <c r="C92" s="13">
        <v>1</v>
      </c>
      <c r="D92" s="13">
        <v>1</v>
      </c>
      <c r="E92" s="13">
        <v>1</v>
      </c>
      <c r="F92" s="67">
        <v>108</v>
      </c>
      <c r="G92" s="114"/>
    </row>
    <row r="93" spans="1:7" ht="22.5" hidden="1" customHeight="1" x14ac:dyDescent="0.25">
      <c r="A93" s="64" t="s">
        <v>1600</v>
      </c>
      <c r="B93" s="13">
        <v>1</v>
      </c>
      <c r="C93" s="13">
        <v>1</v>
      </c>
      <c r="D93" s="13">
        <v>1</v>
      </c>
      <c r="E93" s="13">
        <v>1</v>
      </c>
      <c r="F93" s="67">
        <v>128</v>
      </c>
      <c r="G93" s="114"/>
    </row>
    <row r="94" spans="1:7" ht="22.5" hidden="1" customHeight="1" x14ac:dyDescent="0.25">
      <c r="A94" s="64" t="s">
        <v>1601</v>
      </c>
      <c r="B94" s="13">
        <v>1.004</v>
      </c>
      <c r="C94" s="13">
        <v>1.004</v>
      </c>
      <c r="D94" s="13">
        <v>1.004</v>
      </c>
      <c r="E94" s="13">
        <v>1.004</v>
      </c>
      <c r="F94" s="67">
        <v>487</v>
      </c>
      <c r="G94" s="114"/>
    </row>
    <row r="95" spans="1:7" ht="22.5" hidden="1" customHeight="1" x14ac:dyDescent="0.25">
      <c r="A95" s="64" t="s">
        <v>1602</v>
      </c>
      <c r="B95" s="13">
        <v>1</v>
      </c>
      <c r="C95" s="13">
        <v>1</v>
      </c>
      <c r="D95" s="13">
        <v>1</v>
      </c>
      <c r="E95" s="13">
        <v>1</v>
      </c>
      <c r="F95" s="67">
        <v>517</v>
      </c>
      <c r="G95" s="114"/>
    </row>
    <row r="96" spans="1:7" ht="22.5" hidden="1" customHeight="1" x14ac:dyDescent="0.25">
      <c r="A96" s="64" t="s">
        <v>1603</v>
      </c>
      <c r="B96" s="13">
        <v>0.99399999999999999</v>
      </c>
      <c r="C96" s="13">
        <v>0.99399999999999999</v>
      </c>
      <c r="D96" s="13">
        <v>0.99399999999999999</v>
      </c>
      <c r="E96" s="13">
        <v>0.99399999999999999</v>
      </c>
      <c r="F96" s="67" t="s">
        <v>1604</v>
      </c>
      <c r="G96" s="114"/>
    </row>
    <row r="97" spans="1:7" hidden="1" x14ac:dyDescent="0.25">
      <c r="A97" s="61"/>
      <c r="F97" s="55"/>
    </row>
    <row r="98" spans="1:7" ht="22.5" hidden="1" customHeight="1" x14ac:dyDescent="0.25">
      <c r="A98" s="165" t="s">
        <v>35</v>
      </c>
      <c r="B98" s="152"/>
      <c r="C98" s="152"/>
      <c r="D98" s="152"/>
      <c r="E98" s="152"/>
      <c r="F98" s="166"/>
      <c r="G98" s="113"/>
    </row>
    <row r="99" spans="1:7" ht="22.5" hidden="1" customHeight="1" x14ac:dyDescent="0.25">
      <c r="A99" s="165" t="s">
        <v>275</v>
      </c>
      <c r="B99" s="152"/>
      <c r="C99" s="152"/>
      <c r="D99" s="152"/>
      <c r="E99" s="152"/>
      <c r="F99" s="166"/>
      <c r="G99" s="113"/>
    </row>
    <row r="100" spans="1:7" ht="22.5" hidden="1" customHeight="1" x14ac:dyDescent="0.25">
      <c r="A100" s="62" t="s">
        <v>37</v>
      </c>
      <c r="B100" s="2" t="s">
        <v>2</v>
      </c>
      <c r="C100" s="2" t="s">
        <v>3</v>
      </c>
      <c r="D100" s="2" t="s">
        <v>4</v>
      </c>
      <c r="E100" s="2" t="s">
        <v>5</v>
      </c>
      <c r="F100" s="63" t="s">
        <v>23</v>
      </c>
      <c r="G100" s="113"/>
    </row>
    <row r="101" spans="1:7" ht="22.5" hidden="1" customHeight="1" x14ac:dyDescent="0.25">
      <c r="A101" s="64" t="s">
        <v>1535</v>
      </c>
      <c r="B101" s="13">
        <v>1</v>
      </c>
      <c r="C101" s="13">
        <v>1</v>
      </c>
      <c r="D101" s="13">
        <v>1</v>
      </c>
      <c r="E101" s="13">
        <v>1</v>
      </c>
      <c r="F101" s="67">
        <v>217</v>
      </c>
      <c r="G101" s="114"/>
    </row>
    <row r="102" spans="1:7" ht="22.5" hidden="1" customHeight="1" x14ac:dyDescent="0.25">
      <c r="A102" s="64" t="s">
        <v>1539</v>
      </c>
      <c r="B102" s="13">
        <v>1</v>
      </c>
      <c r="C102" s="13">
        <v>1</v>
      </c>
      <c r="D102" s="13">
        <v>1</v>
      </c>
      <c r="E102" s="13">
        <v>1</v>
      </c>
      <c r="F102" s="67">
        <v>470</v>
      </c>
      <c r="G102" s="114"/>
    </row>
    <row r="103" spans="1:7" ht="22.5" hidden="1" customHeight="1" x14ac:dyDescent="0.25">
      <c r="A103" s="64" t="s">
        <v>1540</v>
      </c>
      <c r="B103" s="13">
        <v>0.99</v>
      </c>
      <c r="C103" s="13">
        <v>0.99</v>
      </c>
      <c r="D103" s="13">
        <v>0.99</v>
      </c>
      <c r="E103" s="13">
        <v>0.99</v>
      </c>
      <c r="F103" s="67">
        <v>690</v>
      </c>
      <c r="G103" s="114"/>
    </row>
    <row r="104" spans="1:7" ht="22.5" hidden="1" customHeight="1" x14ac:dyDescent="0.25">
      <c r="A104" s="64" t="s">
        <v>1541</v>
      </c>
      <c r="B104" s="13">
        <v>1</v>
      </c>
      <c r="C104" s="13">
        <v>1</v>
      </c>
      <c r="D104" s="13">
        <v>1</v>
      </c>
      <c r="E104" s="13">
        <v>1</v>
      </c>
      <c r="F104" s="67">
        <v>730</v>
      </c>
      <c r="G104" s="114"/>
    </row>
    <row r="105" spans="1:7" ht="22.5" hidden="1" customHeight="1" x14ac:dyDescent="0.25">
      <c r="A105" s="64" t="s">
        <v>1542</v>
      </c>
      <c r="B105" s="13">
        <v>1</v>
      </c>
      <c r="C105" s="13">
        <v>1</v>
      </c>
      <c r="D105" s="13">
        <v>1</v>
      </c>
      <c r="E105" s="13">
        <v>1</v>
      </c>
      <c r="F105" s="67">
        <v>720</v>
      </c>
      <c r="G105" s="114"/>
    </row>
    <row r="106" spans="1:7" ht="22.5" hidden="1" customHeight="1" x14ac:dyDescent="0.25">
      <c r="A106" s="64" t="s">
        <v>1543</v>
      </c>
      <c r="B106" s="13">
        <v>0.999</v>
      </c>
      <c r="C106" s="13">
        <v>0.999</v>
      </c>
      <c r="D106" s="13">
        <v>0.999</v>
      </c>
      <c r="E106" s="13">
        <v>0.999</v>
      </c>
      <c r="F106" s="67">
        <v>770</v>
      </c>
      <c r="G106" s="114"/>
    </row>
    <row r="107" spans="1:7" ht="22.5" hidden="1" customHeight="1" x14ac:dyDescent="0.25">
      <c r="A107" s="64" t="s">
        <v>1544</v>
      </c>
      <c r="B107" s="13">
        <v>1.0009999999999999</v>
      </c>
      <c r="C107" s="13">
        <v>1.0009999999999999</v>
      </c>
      <c r="D107" s="13">
        <v>1.0009999999999999</v>
      </c>
      <c r="E107" s="13">
        <v>1.0009999999999999</v>
      </c>
      <c r="F107" s="67">
        <v>740</v>
      </c>
      <c r="G107" s="114"/>
    </row>
    <row r="108" spans="1:7" ht="22.5" hidden="1" customHeight="1" x14ac:dyDescent="0.25">
      <c r="A108" s="64" t="s">
        <v>1545</v>
      </c>
      <c r="B108" s="13">
        <v>1.0009999999999999</v>
      </c>
      <c r="C108" s="13">
        <v>1.0009999999999999</v>
      </c>
      <c r="D108" s="13">
        <v>1.0009999999999999</v>
      </c>
      <c r="E108" s="13">
        <v>1.0009999999999999</v>
      </c>
      <c r="F108" s="67">
        <v>750</v>
      </c>
      <c r="G108" s="114"/>
    </row>
    <row r="109" spans="1:7" ht="22.5" hidden="1" customHeight="1" x14ac:dyDescent="0.25">
      <c r="A109" s="64" t="s">
        <v>1546</v>
      </c>
      <c r="B109" s="13">
        <v>1.0009999999999999</v>
      </c>
      <c r="C109" s="13">
        <v>1.0009999999999999</v>
      </c>
      <c r="D109" s="13">
        <v>1.0009999999999999</v>
      </c>
      <c r="E109" s="13">
        <v>1.0009999999999999</v>
      </c>
      <c r="F109" s="67">
        <v>820</v>
      </c>
      <c r="G109" s="114"/>
    </row>
    <row r="110" spans="1:7" ht="22.5" hidden="1" customHeight="1" x14ac:dyDescent="0.25">
      <c r="A110" s="64" t="s">
        <v>1547</v>
      </c>
      <c r="B110" s="13">
        <v>1</v>
      </c>
      <c r="C110" s="13">
        <v>1</v>
      </c>
      <c r="D110" s="13">
        <v>1</v>
      </c>
      <c r="E110" s="13">
        <v>1</v>
      </c>
      <c r="F110" s="67">
        <v>840</v>
      </c>
      <c r="G110" s="114"/>
    </row>
    <row r="111" spans="1:7" ht="22.5" hidden="1" customHeight="1" x14ac:dyDescent="0.25">
      <c r="A111" s="64" t="s">
        <v>1548</v>
      </c>
      <c r="B111" s="13">
        <v>0.995</v>
      </c>
      <c r="C111" s="13">
        <v>0.995</v>
      </c>
      <c r="D111" s="13">
        <v>0.995</v>
      </c>
      <c r="E111" s="13">
        <v>0.995</v>
      </c>
      <c r="F111" s="67">
        <v>970</v>
      </c>
      <c r="G111" s="114"/>
    </row>
    <row r="112" spans="1:7" ht="22.5" hidden="1" customHeight="1" x14ac:dyDescent="0.25">
      <c r="A112" s="64" t="s">
        <v>1549</v>
      </c>
      <c r="B112" s="13">
        <v>0.99199999999999999</v>
      </c>
      <c r="C112" s="13">
        <v>0.99199999999999999</v>
      </c>
      <c r="D112" s="13">
        <v>0.99199999999999999</v>
      </c>
      <c r="E112" s="13">
        <v>0.99199999999999999</v>
      </c>
      <c r="F112" s="67">
        <v>360</v>
      </c>
      <c r="G112" s="114"/>
    </row>
    <row r="113" spans="1:7" ht="22.5" hidden="1" customHeight="1" x14ac:dyDescent="0.25">
      <c r="A113" s="64" t="s">
        <v>1550</v>
      </c>
      <c r="B113" s="13">
        <v>0.99399999999999999</v>
      </c>
      <c r="C113" s="13">
        <v>0.99399999999999999</v>
      </c>
      <c r="D113" s="13">
        <v>0.99399999999999999</v>
      </c>
      <c r="E113" s="13">
        <v>0.99399999999999999</v>
      </c>
      <c r="F113" s="67">
        <v>420</v>
      </c>
      <c r="G113" s="114"/>
    </row>
    <row r="114" spans="1:7" ht="22.5" hidden="1" customHeight="1" x14ac:dyDescent="0.25">
      <c r="A114" s="64" t="s">
        <v>1551</v>
      </c>
      <c r="B114" s="13">
        <v>0.99199999999999999</v>
      </c>
      <c r="C114" s="13">
        <v>0.99199999999999999</v>
      </c>
      <c r="D114" s="13">
        <v>0.99199999999999999</v>
      </c>
      <c r="E114" s="13">
        <v>0.99199999999999999</v>
      </c>
      <c r="F114" s="67">
        <v>440</v>
      </c>
      <c r="G114" s="114"/>
    </row>
    <row r="115" spans="1:7" ht="22.5" hidden="1" customHeight="1" x14ac:dyDescent="0.25">
      <c r="A115" s="64" t="s">
        <v>1552</v>
      </c>
      <c r="B115" s="13">
        <v>0.97699999999999998</v>
      </c>
      <c r="C115" s="13">
        <v>0.97699999999999998</v>
      </c>
      <c r="D115" s="13">
        <v>0.97699999999999998</v>
      </c>
      <c r="E115" s="13">
        <v>0.97699999999999998</v>
      </c>
      <c r="F115" s="67">
        <v>350</v>
      </c>
      <c r="G115" s="114"/>
    </row>
    <row r="116" spans="1:7" ht="22.5" hidden="1" customHeight="1" x14ac:dyDescent="0.25">
      <c r="A116" s="64" t="s">
        <v>1553</v>
      </c>
      <c r="B116" s="13">
        <v>0.99299999999999999</v>
      </c>
      <c r="C116" s="13">
        <v>0.99299999999999999</v>
      </c>
      <c r="D116" s="13">
        <v>0.99299999999999999</v>
      </c>
      <c r="E116" s="13">
        <v>0.99299999999999999</v>
      </c>
      <c r="F116" s="67">
        <v>490</v>
      </c>
      <c r="G116" s="114"/>
    </row>
    <row r="117" spans="1:7" ht="22.5" hidden="1" customHeight="1" x14ac:dyDescent="0.25">
      <c r="A117" s="64" t="s">
        <v>1554</v>
      </c>
      <c r="B117" s="13">
        <v>0.999</v>
      </c>
      <c r="C117" s="13">
        <v>0.999</v>
      </c>
      <c r="D117" s="13">
        <v>0.999</v>
      </c>
      <c r="E117" s="13">
        <v>0.999</v>
      </c>
      <c r="F117" s="67">
        <v>590</v>
      </c>
      <c r="G117" s="114"/>
    </row>
    <row r="118" spans="1:7" ht="22.5" hidden="1" customHeight="1" x14ac:dyDescent="0.25">
      <c r="A118" s="64" t="s">
        <v>1555</v>
      </c>
      <c r="B118" s="13">
        <v>0.998</v>
      </c>
      <c r="C118" s="13">
        <v>0.998</v>
      </c>
      <c r="D118" s="13">
        <v>0.998</v>
      </c>
      <c r="E118" s="13">
        <v>0.998</v>
      </c>
      <c r="F118" s="67">
        <v>990</v>
      </c>
      <c r="G118" s="114"/>
    </row>
    <row r="119" spans="1:7" ht="22.5" hidden="1" customHeight="1" x14ac:dyDescent="0.25">
      <c r="A119" s="64" t="s">
        <v>1556</v>
      </c>
      <c r="B119" s="13">
        <v>0.98899999999999999</v>
      </c>
      <c r="C119" s="13">
        <v>0.98899999999999999</v>
      </c>
      <c r="D119" s="13">
        <v>0.98899999999999999</v>
      </c>
      <c r="E119" s="13">
        <v>0.98899999999999999</v>
      </c>
      <c r="F119" s="67">
        <v>290</v>
      </c>
      <c r="G119" s="114"/>
    </row>
    <row r="120" spans="1:7" ht="22.5" hidden="1" customHeight="1" x14ac:dyDescent="0.25">
      <c r="A120" s="64" t="s">
        <v>1557</v>
      </c>
      <c r="B120" s="13">
        <v>0.99399999999999999</v>
      </c>
      <c r="C120" s="13">
        <v>0.99399999999999999</v>
      </c>
      <c r="D120" s="13">
        <v>0.99399999999999999</v>
      </c>
      <c r="E120" s="13">
        <v>0.99399999999999999</v>
      </c>
      <c r="F120" s="67">
        <v>270</v>
      </c>
      <c r="G120" s="114"/>
    </row>
    <row r="121" spans="1:7" ht="22.5" hidden="1" customHeight="1" x14ac:dyDescent="0.25">
      <c r="A121" s="64" t="s">
        <v>1558</v>
      </c>
      <c r="B121" s="13">
        <v>0.999</v>
      </c>
      <c r="C121" s="13">
        <v>0.999</v>
      </c>
      <c r="D121" s="13">
        <v>0.999</v>
      </c>
      <c r="E121" s="13">
        <v>0.999</v>
      </c>
      <c r="F121" s="67">
        <v>190</v>
      </c>
      <c r="G121" s="114"/>
    </row>
    <row r="122" spans="1:7" ht="22.5" hidden="1" customHeight="1" x14ac:dyDescent="0.25">
      <c r="A122" s="64" t="s">
        <v>1559</v>
      </c>
      <c r="B122" s="13">
        <v>1</v>
      </c>
      <c r="C122" s="13">
        <v>1</v>
      </c>
      <c r="D122" s="13">
        <v>1</v>
      </c>
      <c r="E122" s="13">
        <v>1</v>
      </c>
      <c r="F122" s="67">
        <v>210</v>
      </c>
      <c r="G122" s="114"/>
    </row>
    <row r="123" spans="1:7" ht="22.5" hidden="1" customHeight="1" x14ac:dyDescent="0.25">
      <c r="A123" s="64" t="s">
        <v>1560</v>
      </c>
      <c r="B123" s="13">
        <v>0.99099999999999999</v>
      </c>
      <c r="C123" s="13">
        <v>0.99099999999999999</v>
      </c>
      <c r="D123" s="13">
        <v>0.99099999999999999</v>
      </c>
      <c r="E123" s="13">
        <v>0.99099999999999999</v>
      </c>
      <c r="F123" s="67">
        <v>150</v>
      </c>
      <c r="G123" s="114"/>
    </row>
    <row r="124" spans="1:7" ht="22.5" hidden="1" customHeight="1" x14ac:dyDescent="0.25">
      <c r="A124" s="64" t="s">
        <v>1561</v>
      </c>
      <c r="B124" s="13">
        <v>1.01</v>
      </c>
      <c r="C124" s="13">
        <v>1.01</v>
      </c>
      <c r="D124" s="13">
        <v>1.01</v>
      </c>
      <c r="E124" s="13">
        <v>1.01</v>
      </c>
      <c r="F124" s="67">
        <v>170</v>
      </c>
      <c r="G124" s="114"/>
    </row>
    <row r="125" spans="1:7" ht="22.5" hidden="1" customHeight="1" x14ac:dyDescent="0.25">
      <c r="A125" s="64" t="s">
        <v>1565</v>
      </c>
      <c r="B125" s="13">
        <v>1.002</v>
      </c>
      <c r="C125" s="13">
        <v>1.002</v>
      </c>
      <c r="D125" s="13">
        <v>1.002</v>
      </c>
      <c r="E125" s="13">
        <v>1.002</v>
      </c>
      <c r="F125" s="67">
        <v>120</v>
      </c>
      <c r="G125" s="114"/>
    </row>
    <row r="126" spans="1:7" ht="22.5" hidden="1" customHeight="1" x14ac:dyDescent="0.25">
      <c r="A126" s="64" t="s">
        <v>1566</v>
      </c>
      <c r="B126" s="13">
        <v>1.0129999999999999</v>
      </c>
      <c r="C126" s="13">
        <v>1.0129999999999999</v>
      </c>
      <c r="D126" s="13">
        <v>1.0129999999999999</v>
      </c>
      <c r="E126" s="13">
        <v>1.0129999999999999</v>
      </c>
      <c r="F126" s="67">
        <v>230</v>
      </c>
      <c r="G126" s="114"/>
    </row>
    <row r="127" spans="1:7" ht="22.5" hidden="1" customHeight="1" x14ac:dyDescent="0.25">
      <c r="A127" s="64" t="s">
        <v>1567</v>
      </c>
      <c r="B127" s="13">
        <v>0.98199999999999998</v>
      </c>
      <c r="C127" s="13">
        <v>0.98199999999999998</v>
      </c>
      <c r="D127" s="13">
        <v>0.98199999999999998</v>
      </c>
      <c r="E127" s="13">
        <v>0.98199999999999998</v>
      </c>
      <c r="F127" s="67">
        <v>90</v>
      </c>
      <c r="G127" s="114"/>
    </row>
    <row r="128" spans="1:7" ht="22.5" hidden="1" customHeight="1" x14ac:dyDescent="0.25">
      <c r="A128" s="64" t="s">
        <v>1568</v>
      </c>
      <c r="B128" s="13">
        <v>1.012</v>
      </c>
      <c r="C128" s="13">
        <v>1.012</v>
      </c>
      <c r="D128" s="13">
        <v>1.012</v>
      </c>
      <c r="E128" s="13">
        <v>1.012</v>
      </c>
      <c r="F128" s="67">
        <v>50</v>
      </c>
      <c r="G128" s="114"/>
    </row>
    <row r="129" spans="1:7" ht="22.5" hidden="1" customHeight="1" x14ac:dyDescent="0.25">
      <c r="A129" s="64" t="s">
        <v>1569</v>
      </c>
      <c r="B129" s="13">
        <v>0.996</v>
      </c>
      <c r="C129" s="13">
        <v>0.996</v>
      </c>
      <c r="D129" s="13">
        <v>0.996</v>
      </c>
      <c r="E129" s="13">
        <v>0.996</v>
      </c>
      <c r="F129" s="67">
        <v>70</v>
      </c>
      <c r="G129" s="114"/>
    </row>
    <row r="130" spans="1:7" ht="22.5" hidden="1" customHeight="1" x14ac:dyDescent="0.25">
      <c r="A130" s="64" t="s">
        <v>1570</v>
      </c>
      <c r="B130" s="13">
        <v>0.996</v>
      </c>
      <c r="C130" s="13">
        <v>0.996</v>
      </c>
      <c r="D130" s="13">
        <v>0.996</v>
      </c>
      <c r="E130" s="13">
        <v>0.996</v>
      </c>
      <c r="F130" s="67">
        <v>78</v>
      </c>
      <c r="G130" s="114"/>
    </row>
    <row r="131" spans="1:7" ht="22.5" hidden="1" customHeight="1" x14ac:dyDescent="0.25">
      <c r="A131" s="64" t="s">
        <v>1571</v>
      </c>
      <c r="B131" s="13">
        <v>0.99199999999999999</v>
      </c>
      <c r="C131" s="13">
        <v>0.99199999999999999</v>
      </c>
      <c r="D131" s="13">
        <v>0.99199999999999999</v>
      </c>
      <c r="E131" s="13">
        <v>0.99199999999999999</v>
      </c>
      <c r="F131" s="67">
        <v>30</v>
      </c>
      <c r="G131" s="114"/>
    </row>
    <row r="132" spans="1:7" ht="22.5" hidden="1" customHeight="1" x14ac:dyDescent="0.25">
      <c r="A132" s="64" t="s">
        <v>1572</v>
      </c>
      <c r="B132" s="13">
        <v>1</v>
      </c>
      <c r="C132" s="13">
        <v>1</v>
      </c>
      <c r="D132" s="13">
        <v>1</v>
      </c>
      <c r="E132" s="13">
        <v>1</v>
      </c>
      <c r="F132" s="67">
        <v>100</v>
      </c>
      <c r="G132" s="114"/>
    </row>
    <row r="133" spans="1:7" ht="22.5" hidden="1" customHeight="1" x14ac:dyDescent="0.25">
      <c r="A133" s="64" t="s">
        <v>1573</v>
      </c>
      <c r="B133" s="13">
        <v>0.98299999999999998</v>
      </c>
      <c r="C133" s="13">
        <v>0.98299999999999998</v>
      </c>
      <c r="D133" s="13">
        <v>0.98299999999999998</v>
      </c>
      <c r="E133" s="13">
        <v>0.98299999999999998</v>
      </c>
      <c r="F133" s="67">
        <v>98</v>
      </c>
      <c r="G133" s="114"/>
    </row>
    <row r="134" spans="1:7" ht="22.5" hidden="1" customHeight="1" x14ac:dyDescent="0.25">
      <c r="A134" s="64" t="s">
        <v>1574</v>
      </c>
      <c r="B134" s="13">
        <v>0.99399999999999999</v>
      </c>
      <c r="C134" s="13">
        <v>0.99399999999999999</v>
      </c>
      <c r="D134" s="13">
        <v>0.99399999999999999</v>
      </c>
      <c r="E134" s="13">
        <v>0.99399999999999999</v>
      </c>
      <c r="F134" s="67">
        <v>227</v>
      </c>
      <c r="G134" s="114"/>
    </row>
    <row r="135" spans="1:7" ht="22.5" hidden="1" customHeight="1" x14ac:dyDescent="0.25">
      <c r="A135" s="64" t="s">
        <v>1575</v>
      </c>
      <c r="B135" s="13">
        <v>0.999</v>
      </c>
      <c r="C135" s="13">
        <v>0.999</v>
      </c>
      <c r="D135" s="13">
        <v>0.999</v>
      </c>
      <c r="E135" s="13">
        <v>0.999</v>
      </c>
      <c r="F135" s="67">
        <v>247</v>
      </c>
      <c r="G135" s="114"/>
    </row>
    <row r="136" spans="1:7" ht="22.5" hidden="1" customHeight="1" x14ac:dyDescent="0.25">
      <c r="A136" s="64" t="s">
        <v>1576</v>
      </c>
      <c r="B136" s="13">
        <v>0.99099999999999999</v>
      </c>
      <c r="C136" s="13">
        <v>0.99099999999999999</v>
      </c>
      <c r="D136" s="13">
        <v>0.99099999999999999</v>
      </c>
      <c r="E136" s="13">
        <v>0.99099999999999999</v>
      </c>
      <c r="F136" s="67">
        <v>267</v>
      </c>
      <c r="G136" s="114"/>
    </row>
    <row r="137" spans="1:7" ht="22.5" hidden="1" customHeight="1" x14ac:dyDescent="0.25">
      <c r="A137" s="64" t="s">
        <v>1577</v>
      </c>
      <c r="B137" s="13">
        <v>0.998</v>
      </c>
      <c r="C137" s="13">
        <v>0.998</v>
      </c>
      <c r="D137" s="13">
        <v>0.998</v>
      </c>
      <c r="E137" s="13">
        <v>0.998</v>
      </c>
      <c r="F137" s="67">
        <v>287</v>
      </c>
      <c r="G137" s="114"/>
    </row>
    <row r="138" spans="1:7" ht="22.5" hidden="1" customHeight="1" x14ac:dyDescent="0.25">
      <c r="A138" s="64" t="s">
        <v>1578</v>
      </c>
      <c r="B138" s="13">
        <v>0.99399999999999999</v>
      </c>
      <c r="C138" s="13">
        <v>0.99399999999999999</v>
      </c>
      <c r="D138" s="13">
        <v>0.99399999999999999</v>
      </c>
      <c r="E138" s="13">
        <v>0.99399999999999999</v>
      </c>
      <c r="F138" s="67">
        <v>177</v>
      </c>
      <c r="G138" s="114"/>
    </row>
    <row r="139" spans="1:7" ht="22.5" hidden="1" customHeight="1" x14ac:dyDescent="0.25">
      <c r="A139" s="64" t="s">
        <v>1579</v>
      </c>
      <c r="B139" s="13">
        <v>0.99199999999999999</v>
      </c>
      <c r="C139" s="13">
        <v>0.99199999999999999</v>
      </c>
      <c r="D139" s="13">
        <v>0.99199999999999999</v>
      </c>
      <c r="E139" s="13">
        <v>0.99199999999999999</v>
      </c>
      <c r="F139" s="67">
        <v>197</v>
      </c>
      <c r="G139" s="114"/>
    </row>
    <row r="140" spans="1:7" ht="22.5" hidden="1" customHeight="1" x14ac:dyDescent="0.25">
      <c r="A140" s="64" t="s">
        <v>1580</v>
      </c>
      <c r="B140" s="13">
        <v>0.99</v>
      </c>
      <c r="C140" s="13">
        <v>0.99</v>
      </c>
      <c r="D140" s="13">
        <v>0.99</v>
      </c>
      <c r="E140" s="13">
        <v>0.99</v>
      </c>
      <c r="F140" s="67" t="s">
        <v>1581</v>
      </c>
      <c r="G140" s="114"/>
    </row>
    <row r="141" spans="1:7" ht="22.5" hidden="1" customHeight="1" x14ac:dyDescent="0.25">
      <c r="A141" s="64" t="s">
        <v>1582</v>
      </c>
      <c r="B141" s="13">
        <v>0.999</v>
      </c>
      <c r="C141" s="13">
        <v>0.999</v>
      </c>
      <c r="D141" s="13">
        <v>0.999</v>
      </c>
      <c r="E141" s="13">
        <v>0.999</v>
      </c>
      <c r="F141" s="67" t="s">
        <v>1583</v>
      </c>
      <c r="G141" s="114"/>
    </row>
    <row r="142" spans="1:7" ht="22.5" hidden="1" customHeight="1" x14ac:dyDescent="0.25">
      <c r="A142" s="64" t="s">
        <v>1584</v>
      </c>
      <c r="B142" s="13">
        <v>1.0109999999999999</v>
      </c>
      <c r="C142" s="13">
        <v>1.0109999999999999</v>
      </c>
      <c r="D142" s="13">
        <v>1.0109999999999999</v>
      </c>
      <c r="E142" s="13">
        <v>1.0109999999999999</v>
      </c>
      <c r="F142" s="67" t="s">
        <v>1585</v>
      </c>
      <c r="G142" s="114"/>
    </row>
    <row r="143" spans="1:7" ht="22.5" hidden="1" customHeight="1" x14ac:dyDescent="0.25">
      <c r="A143" s="64" t="s">
        <v>1586</v>
      </c>
      <c r="B143" s="13">
        <v>0.995</v>
      </c>
      <c r="C143" s="13">
        <v>0.995</v>
      </c>
      <c r="D143" s="13">
        <v>0.995</v>
      </c>
      <c r="E143" s="13">
        <v>0.995</v>
      </c>
      <c r="F143" s="67" t="s">
        <v>1587</v>
      </c>
      <c r="G143" s="114"/>
    </row>
    <row r="144" spans="1:7" ht="22.5" hidden="1" customHeight="1" x14ac:dyDescent="0.25">
      <c r="A144" s="64" t="s">
        <v>1588</v>
      </c>
      <c r="B144" s="13">
        <v>1.0089999999999999</v>
      </c>
      <c r="C144" s="13">
        <v>1.0089999999999999</v>
      </c>
      <c r="D144" s="13">
        <v>1.0089999999999999</v>
      </c>
      <c r="E144" s="13">
        <v>1.0089999999999999</v>
      </c>
      <c r="F144" s="67" t="s">
        <v>1589</v>
      </c>
      <c r="G144" s="114"/>
    </row>
    <row r="145" spans="1:7" ht="22.5" hidden="1" customHeight="1" x14ac:dyDescent="0.25">
      <c r="A145" s="64" t="s">
        <v>1590</v>
      </c>
      <c r="B145" s="13">
        <v>0.998</v>
      </c>
      <c r="C145" s="13">
        <v>0.998</v>
      </c>
      <c r="D145" s="13">
        <v>0.998</v>
      </c>
      <c r="E145" s="13">
        <v>0.998</v>
      </c>
      <c r="F145" s="67">
        <v>317</v>
      </c>
      <c r="G145" s="114"/>
    </row>
    <row r="146" spans="1:7" ht="22.5" hidden="1" customHeight="1" x14ac:dyDescent="0.25">
      <c r="A146" s="64" t="s">
        <v>1591</v>
      </c>
      <c r="B146" s="13">
        <v>0.998</v>
      </c>
      <c r="C146" s="13">
        <v>0.998</v>
      </c>
      <c r="D146" s="13">
        <v>0.998</v>
      </c>
      <c r="E146" s="13">
        <v>0.998</v>
      </c>
      <c r="F146" s="67">
        <v>337</v>
      </c>
      <c r="G146" s="114"/>
    </row>
    <row r="147" spans="1:7" ht="22.5" hidden="1" customHeight="1" x14ac:dyDescent="0.25">
      <c r="A147" s="64" t="s">
        <v>1592</v>
      </c>
      <c r="B147" s="13">
        <v>0.997</v>
      </c>
      <c r="C147" s="13">
        <v>0.997</v>
      </c>
      <c r="D147" s="13">
        <v>0.997</v>
      </c>
      <c r="E147" s="13">
        <v>0.997</v>
      </c>
      <c r="F147" s="67">
        <v>357</v>
      </c>
      <c r="G147" s="114"/>
    </row>
    <row r="148" spans="1:7" ht="22.5" hidden="1" customHeight="1" x14ac:dyDescent="0.25">
      <c r="A148" s="64" t="s">
        <v>1593</v>
      </c>
      <c r="B148" s="13">
        <v>0.90900000000000003</v>
      </c>
      <c r="C148" s="13">
        <v>0.90900000000000003</v>
      </c>
      <c r="D148" s="13">
        <v>0.90900000000000003</v>
      </c>
      <c r="E148" s="13">
        <v>0.90900000000000003</v>
      </c>
      <c r="F148" s="67">
        <v>377</v>
      </c>
      <c r="G148" s="114"/>
    </row>
    <row r="149" spans="1:7" ht="22.5" hidden="1" customHeight="1" x14ac:dyDescent="0.25">
      <c r="A149" s="64" t="s">
        <v>1594</v>
      </c>
      <c r="B149" s="13">
        <v>0.90900000000000003</v>
      </c>
      <c r="C149" s="13">
        <v>0.90900000000000003</v>
      </c>
      <c r="D149" s="13">
        <v>0.90900000000000003</v>
      </c>
      <c r="E149" s="13">
        <v>0.90900000000000003</v>
      </c>
      <c r="F149" s="67">
        <v>397</v>
      </c>
      <c r="G149" s="114"/>
    </row>
    <row r="150" spans="1:7" ht="22.5" hidden="1" customHeight="1" x14ac:dyDescent="0.25">
      <c r="A150" s="64" t="s">
        <v>1595</v>
      </c>
      <c r="B150" s="13">
        <v>0.98699999999999999</v>
      </c>
      <c r="C150" s="13">
        <v>0.98699999999999999</v>
      </c>
      <c r="D150" s="13">
        <v>0.98699999999999999</v>
      </c>
      <c r="E150" s="13">
        <v>0.98699999999999999</v>
      </c>
      <c r="F150" s="67">
        <v>427</v>
      </c>
      <c r="G150" s="114"/>
    </row>
    <row r="151" spans="1:7" ht="22.5" hidden="1" customHeight="1" x14ac:dyDescent="0.25">
      <c r="A151" s="64" t="s">
        <v>1597</v>
      </c>
      <c r="B151" s="13">
        <v>0.996</v>
      </c>
      <c r="C151" s="13">
        <v>0.996</v>
      </c>
      <c r="D151" s="13">
        <v>0.996</v>
      </c>
      <c r="E151" s="13">
        <v>0.996</v>
      </c>
      <c r="F151" s="67">
        <v>407</v>
      </c>
      <c r="G151" s="114"/>
    </row>
    <row r="152" spans="1:7" ht="22.5" hidden="1" customHeight="1" x14ac:dyDescent="0.25">
      <c r="A152" s="64" t="s">
        <v>1598</v>
      </c>
      <c r="B152" s="13">
        <v>0.996</v>
      </c>
      <c r="C152" s="13">
        <v>0.996</v>
      </c>
      <c r="D152" s="13">
        <v>0.996</v>
      </c>
      <c r="E152" s="13">
        <v>0.996</v>
      </c>
      <c r="F152" s="67">
        <v>477</v>
      </c>
      <c r="G152" s="114"/>
    </row>
    <row r="153" spans="1:7" ht="22.5" hidden="1" customHeight="1" x14ac:dyDescent="0.25">
      <c r="A153" s="64" t="s">
        <v>1599</v>
      </c>
      <c r="B153" s="13">
        <v>0.997</v>
      </c>
      <c r="C153" s="13">
        <v>0.997</v>
      </c>
      <c r="D153" s="13">
        <v>0.997</v>
      </c>
      <c r="E153" s="13">
        <v>0.997</v>
      </c>
      <c r="F153" s="67">
        <v>118</v>
      </c>
      <c r="G153" s="114"/>
    </row>
    <row r="154" spans="1:7" ht="22.5" hidden="1" customHeight="1" x14ac:dyDescent="0.25">
      <c r="A154" s="64" t="s">
        <v>1600</v>
      </c>
      <c r="B154" s="13">
        <v>0.998</v>
      </c>
      <c r="C154" s="13">
        <v>0.998</v>
      </c>
      <c r="D154" s="13">
        <v>0.998</v>
      </c>
      <c r="E154" s="13">
        <v>0.998</v>
      </c>
      <c r="F154" s="67">
        <v>138</v>
      </c>
      <c r="G154" s="114"/>
    </row>
    <row r="155" spans="1:7" ht="22.5" hidden="1" customHeight="1" x14ac:dyDescent="0.25">
      <c r="A155" s="64" t="s">
        <v>1601</v>
      </c>
      <c r="B155" s="13">
        <v>0.99299999999999999</v>
      </c>
      <c r="C155" s="13">
        <v>0.99299999999999999</v>
      </c>
      <c r="D155" s="13">
        <v>0.99299999999999999</v>
      </c>
      <c r="E155" s="13">
        <v>0.99299999999999999</v>
      </c>
      <c r="F155" s="67">
        <v>497</v>
      </c>
      <c r="G155" s="114"/>
    </row>
    <row r="156" spans="1:7" ht="22.5" hidden="1" customHeight="1" x14ac:dyDescent="0.25">
      <c r="A156" s="64" t="s">
        <v>1602</v>
      </c>
      <c r="B156" s="13">
        <v>0.99</v>
      </c>
      <c r="C156" s="13">
        <v>0.99</v>
      </c>
      <c r="D156" s="13">
        <v>0.99</v>
      </c>
      <c r="E156" s="13">
        <v>0.99</v>
      </c>
      <c r="F156" s="67">
        <v>527</v>
      </c>
      <c r="G156" s="114"/>
    </row>
    <row r="157" spans="1:7" ht="22.5" hidden="1" customHeight="1" x14ac:dyDescent="0.25">
      <c r="A157" s="64" t="s">
        <v>1603</v>
      </c>
      <c r="B157" s="13">
        <v>1</v>
      </c>
      <c r="C157" s="13">
        <v>1</v>
      </c>
      <c r="D157" s="13">
        <v>1</v>
      </c>
      <c r="E157" s="13">
        <v>1</v>
      </c>
      <c r="F157" s="67">
        <v>710</v>
      </c>
      <c r="G157" s="114"/>
    </row>
    <row r="158" spans="1:7" ht="22.5" hidden="1" customHeight="1" x14ac:dyDescent="0.25">
      <c r="A158" s="64" t="s">
        <v>1603</v>
      </c>
      <c r="B158" s="13">
        <v>0.999</v>
      </c>
      <c r="C158" s="13">
        <v>0.999</v>
      </c>
      <c r="D158" s="13">
        <v>0.999</v>
      </c>
      <c r="E158" s="13">
        <v>0.999</v>
      </c>
      <c r="F158" s="67">
        <v>507</v>
      </c>
      <c r="G158" s="114"/>
    </row>
    <row r="159" spans="1:7" ht="22.5" hidden="1" customHeight="1" thickBot="1" x14ac:dyDescent="0.3">
      <c r="A159" s="68" t="s">
        <v>1603</v>
      </c>
      <c r="B159" s="69">
        <v>0.99399999999999999</v>
      </c>
      <c r="C159" s="69">
        <v>0.99399999999999999</v>
      </c>
      <c r="D159" s="69">
        <v>0.99399999999999999</v>
      </c>
      <c r="E159" s="69">
        <v>0.99399999999999999</v>
      </c>
      <c r="F159" s="70" t="s">
        <v>1604</v>
      </c>
      <c r="G159" s="114"/>
    </row>
    <row r="160" spans="1:7"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sheetData>
  <sheetProtection sheet="1" objects="1" scenarios="1"/>
  <mergeCells count="10">
    <mergeCell ref="A23:F23"/>
    <mergeCell ref="A24:F24"/>
    <mergeCell ref="A98:F98"/>
    <mergeCell ref="A99:F99"/>
    <mergeCell ref="A2:E2"/>
    <mergeCell ref="A4:A5"/>
    <mergeCell ref="A12:F12"/>
    <mergeCell ref="A13:F13"/>
    <mergeCell ref="B9:F9"/>
    <mergeCell ref="A3:F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756d888-b310-4b06-9737-48bd55d2893b">
      <Terms xmlns="http://schemas.microsoft.com/office/infopath/2007/PartnerControls"/>
    </lcf76f155ced4ddcb4097134ff3c332f>
    <TaxCatchAll xmlns="29f568d3-12fc-4e27-b2ec-f178cf41838e"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B8F6C4C410A5B458798DA1785FAF467" ma:contentTypeVersion="27" ma:contentTypeDescription="Create a new document." ma:contentTypeScope="" ma:versionID="2ce14d4b90758ef02e3530a36772eeab">
  <xsd:schema xmlns:xsd="http://www.w3.org/2001/XMLSchema" xmlns:xs="http://www.w3.org/2001/XMLSchema" xmlns:p="http://schemas.microsoft.com/office/2006/metadata/properties" xmlns:ns2="1756d888-b310-4b06-9737-48bd55d2893b" xmlns:ns3="29f568d3-12fc-4e27-b2ec-f178cf41838e" targetNamespace="http://schemas.microsoft.com/office/2006/metadata/properties" ma:root="true" ma:fieldsID="1322b03070e2236905f5c0c1bf94ee21" ns2:_="" ns3:_="">
    <xsd:import namespace="1756d888-b310-4b06-9737-48bd55d2893b"/>
    <xsd:import namespace="29f568d3-12fc-4e27-b2ec-f178cf41838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56d888-b310-4b06-9737-48bd55d2893b" elementFormDefault="qualified">
    <xsd:import namespace="http://schemas.microsoft.com/office/2006/documentManagement/types"/>
    <xsd:import namespace="http://schemas.microsoft.com/office/infopath/2007/PartnerControls"/>
    <xsd:element name="MediaServiceMetadata" ma:index="4" nillable="true" ma:displayName="MediaServiceMetadata" ma:hidden="true" ma:internalName="MediaServiceMetadata" ma:readOnly="true">
      <xsd:simpleType>
        <xsd:restriction base="dms:Note"/>
      </xsd:simpleType>
    </xsd:element>
    <xsd:element name="MediaServiceFastMetadata" ma:index="5" nillable="true" ma:displayName="MediaServiceFastMetadata" ma:hidden="true" ma:internalName="MediaServiceFastMetadata" ma:readOnly="true">
      <xsd:simpleType>
        <xsd:restriction base="dms:Note"/>
      </xsd:simpleType>
    </xsd:element>
    <xsd:element name="MediaServiceSearchProperties" ma:index="6" nillable="true" ma:displayName="MediaServiceSearchProperties" ma:hidden="true" ma:internalName="MediaServiceSearchProperties" ma:readOnly="true">
      <xsd:simpleType>
        <xsd:restriction base="dms:Note"/>
      </xsd:simpleType>
    </xsd:element>
    <xsd:element name="lcf76f155ced4ddcb4097134ff3c332f" ma:index="8" nillable="true" ma:taxonomy="true" ma:internalName="lcf76f155ced4ddcb4097134ff3c332f" ma:taxonomyFieldName="MediaServiceImageTags" ma:displayName="Image Tags" ma:readOnly="false" ma:fieldId="{5cf76f15-5ced-4ddc-b409-7134ff3c332f}" ma:taxonomyMulti="true" ma:sspId="067db64c-bf56-4c9f-89db-b6c5b68a7903" ma:termSetId="09814cd3-568e-fe90-9814-8d621ff8fb84" ma:anchorId="fba54fb3-c3e1-fe81-a776-ca4b69148c4d" ma:open="true" ma:isKeyword="false">
      <xsd:complexType>
        <xsd:sequence>
          <xsd:element ref="pc:Terms" minOccurs="0" maxOccurs="1"/>
        </xsd:sequence>
      </xsd:complex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Location" ma:index="14" nillable="true" ma:displayName="Location" ma:indexed="true" ma:internalName="MediaServiceLocatio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9f568d3-12fc-4e27-b2ec-f178cf41838e" elementFormDefault="qualified">
    <xsd:import namespace="http://schemas.microsoft.com/office/2006/documentManagement/types"/>
    <xsd:import namespace="http://schemas.microsoft.com/office/infopath/2007/PartnerControls"/>
    <xsd:element name="TaxCatchAll" ma:index="9" nillable="true" ma:displayName="Taxonomy Catch All Column" ma:hidden="true" ma:list="{ac131198-b1c5-4307-8b85-37375a1ef60e}" ma:internalName="TaxCatchAll" ma:showField="CatchAllData" ma:web="29f568d3-12fc-4e27-b2ec-f178cf41838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4D128E7-261E-4AD9-890A-C53A05E9091E}">
  <ds:schemaRefs>
    <ds:schemaRef ds:uri="http://schemas.microsoft.com/office/2006/documentManagement/types"/>
    <ds:schemaRef ds:uri="http://schemas.microsoft.com/office/infopath/2007/PartnerControls"/>
    <ds:schemaRef ds:uri="http://schemas.microsoft.com/office/2006/metadata/properties"/>
    <ds:schemaRef ds:uri="http://purl.org/dc/elements/1.1/"/>
    <ds:schemaRef ds:uri="8015c716-7638-4fbc-b740-dc4a67044737"/>
    <ds:schemaRef ds:uri="http://purl.org/dc/terms/"/>
    <ds:schemaRef ds:uri="http://schemas.openxmlformats.org/package/2006/metadata/core-properties"/>
    <ds:schemaRef ds:uri="8ee83236-fdac-4f9a-9e29-1b313e18c3d5"/>
    <ds:schemaRef ds:uri="http://purl.org/dc/dcmitype/"/>
    <ds:schemaRef ds:uri="http://www.w3.org/XML/1998/namespace"/>
  </ds:schemaRefs>
</ds:datastoreItem>
</file>

<file path=customXml/itemProps2.xml><?xml version="1.0" encoding="utf-8"?>
<ds:datastoreItem xmlns:ds="http://schemas.openxmlformats.org/officeDocument/2006/customXml" ds:itemID="{CAEA0EE1-F990-4286-B8E8-03495E7A053A}"/>
</file>

<file path=customXml/itemProps3.xml><?xml version="1.0" encoding="utf-8"?>
<ds:datastoreItem xmlns:ds="http://schemas.openxmlformats.org/officeDocument/2006/customXml" ds:itemID="{97358CC2-E04D-4393-A6F6-64CA6BB4E138}">
  <ds:schemaRefs>
    <ds:schemaRef ds:uri="http://schemas.microsoft.com/sharepoint/v3/contenttype/forms"/>
  </ds:schemaRefs>
</ds:datastoreItem>
</file>

<file path=docMetadata/LabelInfo.xml><?xml version="1.0" encoding="utf-8"?>
<clbl:labelList xmlns:clbl="http://schemas.microsoft.com/office/2020/mipLabelMetadata">
  <clbl:label id="{d7a6e363-f46d-4bdb-b69e-4ac38526e6c1}" enabled="1" method="Standard" siteId="{38901ed9-ed9f-4b79-83a5-787e5ae6e876}" contentBits="2"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19</vt:i4>
      </vt:variant>
    </vt:vector>
  </HeadingPairs>
  <TitlesOfParts>
    <vt:vector size="35" baseType="lpstr">
      <vt:lpstr>Losses Tool</vt:lpstr>
      <vt:lpstr>User Guide</vt:lpstr>
      <vt:lpstr>SWEB - Annex 5 LLFs</vt:lpstr>
      <vt:lpstr>SWAE - Annex 5 LLFs</vt:lpstr>
      <vt:lpstr>MIDE - Annex 5 LLFs</vt:lpstr>
      <vt:lpstr>EMEB - Annex 5 LLFs</vt:lpstr>
      <vt:lpstr>NORW - Annex 5 LLFs</vt:lpstr>
      <vt:lpstr>SEPD - Annex 5 LLFs</vt:lpstr>
      <vt:lpstr>SHEPD - Annex 5 LLFs</vt:lpstr>
      <vt:lpstr>MANWEB - Annex 5 LLFs</vt:lpstr>
      <vt:lpstr>SPD - Annex 5 LLFs</vt:lpstr>
      <vt:lpstr>LPN - Annex 5 LLFs</vt:lpstr>
      <vt:lpstr>SPN - Annex 5 LLFs</vt:lpstr>
      <vt:lpstr>EPN - Annex 5 LLFs</vt:lpstr>
      <vt:lpstr>NPG Y - Annex 5 LLFs</vt:lpstr>
      <vt:lpstr>NPG NE - Annex 5 LLFs</vt:lpstr>
      <vt:lpstr>'EMEB - Annex 5 LLFs'!Print_Area</vt:lpstr>
      <vt:lpstr>'EPN - Annex 5 LLFs'!Print_Area</vt:lpstr>
      <vt:lpstr>'Losses Tool'!Print_Area</vt:lpstr>
      <vt:lpstr>'LPN - Annex 5 LLFs'!Print_Area</vt:lpstr>
      <vt:lpstr>'MANWEB - Annex 5 LLFs'!Print_Area</vt:lpstr>
      <vt:lpstr>'MIDE - Annex 5 LLFs'!Print_Area</vt:lpstr>
      <vt:lpstr>'NORW - Annex 5 LLFs'!Print_Area</vt:lpstr>
      <vt:lpstr>'NPG NE - Annex 5 LLFs'!Print_Area</vt:lpstr>
      <vt:lpstr>'NPG Y - Annex 5 LLFs'!Print_Area</vt:lpstr>
      <vt:lpstr>'SEPD - Annex 5 LLFs'!Print_Area</vt:lpstr>
      <vt:lpstr>'SHEPD - Annex 5 LLFs'!Print_Area</vt:lpstr>
      <vt:lpstr>'SPD - Annex 5 LLFs'!Print_Area</vt:lpstr>
      <vt:lpstr>'SPN - Annex 5 LLFs'!Print_Area</vt:lpstr>
      <vt:lpstr>'SWAE - Annex 5 LLFs'!Print_Area</vt:lpstr>
      <vt:lpstr>'SWEB - Annex 5 LLFs'!Print_Area</vt:lpstr>
      <vt:lpstr>'EMEB - Annex 5 LLFs'!Print_Titles</vt:lpstr>
      <vt:lpstr>'MIDE - Annex 5 LLFs'!Print_Titles</vt:lpstr>
      <vt:lpstr>'SWAE - Annex 5 LLFs'!Print_Titles</vt:lpstr>
      <vt:lpstr>'SWEB - Annex 5 LLFs'!Print_Titles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Brooke, Simon</dc:creator>
  <cp:lastModifiedBy>Croft, James</cp:lastModifiedBy>
  <cp:lastPrinted>2022-08-11T07:37:52Z</cp:lastPrinted>
  <dcterms:created xsi:type="dcterms:W3CDTF">2020-05-27T14:38:03Z</dcterms:created>
  <dcterms:modified xsi:type="dcterms:W3CDTF">2026-09-29T12:49:14Z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0x0101004B8F6C4C410A5B458798DA1785FAF467</vt:lpwstr>
  </property>
</Properties>
</file>