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Network Strategy\15 - Capacity Strategy Team\11 - Projects\11 - Demand Side Response\25 - Tenders\12 - Spring 2023\ITT docs\"/>
    </mc:Choice>
  </mc:AlternateContent>
  <xr:revisionPtr revIDLastSave="0" documentId="10_ncr:100000_{9AFC59F1-FC16-4CFF-890F-396605E23DB1}" xr6:coauthVersionLast="31" xr6:coauthVersionMax="31" xr10:uidLastSave="{00000000-0000-0000-0000-000000000000}"/>
  <workbookProtection workbookAlgorithmName="SHA-512" workbookHashValue="EwnWKpXCpIXKE72qLGu1WzhjnfC8sAuWP0LauSa8HK/wJfGgkk+AfvqvwHhPcNJx3gzhGh9icDCm/PrO5tHCtg==" workbookSaltValue="F463/12Q8nVMkwFOw6/UXQ==" workbookSpinCount="100000" lockStructure="1"/>
  <bookViews>
    <workbookView xWindow="0" yWindow="0" windowWidth="11265" windowHeight="2145" firstSheet="1" activeTab="1" xr2:uid="{F76F6EF8-DE0A-4798-B8A3-F123E497E949}"/>
  </bookViews>
  <sheets>
    <sheet name="Enhance logic (Do not use)" sheetId="10" state="hidden" r:id="rId1"/>
    <sheet name="Introduction &amp; Help" sheetId="11" r:id="rId2"/>
    <sheet name="Tender Finder" sheetId="1" r:id="rId3"/>
    <sheet name="Manual Entry" sheetId="9" r:id="rId4"/>
    <sheet name="Lists &amp; wording" sheetId="8" state="hidden" r:id="rId5"/>
    <sheet name="Data" sheetId="2" state="hidden" r:id="rId6"/>
    <sheet name="Competition Data" sheetId="12" r:id="rId7"/>
  </sheets>
  <externalReferences>
    <externalReference r:id="rId8"/>
  </externalReferences>
  <definedNames>
    <definedName name="_xlnm._FilterDatabase" localSheetId="6" hidden="1">'Competition Data'!$A$1:$H$218</definedName>
    <definedName name="_xlnm._FilterDatabase" localSheetId="5" hidden="1">Data!$B$1:$J$282</definedName>
    <definedName name="_xlnm._FilterDatabase" localSheetId="4" hidden="1">'Lists &amp; wording'!$A$2:$A$32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C3" i="8"/>
  <c r="C4" i="8" s="1"/>
  <c r="C5" i="8" s="1"/>
  <c r="P1" i="8" l="1"/>
  <c r="A4" i="8"/>
  <c r="C6" i="8"/>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D12" i="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 i="2"/>
  <c r="D140" i="2"/>
  <c r="E140" i="2"/>
  <c r="F140" i="2"/>
  <c r="G140" i="2"/>
  <c r="H140" i="2"/>
  <c r="I140" i="2"/>
  <c r="D141" i="2"/>
  <c r="E141" i="2"/>
  <c r="F141" i="2"/>
  <c r="G141" i="2"/>
  <c r="H141" i="2"/>
  <c r="I141" i="2"/>
  <c r="D142" i="2"/>
  <c r="E142" i="2"/>
  <c r="F142" i="2"/>
  <c r="G142" i="2"/>
  <c r="H142" i="2"/>
  <c r="I142" i="2"/>
  <c r="D143" i="2"/>
  <c r="E143" i="2"/>
  <c r="F143" i="2"/>
  <c r="G143" i="2"/>
  <c r="H143" i="2"/>
  <c r="I143" i="2"/>
  <c r="D144" i="2"/>
  <c r="E144" i="2"/>
  <c r="F144" i="2"/>
  <c r="G144" i="2"/>
  <c r="H144" i="2"/>
  <c r="I144" i="2"/>
  <c r="D145" i="2"/>
  <c r="E145" i="2"/>
  <c r="F145" i="2"/>
  <c r="G145" i="2"/>
  <c r="H145" i="2"/>
  <c r="I145" i="2"/>
  <c r="D146" i="2"/>
  <c r="E146" i="2"/>
  <c r="F146" i="2"/>
  <c r="G146" i="2"/>
  <c r="H146" i="2"/>
  <c r="I146" i="2"/>
  <c r="D147" i="2"/>
  <c r="E147" i="2"/>
  <c r="F147" i="2"/>
  <c r="G147" i="2"/>
  <c r="H147" i="2"/>
  <c r="I147" i="2"/>
  <c r="D148" i="2"/>
  <c r="E148" i="2"/>
  <c r="F148" i="2"/>
  <c r="G148" i="2"/>
  <c r="H148" i="2"/>
  <c r="I148" i="2"/>
  <c r="D149" i="2"/>
  <c r="E149" i="2"/>
  <c r="F149" i="2"/>
  <c r="G149" i="2"/>
  <c r="H149" i="2"/>
  <c r="I149" i="2"/>
  <c r="D150" i="2"/>
  <c r="E150" i="2"/>
  <c r="F150" i="2"/>
  <c r="G150" i="2"/>
  <c r="H150" i="2"/>
  <c r="I150" i="2"/>
  <c r="D151" i="2"/>
  <c r="E151" i="2"/>
  <c r="F151" i="2"/>
  <c r="G151" i="2"/>
  <c r="H151" i="2"/>
  <c r="I151" i="2"/>
  <c r="D152" i="2"/>
  <c r="E152" i="2"/>
  <c r="F152" i="2"/>
  <c r="G152" i="2"/>
  <c r="H152" i="2"/>
  <c r="I152" i="2"/>
  <c r="D153" i="2"/>
  <c r="E153" i="2"/>
  <c r="F153" i="2"/>
  <c r="G153" i="2"/>
  <c r="H153" i="2"/>
  <c r="I153" i="2"/>
  <c r="D154" i="2"/>
  <c r="E154" i="2"/>
  <c r="F154" i="2"/>
  <c r="G154" i="2"/>
  <c r="H154" i="2"/>
  <c r="I154" i="2"/>
  <c r="D155" i="2"/>
  <c r="E155" i="2"/>
  <c r="F155" i="2"/>
  <c r="G155" i="2"/>
  <c r="H155" i="2"/>
  <c r="I155" i="2"/>
  <c r="D156" i="2"/>
  <c r="E156" i="2"/>
  <c r="F156" i="2"/>
  <c r="G156" i="2"/>
  <c r="H156" i="2"/>
  <c r="I156" i="2"/>
  <c r="D157" i="2"/>
  <c r="E157" i="2"/>
  <c r="F157" i="2"/>
  <c r="G157" i="2"/>
  <c r="H157" i="2"/>
  <c r="I157" i="2"/>
  <c r="D158" i="2"/>
  <c r="E158" i="2"/>
  <c r="F158" i="2"/>
  <c r="G158" i="2"/>
  <c r="H158" i="2"/>
  <c r="I158" i="2"/>
  <c r="D159" i="2"/>
  <c r="E159" i="2"/>
  <c r="F159" i="2"/>
  <c r="G159" i="2"/>
  <c r="H159" i="2"/>
  <c r="I159" i="2"/>
  <c r="D160" i="2"/>
  <c r="E160" i="2"/>
  <c r="F160" i="2"/>
  <c r="G160" i="2"/>
  <c r="H160" i="2"/>
  <c r="I160" i="2"/>
  <c r="D161" i="2"/>
  <c r="E161" i="2"/>
  <c r="F161" i="2"/>
  <c r="G161" i="2"/>
  <c r="H161" i="2"/>
  <c r="I161" i="2"/>
  <c r="D162" i="2"/>
  <c r="E162" i="2"/>
  <c r="F162" i="2"/>
  <c r="G162" i="2"/>
  <c r="H162" i="2"/>
  <c r="I162" i="2"/>
  <c r="D163" i="2"/>
  <c r="E163" i="2"/>
  <c r="F163" i="2"/>
  <c r="G163" i="2"/>
  <c r="H163" i="2"/>
  <c r="I163" i="2"/>
  <c r="D164" i="2"/>
  <c r="E164" i="2"/>
  <c r="F164" i="2"/>
  <c r="G164" i="2"/>
  <c r="H164" i="2"/>
  <c r="I164" i="2"/>
  <c r="D165" i="2"/>
  <c r="E165" i="2"/>
  <c r="F165" i="2"/>
  <c r="G165" i="2"/>
  <c r="H165" i="2"/>
  <c r="I165" i="2"/>
  <c r="D166" i="2"/>
  <c r="E166" i="2"/>
  <c r="F166" i="2"/>
  <c r="G166" i="2"/>
  <c r="H166" i="2"/>
  <c r="I166" i="2"/>
  <c r="D167" i="2"/>
  <c r="E167" i="2"/>
  <c r="F167" i="2"/>
  <c r="G167" i="2"/>
  <c r="H167" i="2"/>
  <c r="I167" i="2"/>
  <c r="D168" i="2"/>
  <c r="E168" i="2"/>
  <c r="F168" i="2"/>
  <c r="G168" i="2"/>
  <c r="H168" i="2"/>
  <c r="I168" i="2"/>
  <c r="D169" i="2"/>
  <c r="E169" i="2"/>
  <c r="F169" i="2"/>
  <c r="G169" i="2"/>
  <c r="H169" i="2"/>
  <c r="I169" i="2"/>
  <c r="D170" i="2"/>
  <c r="E170" i="2"/>
  <c r="F170" i="2"/>
  <c r="G170" i="2"/>
  <c r="H170" i="2"/>
  <c r="I170" i="2"/>
  <c r="D171" i="2"/>
  <c r="E171" i="2"/>
  <c r="F171" i="2"/>
  <c r="G171" i="2"/>
  <c r="H171" i="2"/>
  <c r="I171" i="2"/>
  <c r="D172" i="2"/>
  <c r="E172" i="2"/>
  <c r="F172" i="2"/>
  <c r="G172" i="2"/>
  <c r="H172" i="2"/>
  <c r="I172" i="2"/>
  <c r="D173" i="2"/>
  <c r="E173" i="2"/>
  <c r="F173" i="2"/>
  <c r="G173" i="2"/>
  <c r="H173" i="2"/>
  <c r="I173" i="2"/>
  <c r="D174" i="2"/>
  <c r="E174" i="2"/>
  <c r="F174" i="2"/>
  <c r="G174" i="2"/>
  <c r="H174" i="2"/>
  <c r="I174" i="2"/>
  <c r="D175" i="2"/>
  <c r="E175" i="2"/>
  <c r="F175" i="2"/>
  <c r="G175" i="2"/>
  <c r="H175" i="2"/>
  <c r="I175" i="2"/>
  <c r="D176" i="2"/>
  <c r="E176" i="2"/>
  <c r="F176" i="2"/>
  <c r="G176" i="2"/>
  <c r="H176" i="2"/>
  <c r="I176" i="2"/>
  <c r="D177" i="2"/>
  <c r="E177" i="2"/>
  <c r="F177" i="2"/>
  <c r="G177" i="2"/>
  <c r="H177" i="2"/>
  <c r="I177" i="2"/>
  <c r="D178" i="2"/>
  <c r="E178" i="2"/>
  <c r="F178" i="2"/>
  <c r="G178" i="2"/>
  <c r="H178" i="2"/>
  <c r="I178" i="2"/>
  <c r="D179" i="2"/>
  <c r="E179" i="2"/>
  <c r="F179" i="2"/>
  <c r="G179" i="2"/>
  <c r="H179" i="2"/>
  <c r="I179" i="2"/>
  <c r="D180" i="2"/>
  <c r="E180" i="2"/>
  <c r="F180" i="2"/>
  <c r="G180" i="2"/>
  <c r="H180" i="2"/>
  <c r="I180" i="2"/>
  <c r="D181" i="2"/>
  <c r="E181" i="2"/>
  <c r="F181" i="2"/>
  <c r="G181" i="2"/>
  <c r="H181" i="2"/>
  <c r="I181" i="2"/>
  <c r="D182" i="2"/>
  <c r="E182" i="2"/>
  <c r="F182" i="2"/>
  <c r="G182" i="2"/>
  <c r="H182" i="2"/>
  <c r="I182" i="2"/>
  <c r="D183" i="2"/>
  <c r="E183" i="2"/>
  <c r="F183" i="2"/>
  <c r="G183" i="2"/>
  <c r="H183" i="2"/>
  <c r="I183" i="2"/>
  <c r="D184" i="2"/>
  <c r="E184" i="2"/>
  <c r="F184" i="2"/>
  <c r="G184" i="2"/>
  <c r="H184" i="2"/>
  <c r="I184" i="2"/>
  <c r="D185" i="2"/>
  <c r="E185" i="2"/>
  <c r="F185" i="2"/>
  <c r="G185" i="2"/>
  <c r="H185" i="2"/>
  <c r="I185" i="2"/>
  <c r="D186" i="2"/>
  <c r="E186" i="2"/>
  <c r="F186" i="2"/>
  <c r="G186" i="2"/>
  <c r="H186" i="2"/>
  <c r="I186" i="2"/>
  <c r="D187" i="2"/>
  <c r="E187" i="2"/>
  <c r="F187" i="2"/>
  <c r="G187" i="2"/>
  <c r="H187" i="2"/>
  <c r="I187" i="2"/>
  <c r="D188" i="2"/>
  <c r="E188" i="2"/>
  <c r="F188" i="2"/>
  <c r="G188" i="2"/>
  <c r="H188" i="2"/>
  <c r="I188" i="2"/>
  <c r="D189" i="2"/>
  <c r="E189" i="2"/>
  <c r="F189" i="2"/>
  <c r="G189" i="2"/>
  <c r="H189" i="2"/>
  <c r="I189" i="2"/>
  <c r="D190" i="2"/>
  <c r="E190" i="2"/>
  <c r="F190" i="2"/>
  <c r="G190" i="2"/>
  <c r="H190" i="2"/>
  <c r="I190" i="2"/>
  <c r="D191" i="2"/>
  <c r="E191" i="2"/>
  <c r="F191" i="2"/>
  <c r="G191" i="2"/>
  <c r="H191" i="2"/>
  <c r="I191" i="2"/>
  <c r="D192" i="2"/>
  <c r="E192" i="2"/>
  <c r="F192" i="2"/>
  <c r="G192" i="2"/>
  <c r="H192" i="2"/>
  <c r="I192" i="2"/>
  <c r="D193" i="2"/>
  <c r="E193" i="2"/>
  <c r="F193" i="2"/>
  <c r="G193" i="2"/>
  <c r="H193" i="2"/>
  <c r="I193" i="2"/>
  <c r="D194" i="2"/>
  <c r="E194" i="2"/>
  <c r="F194" i="2"/>
  <c r="G194" i="2"/>
  <c r="H194" i="2"/>
  <c r="I194" i="2"/>
  <c r="D195" i="2"/>
  <c r="E195" i="2"/>
  <c r="F195" i="2"/>
  <c r="G195" i="2"/>
  <c r="H195" i="2"/>
  <c r="I195" i="2"/>
  <c r="D196" i="2"/>
  <c r="E196" i="2"/>
  <c r="F196" i="2"/>
  <c r="G196" i="2"/>
  <c r="H196" i="2"/>
  <c r="I196" i="2"/>
  <c r="D197" i="2"/>
  <c r="E197" i="2"/>
  <c r="F197" i="2"/>
  <c r="G197" i="2"/>
  <c r="H197" i="2"/>
  <c r="I197" i="2"/>
  <c r="D198" i="2"/>
  <c r="E198" i="2"/>
  <c r="F198" i="2"/>
  <c r="G198" i="2"/>
  <c r="H198" i="2"/>
  <c r="I198" i="2"/>
  <c r="D199" i="2"/>
  <c r="E199" i="2"/>
  <c r="F199" i="2"/>
  <c r="G199" i="2"/>
  <c r="H199" i="2"/>
  <c r="I199" i="2"/>
  <c r="D200" i="2"/>
  <c r="E200" i="2"/>
  <c r="F200" i="2"/>
  <c r="G200" i="2"/>
  <c r="H200" i="2"/>
  <c r="I200" i="2"/>
  <c r="D201" i="2"/>
  <c r="E201" i="2"/>
  <c r="F201" i="2"/>
  <c r="G201" i="2"/>
  <c r="H201" i="2"/>
  <c r="I201" i="2"/>
  <c r="D202" i="2"/>
  <c r="E202" i="2"/>
  <c r="F202" i="2"/>
  <c r="G202" i="2"/>
  <c r="H202" i="2"/>
  <c r="I202" i="2"/>
  <c r="D203" i="2"/>
  <c r="E203" i="2"/>
  <c r="F203" i="2"/>
  <c r="G203" i="2"/>
  <c r="H203" i="2"/>
  <c r="I203" i="2"/>
  <c r="D204" i="2"/>
  <c r="E204" i="2"/>
  <c r="F204" i="2"/>
  <c r="G204" i="2"/>
  <c r="H204" i="2"/>
  <c r="I204" i="2"/>
  <c r="D205" i="2"/>
  <c r="E205" i="2"/>
  <c r="F205" i="2"/>
  <c r="G205" i="2"/>
  <c r="H205" i="2"/>
  <c r="I205" i="2"/>
  <c r="D206" i="2"/>
  <c r="E206" i="2"/>
  <c r="F206" i="2"/>
  <c r="G206" i="2"/>
  <c r="H206" i="2"/>
  <c r="I206" i="2"/>
  <c r="D207" i="2"/>
  <c r="E207" i="2"/>
  <c r="F207" i="2"/>
  <c r="G207" i="2"/>
  <c r="H207" i="2"/>
  <c r="I207" i="2"/>
  <c r="D208" i="2"/>
  <c r="E208" i="2"/>
  <c r="F208" i="2"/>
  <c r="G208" i="2"/>
  <c r="H208" i="2"/>
  <c r="I208" i="2"/>
  <c r="D209" i="2"/>
  <c r="E209" i="2"/>
  <c r="F209" i="2"/>
  <c r="G209" i="2"/>
  <c r="H209" i="2"/>
  <c r="I209" i="2"/>
  <c r="D210" i="2"/>
  <c r="E210" i="2"/>
  <c r="F210" i="2"/>
  <c r="G210" i="2"/>
  <c r="H210" i="2"/>
  <c r="I210" i="2"/>
  <c r="D211" i="2"/>
  <c r="E211" i="2"/>
  <c r="F211" i="2"/>
  <c r="G211" i="2"/>
  <c r="H211" i="2"/>
  <c r="I211" i="2"/>
  <c r="D212" i="2"/>
  <c r="E212" i="2"/>
  <c r="F212" i="2"/>
  <c r="G212" i="2"/>
  <c r="H212" i="2"/>
  <c r="I212" i="2"/>
  <c r="D213" i="2"/>
  <c r="E213" i="2"/>
  <c r="F213" i="2"/>
  <c r="G213" i="2"/>
  <c r="H213" i="2"/>
  <c r="I213" i="2"/>
  <c r="D214" i="2"/>
  <c r="E214" i="2"/>
  <c r="F214" i="2"/>
  <c r="G214" i="2"/>
  <c r="H214" i="2"/>
  <c r="I214" i="2"/>
  <c r="D215" i="2"/>
  <c r="E215" i="2"/>
  <c r="F215" i="2"/>
  <c r="G215" i="2"/>
  <c r="H215" i="2"/>
  <c r="I215" i="2"/>
  <c r="D216" i="2"/>
  <c r="E216" i="2"/>
  <c r="F216" i="2"/>
  <c r="G216" i="2"/>
  <c r="H216" i="2"/>
  <c r="I216" i="2"/>
  <c r="D217" i="2"/>
  <c r="E217" i="2"/>
  <c r="F217" i="2"/>
  <c r="G217" i="2"/>
  <c r="H217" i="2"/>
  <c r="I217" i="2"/>
  <c r="D218" i="2"/>
  <c r="E218" i="2"/>
  <c r="F218" i="2"/>
  <c r="G218" i="2"/>
  <c r="H218" i="2"/>
  <c r="I218"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2" i="2"/>
  <c r="E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B2" i="2"/>
  <c r="J2" i="2" s="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J147" i="2" s="1"/>
  <c r="B148" i="2"/>
  <c r="B149" i="2"/>
  <c r="B150" i="2"/>
  <c r="B151" i="2"/>
  <c r="B152" i="2"/>
  <c r="B153" i="2"/>
  <c r="B154" i="2"/>
  <c r="B155" i="2"/>
  <c r="B156" i="2"/>
  <c r="B157" i="2"/>
  <c r="B158" i="2"/>
  <c r="B159" i="2"/>
  <c r="J159" i="2" s="1"/>
  <c r="B160" i="2"/>
  <c r="B161" i="2"/>
  <c r="B162" i="2"/>
  <c r="B163" i="2"/>
  <c r="B164" i="2"/>
  <c r="B165" i="2"/>
  <c r="B166" i="2"/>
  <c r="B167" i="2"/>
  <c r="B168" i="2"/>
  <c r="B169" i="2"/>
  <c r="B170" i="2"/>
  <c r="B171" i="2"/>
  <c r="J171" i="2" s="1"/>
  <c r="B172" i="2"/>
  <c r="B173" i="2"/>
  <c r="B174" i="2"/>
  <c r="B175" i="2"/>
  <c r="B176" i="2"/>
  <c r="B177" i="2"/>
  <c r="B178" i="2"/>
  <c r="B179" i="2"/>
  <c r="B180" i="2"/>
  <c r="B181" i="2"/>
  <c r="B182" i="2"/>
  <c r="B183" i="2"/>
  <c r="J183" i="2" s="1"/>
  <c r="B184" i="2"/>
  <c r="B185" i="2"/>
  <c r="B186" i="2"/>
  <c r="B187" i="2"/>
  <c r="B188" i="2"/>
  <c r="B189" i="2"/>
  <c r="B190" i="2"/>
  <c r="B191" i="2"/>
  <c r="B192" i="2"/>
  <c r="B193" i="2"/>
  <c r="B194" i="2"/>
  <c r="B195" i="2"/>
  <c r="J195" i="2" s="1"/>
  <c r="B196" i="2"/>
  <c r="B197" i="2"/>
  <c r="B198" i="2"/>
  <c r="B199" i="2"/>
  <c r="B200" i="2"/>
  <c r="B201" i="2"/>
  <c r="B202" i="2"/>
  <c r="B203" i="2"/>
  <c r="B204" i="2"/>
  <c r="B205" i="2"/>
  <c r="B206" i="2"/>
  <c r="B207" i="2"/>
  <c r="J207" i="2" s="1"/>
  <c r="B208" i="2"/>
  <c r="B209" i="2"/>
  <c r="B210" i="2"/>
  <c r="B211" i="2"/>
  <c r="B212" i="2"/>
  <c r="B213" i="2"/>
  <c r="B214" i="2"/>
  <c r="B215" i="2"/>
  <c r="B216" i="2"/>
  <c r="B217" i="2"/>
  <c r="B218" i="2"/>
  <c r="B219" i="2"/>
  <c r="J219" i="2" s="1"/>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J175" i="2" l="1"/>
  <c r="J163" i="2"/>
  <c r="J151" i="2"/>
  <c r="J215" i="2"/>
  <c r="J203" i="2"/>
  <c r="J191" i="2"/>
  <c r="J179" i="2"/>
  <c r="J167" i="2"/>
  <c r="J155" i="2"/>
  <c r="J143" i="2"/>
  <c r="J211" i="2"/>
  <c r="J199" i="2"/>
  <c r="J187" i="2"/>
  <c r="A5" i="8"/>
  <c r="P3" i="8" s="1"/>
  <c r="P2" i="8"/>
  <c r="C7" i="8"/>
  <c r="C8" i="8" s="1"/>
  <c r="A187" i="2"/>
  <c r="A155" i="2"/>
  <c r="J136" i="2"/>
  <c r="J132" i="2"/>
  <c r="J128" i="2"/>
  <c r="J124" i="2"/>
  <c r="J120" i="2"/>
  <c r="J116" i="2"/>
  <c r="J112" i="2"/>
  <c r="J108" i="2"/>
  <c r="J104" i="2"/>
  <c r="J100" i="2"/>
  <c r="J96" i="2"/>
  <c r="J92" i="2"/>
  <c r="J88" i="2"/>
  <c r="J84" i="2"/>
  <c r="J80" i="2"/>
  <c r="J76" i="2"/>
  <c r="J72" i="2"/>
  <c r="J68" i="2"/>
  <c r="J64" i="2"/>
  <c r="J60" i="2"/>
  <c r="J56" i="2"/>
  <c r="J52" i="2"/>
  <c r="J48" i="2"/>
  <c r="J44" i="2"/>
  <c r="J40" i="2"/>
  <c r="J36" i="2"/>
  <c r="J32" i="2"/>
  <c r="J28" i="2"/>
  <c r="J24" i="2"/>
  <c r="J20" i="2"/>
  <c r="J16" i="2"/>
  <c r="J12" i="2"/>
  <c r="J8" i="2"/>
  <c r="J4" i="2"/>
  <c r="A207" i="2"/>
  <c r="A143" i="2"/>
  <c r="A203" i="2"/>
  <c r="A171" i="2"/>
  <c r="A175" i="2"/>
  <c r="A213" i="2"/>
  <c r="A205" i="2"/>
  <c r="A197" i="2"/>
  <c r="A189" i="2"/>
  <c r="A181" i="2"/>
  <c r="A173" i="2"/>
  <c r="A165" i="2"/>
  <c r="A157" i="2"/>
  <c r="A149" i="2"/>
  <c r="A141" i="2"/>
  <c r="J137" i="2"/>
  <c r="J133" i="2"/>
  <c r="J129" i="2"/>
  <c r="J125" i="2"/>
  <c r="J121" i="2"/>
  <c r="J117" i="2"/>
  <c r="J113" i="2"/>
  <c r="J109" i="2"/>
  <c r="J105" i="2"/>
  <c r="J101" i="2"/>
  <c r="J97" i="2"/>
  <c r="J93" i="2"/>
  <c r="J89" i="2"/>
  <c r="J85" i="2"/>
  <c r="J81" i="2"/>
  <c r="J77" i="2"/>
  <c r="J73" i="2"/>
  <c r="J69" i="2"/>
  <c r="J65" i="2"/>
  <c r="J61" i="2"/>
  <c r="J57" i="2"/>
  <c r="J53" i="2"/>
  <c r="J49" i="2"/>
  <c r="J45" i="2"/>
  <c r="J41" i="2"/>
  <c r="J37" i="2"/>
  <c r="J33" i="2"/>
  <c r="J29" i="2"/>
  <c r="J25" i="2"/>
  <c r="J21" i="2"/>
  <c r="J17" i="2"/>
  <c r="J13" i="2"/>
  <c r="J9" i="2"/>
  <c r="J5" i="2"/>
  <c r="A191" i="2"/>
  <c r="A159" i="2"/>
  <c r="A196" i="2"/>
  <c r="A188" i="2"/>
  <c r="J172" i="2"/>
  <c r="J164" i="2"/>
  <c r="A148" i="2"/>
  <c r="J140" i="2"/>
  <c r="J135" i="2"/>
  <c r="J123" i="2"/>
  <c r="J115" i="2"/>
  <c r="J107" i="2"/>
  <c r="J99" i="2"/>
  <c r="J87" i="2"/>
  <c r="J79" i="2"/>
  <c r="J71" i="2"/>
  <c r="J59" i="2"/>
  <c r="J47" i="2"/>
  <c r="J39" i="2"/>
  <c r="J31" i="2"/>
  <c r="J23" i="2"/>
  <c r="A215" i="2"/>
  <c r="A199" i="2"/>
  <c r="A183" i="2"/>
  <c r="A167" i="2"/>
  <c r="A151" i="2"/>
  <c r="J212" i="2"/>
  <c r="J204" i="2"/>
  <c r="A180" i="2"/>
  <c r="A156" i="2"/>
  <c r="J139" i="2"/>
  <c r="J131" i="2"/>
  <c r="J127" i="2"/>
  <c r="J119" i="2"/>
  <c r="J111" i="2"/>
  <c r="J103" i="2"/>
  <c r="J95" i="2"/>
  <c r="J91" i="2"/>
  <c r="J83" i="2"/>
  <c r="J75" i="2"/>
  <c r="J67" i="2"/>
  <c r="J63" i="2"/>
  <c r="J55" i="2"/>
  <c r="J51" i="2"/>
  <c r="J43" i="2"/>
  <c r="J35" i="2"/>
  <c r="J27" i="2"/>
  <c r="J19" i="2"/>
  <c r="A211" i="2"/>
  <c r="A195" i="2"/>
  <c r="A179" i="2"/>
  <c r="A163" i="2"/>
  <c r="A147" i="2"/>
  <c r="J192" i="2"/>
  <c r="A192" i="2"/>
  <c r="J176" i="2"/>
  <c r="A176" i="2"/>
  <c r="J168" i="2"/>
  <c r="A168" i="2"/>
  <c r="J144" i="2"/>
  <c r="A144" i="2"/>
  <c r="J216" i="2"/>
  <c r="A216" i="2"/>
  <c r="J184" i="2"/>
  <c r="A184" i="2"/>
  <c r="J152" i="2"/>
  <c r="A152" i="2"/>
  <c r="A164" i="2"/>
  <c r="J196" i="2"/>
  <c r="J180" i="2"/>
  <c r="J148" i="2"/>
  <c r="A204" i="2"/>
  <c r="A172" i="2"/>
  <c r="A140" i="2"/>
  <c r="J205" i="2"/>
  <c r="J189" i="2"/>
  <c r="J173" i="2"/>
  <c r="J157" i="2"/>
  <c r="J141" i="2"/>
  <c r="A212" i="2"/>
  <c r="J188" i="2"/>
  <c r="J156" i="2"/>
  <c r="J208" i="2"/>
  <c r="A208" i="2"/>
  <c r="J200" i="2"/>
  <c r="A200" i="2"/>
  <c r="J160" i="2"/>
  <c r="A160" i="2"/>
  <c r="A217" i="2"/>
  <c r="J217" i="2"/>
  <c r="A209" i="2"/>
  <c r="J209" i="2"/>
  <c r="A201" i="2"/>
  <c r="J201" i="2"/>
  <c r="A193" i="2"/>
  <c r="J193" i="2"/>
  <c r="A185" i="2"/>
  <c r="J185" i="2"/>
  <c r="A177" i="2"/>
  <c r="J177" i="2"/>
  <c r="A169" i="2"/>
  <c r="J169" i="2"/>
  <c r="A161" i="2"/>
  <c r="J161" i="2"/>
  <c r="A153" i="2"/>
  <c r="J153" i="2"/>
  <c r="A145" i="2"/>
  <c r="J145" i="2"/>
  <c r="J213" i="2"/>
  <c r="J197" i="2"/>
  <c r="J181" i="2"/>
  <c r="J165" i="2"/>
  <c r="J149" i="2"/>
  <c r="J15" i="2"/>
  <c r="J3" i="2"/>
  <c r="J11" i="2"/>
  <c r="J7" i="2"/>
  <c r="J218" i="2"/>
  <c r="J214" i="2"/>
  <c r="J210" i="2"/>
  <c r="J206" i="2"/>
  <c r="J202" i="2"/>
  <c r="J198" i="2"/>
  <c r="J194" i="2"/>
  <c r="J190" i="2"/>
  <c r="J186" i="2"/>
  <c r="J182" i="2"/>
  <c r="J178" i="2"/>
  <c r="J174" i="2"/>
  <c r="J170" i="2"/>
  <c r="J166" i="2"/>
  <c r="J162" i="2"/>
  <c r="J158" i="2"/>
  <c r="J154" i="2"/>
  <c r="J150" i="2"/>
  <c r="J146" i="2"/>
  <c r="J142" i="2"/>
  <c r="J138" i="2"/>
  <c r="J134" i="2"/>
  <c r="J130" i="2"/>
  <c r="J126" i="2"/>
  <c r="J122" i="2"/>
  <c r="J118" i="2"/>
  <c r="J114" i="2"/>
  <c r="J110" i="2"/>
  <c r="J106" i="2"/>
  <c r="J102" i="2"/>
  <c r="J98" i="2"/>
  <c r="J94" i="2"/>
  <c r="J90" i="2"/>
  <c r="J86" i="2"/>
  <c r="J82" i="2"/>
  <c r="J78" i="2"/>
  <c r="J74" i="2"/>
  <c r="J70" i="2"/>
  <c r="J66" i="2"/>
  <c r="J62" i="2"/>
  <c r="J58" i="2"/>
  <c r="J54" i="2"/>
  <c r="J50" i="2"/>
  <c r="J46" i="2"/>
  <c r="J42" i="2"/>
  <c r="J38" i="2"/>
  <c r="J34" i="2"/>
  <c r="J30" i="2"/>
  <c r="J26" i="2"/>
  <c r="J22" i="2"/>
  <c r="J18" i="2"/>
  <c r="J14" i="2"/>
  <c r="J10" i="2"/>
  <c r="J6" i="2"/>
  <c r="A218" i="2"/>
  <c r="A214" i="2"/>
  <c r="A210" i="2"/>
  <c r="A206" i="2"/>
  <c r="A202" i="2"/>
  <c r="A198" i="2"/>
  <c r="A194" i="2"/>
  <c r="A190" i="2"/>
  <c r="A186" i="2"/>
  <c r="A182" i="2"/>
  <c r="A178" i="2"/>
  <c r="A174" i="2"/>
  <c r="A170" i="2"/>
  <c r="A166" i="2"/>
  <c r="A162" i="2"/>
  <c r="A158" i="2"/>
  <c r="A154" i="2"/>
  <c r="A150" i="2"/>
  <c r="A146" i="2"/>
  <c r="A142" i="2"/>
  <c r="C25" i="1"/>
  <c r="C22" i="9"/>
  <c r="I19" i="9"/>
  <c r="D12" i="9"/>
  <c r="D13" i="9"/>
  <c r="D11" i="9"/>
  <c r="I12" i="9"/>
  <c r="I13" i="9"/>
  <c r="I14" i="9"/>
  <c r="I11" i="9"/>
  <c r="D16" i="1"/>
  <c r="D17" i="1"/>
  <c r="D15" i="1"/>
  <c r="D13" i="1"/>
  <c r="D19" i="9"/>
  <c r="A6" i="8" l="1"/>
  <c r="A7" i="8" s="1"/>
  <c r="A8" i="8" s="1"/>
  <c r="C9" i="8"/>
  <c r="A19" i="9"/>
  <c r="A9" i="8" l="1"/>
  <c r="C10" i="8"/>
  <c r="D8" i="10"/>
  <c r="B8" i="10"/>
  <c r="D7" i="10"/>
  <c r="D6" i="10"/>
  <c r="J5" i="10"/>
  <c r="D5" i="10"/>
  <c r="D11" i="1"/>
  <c r="J11" i="1"/>
  <c r="A10" i="8" l="1"/>
  <c r="A11" i="8" s="1"/>
  <c r="C11" i="8"/>
  <c r="C12" i="8" s="1"/>
  <c r="B19" i="9"/>
  <c r="C13" i="8" l="1"/>
  <c r="C14" i="8" s="1"/>
  <c r="A12" i="8"/>
  <c r="G19" i="9"/>
  <c r="C19" i="9"/>
  <c r="F19" i="9"/>
  <c r="A13" i="8" l="1"/>
  <c r="A14" i="8" s="1"/>
  <c r="A15" i="8" s="1"/>
  <c r="A16" i="8" s="1"/>
  <c r="A17" i="8" s="1"/>
  <c r="A18" i="8" s="1"/>
  <c r="A19" i="8" s="1"/>
  <c r="A20" i="8" s="1"/>
  <c r="A21" i="8" s="1"/>
  <c r="A22" i="8" s="1"/>
  <c r="A23" i="8" s="1"/>
  <c r="A24" i="8" s="1"/>
  <c r="A25" i="8" s="1"/>
  <c r="A26" i="8" s="1"/>
  <c r="A27" i="8" s="1"/>
  <c r="A28" i="8" s="1"/>
  <c r="A29" i="8" s="1"/>
  <c r="A30" i="8" s="1"/>
  <c r="A31" i="8" s="1"/>
  <c r="A32" i="8" s="1"/>
  <c r="H19" i="9"/>
  <c r="A2" i="2"/>
  <c r="A3" i="2"/>
  <c r="A4" i="2"/>
  <c r="A5" i="2"/>
  <c r="A7"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33" i="8" l="1"/>
  <c r="A34" i="8" s="1"/>
  <c r="A35" i="8" s="1"/>
  <c r="A8" i="2"/>
  <c r="A6" i="2"/>
  <c r="A36" i="8" l="1"/>
  <c r="A37" i="8" s="1"/>
  <c r="C37" i="8" s="1"/>
  <c r="H5" i="10"/>
  <c r="H11" i="1"/>
  <c r="H14" i="1"/>
  <c r="B23" i="1" s="1"/>
  <c r="H8" i="10"/>
  <c r="H13" i="1"/>
  <c r="H12" i="1"/>
  <c r="H6" i="10"/>
  <c r="H15" i="1"/>
  <c r="D23" i="1" s="1"/>
  <c r="H9" i="10"/>
  <c r="H7" i="10"/>
  <c r="A38" i="8" l="1"/>
  <c r="A39" i="8" s="1"/>
  <c r="A23" i="1"/>
  <c r="C23" i="1" s="1"/>
  <c r="E23" i="1"/>
  <c r="G17" i="10"/>
  <c r="B17" i="10"/>
  <c r="E17" i="10"/>
  <c r="A17" i="10"/>
  <c r="G23" i="1"/>
  <c r="D10" i="10"/>
  <c r="D17" i="10"/>
  <c r="A40" i="8" l="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C17" i="10"/>
  <c r="H23" i="1"/>
  <c r="I23" i="1" s="1"/>
  <c r="H17" i="10"/>
  <c r="I17" i="10" s="1"/>
  <c r="C15" i="8" l="1"/>
  <c r="C16" i="8" l="1"/>
  <c r="C17" i="8" s="1"/>
  <c r="C18" i="8" s="1"/>
  <c r="C19" i="8" s="1"/>
  <c r="C20" i="8" s="1"/>
  <c r="C21" i="8" s="1"/>
  <c r="C22" i="8" s="1"/>
  <c r="C23" i="8" s="1"/>
  <c r="C24" i="8" l="1"/>
</calcChain>
</file>

<file path=xl/sharedStrings.xml><?xml version="1.0" encoding="utf-8"?>
<sst xmlns="http://schemas.openxmlformats.org/spreadsheetml/2006/main" count="1006" uniqueCount="159">
  <si>
    <t>Competition Ref</t>
  </si>
  <si>
    <t>Competition Name</t>
  </si>
  <si>
    <t>Competition type</t>
  </si>
  <si>
    <t>Celing Price per annum</t>
  </si>
  <si>
    <t>Availability</t>
  </si>
  <si>
    <t>Competition ID</t>
  </si>
  <si>
    <t>Utilisation</t>
  </si>
  <si>
    <t>Capacity Required</t>
  </si>
  <si>
    <t>Availability Hours</t>
  </si>
  <si>
    <t>Capacity Required MW</t>
  </si>
  <si>
    <t>Capacity MW</t>
  </si>
  <si>
    <t>Availability £/MWh</t>
  </si>
  <si>
    <t>Utilisation £/MWh</t>
  </si>
  <si>
    <t>Total Bid Price</t>
  </si>
  <si>
    <t>% of celling Price</t>
  </si>
  <si>
    <t>Celling Price per annum</t>
  </si>
  <si>
    <t>Utilisation Hours</t>
  </si>
  <si>
    <t>Bid Details</t>
  </si>
  <si>
    <t>Insert Bid Details Here</t>
  </si>
  <si>
    <t>Availability £</t>
  </si>
  <si>
    <t>Utilisation £</t>
  </si>
  <si>
    <t xml:space="preserve">Total Bid Price </t>
  </si>
  <si>
    <t>Total price if scaled up to total capacity required</t>
  </si>
  <si>
    <t>% of capacity
 required</t>
  </si>
  <si>
    <t>Competition details (auto-populated)</t>
  </si>
  <si>
    <t>Total Bid 
Price</t>
  </si>
  <si>
    <t>Alston</t>
  </si>
  <si>
    <t>Askerton Castle</t>
  </si>
  <si>
    <t>Bentham</t>
  </si>
  <si>
    <t>Bolton By Bowland</t>
  </si>
  <si>
    <t>Church</t>
  </si>
  <si>
    <t>Claughton</t>
  </si>
  <si>
    <t>Eastlands</t>
  </si>
  <si>
    <t>Flat Lane</t>
  </si>
  <si>
    <t>Helwith Bridge</t>
  </si>
  <si>
    <t>Heywood</t>
  </si>
  <si>
    <t>Ingleton</t>
  </si>
  <si>
    <t>Marple</t>
  </si>
  <si>
    <t>Melling</t>
  </si>
  <si>
    <t>Moss Lane</t>
  </si>
  <si>
    <t>Newbiggin on Lune</t>
  </si>
  <si>
    <t>Newby</t>
  </si>
  <si>
    <t>Rossall</t>
  </si>
  <si>
    <t>Scarisbrick</t>
  </si>
  <si>
    <t>Sedbergh</t>
  </si>
  <si>
    <t>Settle</t>
  </si>
  <si>
    <t>Wigton</t>
  </si>
  <si>
    <t>Yealand</t>
  </si>
  <si>
    <t>Period</t>
  </si>
  <si>
    <t>W23/24</t>
  </si>
  <si>
    <t>Secure</t>
  </si>
  <si>
    <t>flexible.contracts@enwl.co.uk</t>
  </si>
  <si>
    <t>Restore</t>
  </si>
  <si>
    <t>Dynamic</t>
  </si>
  <si>
    <t>Ardwick</t>
  </si>
  <si>
    <t>Portwood</t>
  </si>
  <si>
    <t>Concatinate</t>
  </si>
  <si>
    <t>Service Type</t>
  </si>
  <si>
    <t>Competion details</t>
  </si>
  <si>
    <t>Tender Finder</t>
  </si>
  <si>
    <t>Yes</t>
  </si>
  <si>
    <t>Competition details (Manually-populated)</t>
  </si>
  <si>
    <t>Result:</t>
  </si>
  <si>
    <t>Message for success</t>
  </si>
  <si>
    <t>Message for failure</t>
  </si>
  <si>
    <t>Click here to visit Piclo</t>
  </si>
  <si>
    <t>Click here to visit our website</t>
  </si>
  <si>
    <t>Click here to contact us</t>
  </si>
  <si>
    <t>Flexible Services 
cost checker</t>
  </si>
  <si>
    <t>Your tendered price is within the ceiling price. 
Note: This is not a guarantee that your submission will be accepted.</t>
  </si>
  <si>
    <t>Your tendered price is not within the ceiling price.
You may wish to concider revising your costs in order to improve the likelyhood of being a sucessful participant.</t>
  </si>
  <si>
    <t>Description:</t>
  </si>
  <si>
    <t>Help Guide:</t>
  </si>
  <si>
    <t>The aim of this tool is to allow potential participants of ENWLs flexible services contracts to be able to check the prices they are offering for availability and utilisation prior to submitting a bid. This will allow users to identify if their bid process exceed the ceiling price which ENWL are offering as part of this tender. It should be noted that a positive or negative result from this tool does not guarantee that a bid will or will not be accepted, other factors will be considered within the awarding of contracts post tender completion.</t>
  </si>
  <si>
    <t xml:space="preserve">If you encouter any issues whilst utalising the tool please feel free to get in touch: </t>
  </si>
  <si>
    <t>No Tender matching these parameters</t>
  </si>
  <si>
    <t>Coniston</t>
  </si>
  <si>
    <t>Capacity Required (MW)</t>
  </si>
  <si>
    <t>Utilisation (hrs)</t>
  </si>
  <si>
    <t>Availability (hrs)</t>
  </si>
  <si>
    <r>
      <t>This tool offers to methods to calculate costs. 
The T</t>
    </r>
    <r>
      <rPr>
        <b/>
        <sz val="11"/>
        <color theme="1"/>
        <rFont val="Calibri"/>
        <family val="2"/>
        <scheme val="minor"/>
      </rPr>
      <t>ender Finder</t>
    </r>
    <r>
      <rPr>
        <sz val="11"/>
        <color theme="1"/>
        <rFont val="Calibri"/>
        <family val="2"/>
        <scheme val="minor"/>
      </rPr>
      <t xml:space="preserve"> tab allows users to search for the specific tender they are looking to participate within. A successful search for the tender will automatically compete the variables for the tender. The user will need to compete the Name of the tender, the period of the tender, and the type of service; additionally users should complete the details for their proposed availability, utilisation, and capacity offering.
The </t>
    </r>
    <r>
      <rPr>
        <b/>
        <sz val="11"/>
        <color theme="1"/>
        <rFont val="Calibri"/>
        <family val="2"/>
        <scheme val="minor"/>
      </rPr>
      <t xml:space="preserve">Manual Entry </t>
    </r>
    <r>
      <rPr>
        <sz val="11"/>
        <color theme="1"/>
        <rFont val="Calibri"/>
        <family val="2"/>
        <scheme val="minor"/>
      </rPr>
      <t xml:space="preserve">tab requires users to manually enter the details relating to the competition. These details can be ascertained from Appendix 3 of the tender documents. As with the Tender Finder the  users should complete the details for their proposed availability, utilisation, and capacity offering.
Details of th tender requirements are provided within the </t>
    </r>
    <r>
      <rPr>
        <b/>
        <sz val="11"/>
        <color theme="1"/>
        <rFont val="Calibri"/>
        <family val="2"/>
        <scheme val="minor"/>
      </rPr>
      <t>Competition Data</t>
    </r>
    <r>
      <rPr>
        <sz val="11"/>
        <color theme="1"/>
        <rFont val="Calibri"/>
        <family val="2"/>
        <scheme val="minor"/>
      </rPr>
      <t xml:space="preserve"> tab
</t>
    </r>
  </si>
  <si>
    <t>Catterall Waterworks</t>
  </si>
  <si>
    <t>Gillsrow</t>
  </si>
  <si>
    <t>Moss Side (Longsight)</t>
  </si>
  <si>
    <t>Sebergham</t>
  </si>
  <si>
    <t>Victoria Park</t>
  </si>
  <si>
    <t>S24</t>
  </si>
  <si>
    <t>W24/25</t>
  </si>
  <si>
    <t>S25</t>
  </si>
  <si>
    <t>W25/26</t>
  </si>
  <si>
    <t>S26</t>
  </si>
  <si>
    <t>W26/27</t>
  </si>
  <si>
    <t>S27</t>
  </si>
  <si>
    <t>W27/28</t>
  </si>
  <si>
    <t>FY24</t>
  </si>
  <si>
    <t>FY25</t>
  </si>
  <si>
    <t>FY26</t>
  </si>
  <si>
    <t>FY27</t>
  </si>
  <si>
    <t>FY28</t>
  </si>
  <si>
    <t>Service windows</t>
  </si>
  <si>
    <t>Celling Price for Period</t>
  </si>
  <si>
    <t>Ceiling Price for Period (£)</t>
  </si>
  <si>
    <t>Distinct</t>
  </si>
  <si>
    <t>Site Names</t>
  </si>
  <si>
    <t>Service Types</t>
  </si>
  <si>
    <t>ENWL-229</t>
  </si>
  <si>
    <t>ENWL-230</t>
  </si>
  <si>
    <t>ENWL-231</t>
  </si>
  <si>
    <t>ENWL-232</t>
  </si>
  <si>
    <t>ENWL-233</t>
  </si>
  <si>
    <t>ENWL-234</t>
  </si>
  <si>
    <t>ENWL-235</t>
  </si>
  <si>
    <t>ENWL-236</t>
  </si>
  <si>
    <t>ENWL-237</t>
  </si>
  <si>
    <t>ENWL-238</t>
  </si>
  <si>
    <t>ENWL-239</t>
  </si>
  <si>
    <t>ENWL-240</t>
  </si>
  <si>
    <t>ENWL-241</t>
  </si>
  <si>
    <t>ENWL-242</t>
  </si>
  <si>
    <t>ENWL-243</t>
  </si>
  <si>
    <t>ENWL-244</t>
  </si>
  <si>
    <t>ENWL-245</t>
  </si>
  <si>
    <t>ENWL-246</t>
  </si>
  <si>
    <t>ENWL-247</t>
  </si>
  <si>
    <t>ENWL-248</t>
  </si>
  <si>
    <t>ENWL-249</t>
  </si>
  <si>
    <t>Hattersley</t>
  </si>
  <si>
    <t>ENWL-250</t>
  </si>
  <si>
    <t>ENWL-251</t>
  </si>
  <si>
    <t>ENWL-252</t>
  </si>
  <si>
    <t>ENWL-253</t>
  </si>
  <si>
    <t>ENWL-254</t>
  </si>
  <si>
    <t>ENWL-255</t>
  </si>
  <si>
    <t>ENWL-256</t>
  </si>
  <si>
    <t>ENWL-257</t>
  </si>
  <si>
    <t>ENWL-258</t>
  </si>
  <si>
    <t>ENWL-259</t>
  </si>
  <si>
    <t>ENWL-260</t>
  </si>
  <si>
    <t>ENWL-261</t>
  </si>
  <si>
    <t>ENWL-262</t>
  </si>
  <si>
    <t>ENWL-263</t>
  </si>
  <si>
    <t>ENWL-264</t>
  </si>
  <si>
    <t>ENWL-265</t>
  </si>
  <si>
    <t>ENWL-266</t>
  </si>
  <si>
    <t>Queens Park</t>
  </si>
  <si>
    <t>ENWL-267</t>
  </si>
  <si>
    <t>ENWL-268</t>
  </si>
  <si>
    <t>ENWL-269</t>
  </si>
  <si>
    <t>ENWL-270</t>
  </si>
  <si>
    <t>ENWL-271</t>
  </si>
  <si>
    <t>ENWL-272</t>
  </si>
  <si>
    <t>ENWL-273</t>
  </si>
  <si>
    <t>ENWL-274</t>
  </si>
  <si>
    <t>ENWL-275</t>
  </si>
  <si>
    <t>ENWL-276</t>
  </si>
  <si>
    <t>ENWL-277</t>
  </si>
  <si>
    <t>ENWL-278</t>
  </si>
  <si>
    <t>ENWL-279</t>
  </si>
  <si>
    <t>ENWL-280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</si>
</sst>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18">
    <font>
      <sz val="11"/>
      <color theme="1"/>
      <name val="Calibri"/>
      <family val="2"/>
      <scheme val="minor"/>
    </font>
    <font>
      <sz val="11"/>
      <color rgb="FFFF0000"/>
      <name val="Calibri"/>
      <family val="2"/>
      <scheme val="minor"/>
    </font>
    <font>
      <b/>
      <sz val="11"/>
      <color theme="1"/>
      <name val="Calibri"/>
      <family val="2"/>
      <scheme val="minor"/>
    </font>
    <font>
      <sz val="11"/>
      <color theme="1"/>
      <name val="Lato"/>
    </font>
    <font>
      <u/>
      <sz val="11"/>
      <color theme="10"/>
      <name val="Calibri"/>
      <family val="2"/>
      <scheme val="minor"/>
    </font>
    <font>
      <sz val="11"/>
      <name val="Calibri"/>
      <family val="2"/>
      <scheme val="minor"/>
    </font>
    <font>
      <b/>
      <sz val="11"/>
      <color rgb="FFFF0000"/>
      <name val="Calibri"/>
      <family val="2"/>
      <scheme val="minor"/>
    </font>
    <font>
      <sz val="11"/>
      <color theme="0"/>
      <name val="Calibri"/>
      <family val="2"/>
      <scheme val="minor"/>
    </font>
    <font>
      <b/>
      <sz val="10"/>
      <color rgb="FF002060"/>
      <name val="Calibri"/>
      <family val="2"/>
      <scheme val="minor"/>
    </font>
    <font>
      <b/>
      <sz val="11"/>
      <color rgb="FF002060"/>
      <name val="Calibri"/>
      <family val="2"/>
      <scheme val="minor"/>
    </font>
    <font>
      <b/>
      <sz val="28"/>
      <color rgb="FF002060"/>
      <name val="Calibri"/>
      <family val="2"/>
      <scheme val="minor"/>
    </font>
    <font>
      <b/>
      <u/>
      <sz val="11"/>
      <color theme="1"/>
      <name val="Calibri"/>
      <family val="2"/>
      <scheme val="minor"/>
    </font>
    <font>
      <sz val="11"/>
      <color rgb="FF000000"/>
      <name val="Calibri"/>
      <family val="2"/>
      <scheme val="minor"/>
    </font>
    <font>
      <sz val="11"/>
      <name val="Arial"/>
      <family val="2"/>
    </font>
    <font>
      <sz val="10"/>
      <color rgb="FF000118"/>
      <name val="Nunito Sans"/>
    </font>
    <font>
      <sz val="10"/>
      <color theme="1"/>
      <name val="Calibri"/>
      <family val="2"/>
    </font>
    <font>
      <sz val="10"/>
      <color rgb="FF000000"/>
      <name val="Calibri"/>
      <family val="2"/>
    </font>
    <font>
      <sz val="10"/>
      <color rgb="FF454545"/>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0.499984740745262"/>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34">
    <xf numFmtId="0" fontId="0" fillId="0" borderId="0" xfId="0"/>
    <xf numFmtId="0" fontId="0" fillId="2" borderId="0" xfId="0" applyFill="1"/>
    <xf numFmtId="0" fontId="2" fillId="2" borderId="0" xfId="0" applyFont="1" applyFill="1"/>
    <xf numFmtId="0" fontId="0" fillId="2" borderId="4" xfId="0" applyFill="1" applyBorder="1" applyProtection="1">
      <protection locked="0"/>
    </xf>
    <xf numFmtId="0" fontId="2" fillId="2" borderId="1" xfId="0" applyFont="1" applyFill="1" applyBorder="1"/>
    <xf numFmtId="0" fontId="2" fillId="2" borderId="5" xfId="0" applyFont="1" applyFill="1" applyBorder="1"/>
    <xf numFmtId="0" fontId="2" fillId="2" borderId="5" xfId="0" applyFont="1" applyFill="1" applyBorder="1" applyAlignment="1">
      <alignment wrapText="1"/>
    </xf>
    <xf numFmtId="0" fontId="2" fillId="2" borderId="8" xfId="0" applyFont="1" applyFill="1" applyBorder="1" applyAlignment="1"/>
    <xf numFmtId="0" fontId="2" fillId="2" borderId="7" xfId="0" applyFont="1" applyFill="1" applyBorder="1"/>
    <xf numFmtId="0" fontId="0" fillId="2" borderId="12" xfId="0" applyFill="1" applyBorder="1"/>
    <xf numFmtId="10" fontId="0" fillId="2" borderId="12" xfId="0" applyNumberFormat="1" applyFill="1" applyBorder="1"/>
    <xf numFmtId="0" fontId="2" fillId="2" borderId="5" xfId="0" applyFont="1" applyFill="1" applyBorder="1" applyAlignment="1">
      <alignment horizontal="center" wrapText="1"/>
    </xf>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2" fillId="2" borderId="5" xfId="0" applyFont="1" applyFill="1" applyBorder="1" applyAlignment="1">
      <alignment horizontal="center"/>
    </xf>
    <xf numFmtId="0" fontId="2" fillId="2" borderId="1" xfId="0" applyFont="1" applyFill="1" applyBorder="1" applyAlignment="1">
      <alignment horizontal="center"/>
    </xf>
    <xf numFmtId="164" fontId="0" fillId="2" borderId="7" xfId="0" applyNumberFormat="1" applyFill="1" applyBorder="1"/>
    <xf numFmtId="164" fontId="0" fillId="2" borderId="8" xfId="0" applyNumberFormat="1" applyFill="1" applyBorder="1"/>
    <xf numFmtId="164" fontId="0" fillId="2" borderId="9" xfId="0" applyNumberFormat="1" applyFill="1" applyBorder="1"/>
    <xf numFmtId="0" fontId="0" fillId="2" borderId="6" xfId="0" applyFill="1" applyBorder="1" applyProtection="1">
      <protection locked="0"/>
    </xf>
    <xf numFmtId="0" fontId="0" fillId="2" borderId="9" xfId="0" applyFill="1" applyBorder="1" applyAlignment="1" applyProtection="1">
      <alignment horizontal="right"/>
      <protection locked="0"/>
    </xf>
    <xf numFmtId="49" fontId="3" fillId="0" borderId="0" xfId="0" applyNumberFormat="1" applyFont="1" applyFill="1" applyBorder="1" applyAlignment="1">
      <alignment vertical="center" wrapText="1"/>
    </xf>
    <xf numFmtId="0" fontId="0" fillId="2" borderId="0" xfId="0" applyFill="1" applyBorder="1"/>
    <xf numFmtId="0" fontId="2" fillId="2" borderId="0" xfId="0" applyFont="1" applyFill="1" applyBorder="1" applyAlignment="1">
      <alignment wrapText="1"/>
    </xf>
    <xf numFmtId="0" fontId="2" fillId="2" borderId="0" xfId="0" applyFont="1" applyFill="1" applyBorder="1" applyAlignment="1"/>
    <xf numFmtId="0" fontId="0" fillId="2" borderId="0" xfId="0" applyFill="1" applyBorder="1" applyAlignment="1" applyProtection="1">
      <alignment horizontal="right"/>
      <protection locked="0"/>
    </xf>
    <xf numFmtId="0" fontId="2" fillId="2" borderId="0" xfId="0" applyFont="1" applyFill="1" applyBorder="1"/>
    <xf numFmtId="0" fontId="0" fillId="2" borderId="0" xfId="0" applyFill="1" applyBorder="1" applyAlignment="1">
      <alignment horizontal="right"/>
    </xf>
    <xf numFmtId="0" fontId="2" fillId="2" borderId="1" xfId="0" applyFont="1" applyFill="1" applyBorder="1" applyAlignment="1">
      <alignment wrapText="1"/>
    </xf>
    <xf numFmtId="0" fontId="2" fillId="2" borderId="2" xfId="0" applyFont="1" applyFill="1" applyBorder="1" applyAlignment="1">
      <alignment wrapText="1"/>
    </xf>
    <xf numFmtId="0" fontId="2" fillId="2" borderId="3" xfId="0" applyFont="1" applyFill="1" applyBorder="1"/>
    <xf numFmtId="0" fontId="0" fillId="2" borderId="4" xfId="0" applyFill="1" applyBorder="1"/>
    <xf numFmtId="0" fontId="0" fillId="2" borderId="6" xfId="0" applyFill="1" applyBorder="1"/>
    <xf numFmtId="0" fontId="1" fillId="2" borderId="0" xfId="0" applyFont="1" applyFill="1" applyAlignment="1">
      <alignment horizontal="center"/>
    </xf>
    <xf numFmtId="0" fontId="2" fillId="2" borderId="18" xfId="0" applyFont="1" applyFill="1" applyBorder="1" applyAlignment="1">
      <alignment wrapText="1"/>
    </xf>
    <xf numFmtId="0" fontId="2" fillId="2" borderId="16" xfId="0" applyFont="1" applyFill="1" applyBorder="1" applyAlignment="1">
      <alignment wrapText="1"/>
    </xf>
    <xf numFmtId="0" fontId="2" fillId="2" borderId="17" xfId="0" applyFont="1" applyFill="1" applyBorder="1" applyAlignment="1">
      <alignment wrapText="1"/>
    </xf>
    <xf numFmtId="0" fontId="6" fillId="2" borderId="0" xfId="0" applyFont="1" applyFill="1" applyBorder="1" applyAlignment="1">
      <alignment horizontal="center"/>
    </xf>
    <xf numFmtId="0" fontId="2" fillId="2" borderId="0" xfId="0" applyFont="1" applyFill="1" applyBorder="1" applyAlignment="1">
      <alignment horizontal="center" wrapText="1"/>
    </xf>
    <xf numFmtId="0" fontId="2" fillId="2" borderId="21" xfId="0" applyFont="1" applyFill="1" applyBorder="1" applyAlignment="1">
      <alignment horizontal="center"/>
    </xf>
    <xf numFmtId="164" fontId="0" fillId="2" borderId="22" xfId="0" applyNumberFormat="1" applyFill="1" applyBorder="1"/>
    <xf numFmtId="0" fontId="2" fillId="2" borderId="19" xfId="0" applyFont="1" applyFill="1" applyBorder="1" applyAlignment="1">
      <alignment wrapText="1"/>
    </xf>
    <xf numFmtId="0" fontId="2" fillId="2" borderId="20" xfId="0" applyFont="1" applyFill="1" applyBorder="1" applyAlignment="1">
      <alignment wrapText="1"/>
    </xf>
    <xf numFmtId="0" fontId="2" fillId="2" borderId="8" xfId="0" applyFont="1" applyFill="1" applyBorder="1"/>
    <xf numFmtId="0" fontId="0" fillId="2" borderId="9" xfId="0" applyFill="1" applyBorder="1"/>
    <xf numFmtId="0" fontId="2" fillId="2" borderId="23" xfId="0" applyFont="1" applyFill="1" applyBorder="1"/>
    <xf numFmtId="0" fontId="0" fillId="2" borderId="24" xfId="0" applyFill="1" applyBorder="1"/>
    <xf numFmtId="0" fontId="0" fillId="0" borderId="0" xfId="0" applyAlignment="1">
      <alignment wrapText="1"/>
    </xf>
    <xf numFmtId="0" fontId="0" fillId="2" borderId="31" xfId="0" applyFill="1" applyBorder="1"/>
    <xf numFmtId="0" fontId="0" fillId="5" borderId="0" xfId="0" applyFill="1"/>
    <xf numFmtId="0" fontId="4" fillId="2" borderId="19" xfId="1" applyFill="1" applyBorder="1"/>
    <xf numFmtId="0" fontId="4" fillId="2" borderId="20" xfId="1" applyFill="1" applyBorder="1"/>
    <xf numFmtId="0" fontId="4" fillId="2" borderId="31" xfId="1" applyFill="1" applyBorder="1"/>
    <xf numFmtId="0" fontId="4" fillId="2" borderId="32" xfId="1" applyFill="1" applyBorder="1"/>
    <xf numFmtId="0" fontId="0" fillId="2" borderId="0" xfId="0" applyFill="1" applyProtection="1"/>
    <xf numFmtId="0" fontId="0" fillId="2" borderId="0" xfId="0" applyFill="1" applyBorder="1" applyProtection="1"/>
    <xf numFmtId="0" fontId="0" fillId="5" borderId="0" xfId="0" applyFill="1" applyBorder="1" applyProtection="1"/>
    <xf numFmtId="0" fontId="0" fillId="5" borderId="0" xfId="0" applyFill="1" applyProtection="1"/>
    <xf numFmtId="0" fontId="8" fillId="2" borderId="0" xfId="1" applyFont="1" applyFill="1" applyBorder="1" applyAlignment="1" applyProtection="1">
      <alignment wrapText="1"/>
    </xf>
    <xf numFmtId="0" fontId="8" fillId="5" borderId="0" xfId="1" applyFont="1" applyFill="1" applyBorder="1" applyAlignment="1" applyProtection="1">
      <alignment wrapText="1"/>
    </xf>
    <xf numFmtId="0" fontId="4" fillId="2" borderId="19" xfId="1" applyFill="1" applyBorder="1" applyProtection="1"/>
    <xf numFmtId="0" fontId="4" fillId="2" borderId="20" xfId="1" applyFill="1" applyBorder="1" applyProtection="1"/>
    <xf numFmtId="0" fontId="9" fillId="2" borderId="0" xfId="1" applyFont="1" applyFill="1" applyBorder="1" applyProtection="1"/>
    <xf numFmtId="0" fontId="9" fillId="5" borderId="0" xfId="1" applyFont="1" applyFill="1" applyBorder="1" applyProtection="1"/>
    <xf numFmtId="0" fontId="4" fillId="2" borderId="31" xfId="1" applyFill="1" applyBorder="1" applyProtection="1"/>
    <xf numFmtId="0" fontId="4" fillId="2" borderId="32" xfId="1" applyFill="1" applyBorder="1" applyProtection="1"/>
    <xf numFmtId="0" fontId="9" fillId="2" borderId="0" xfId="0" applyFont="1" applyFill="1" applyProtection="1"/>
    <xf numFmtId="0" fontId="9" fillId="2" borderId="0" xfId="0" applyFont="1" applyFill="1" applyBorder="1" applyProtection="1"/>
    <xf numFmtId="0" fontId="9" fillId="5" borderId="0" xfId="0" applyFont="1" applyFill="1" applyBorder="1" applyProtection="1"/>
    <xf numFmtId="0" fontId="2" fillId="2" borderId="0" xfId="0" applyFont="1" applyFill="1" applyBorder="1" applyAlignment="1" applyProtection="1">
      <alignment wrapText="1"/>
    </xf>
    <xf numFmtId="0" fontId="0" fillId="2" borderId="0" xfId="0" applyFill="1" applyBorder="1" applyAlignment="1" applyProtection="1">
      <alignment wrapText="1"/>
    </xf>
    <xf numFmtId="0" fontId="1" fillId="2" borderId="0" xfId="0" applyFont="1" applyFill="1" applyProtection="1"/>
    <xf numFmtId="0" fontId="1" fillId="5" borderId="0" xfId="0" applyFont="1" applyFill="1" applyProtection="1"/>
    <xf numFmtId="0" fontId="2" fillId="2" borderId="18" xfId="0" applyFont="1" applyFill="1" applyBorder="1" applyAlignment="1" applyProtection="1">
      <alignment wrapText="1"/>
    </xf>
    <xf numFmtId="0" fontId="2" fillId="2" borderId="3" xfId="0" applyFont="1" applyFill="1" applyBorder="1" applyProtection="1"/>
    <xf numFmtId="0" fontId="2" fillId="2" borderId="2" xfId="0" applyFont="1" applyFill="1" applyBorder="1" applyAlignment="1" applyProtection="1">
      <alignment wrapText="1"/>
    </xf>
    <xf numFmtId="0" fontId="2" fillId="2" borderId="16" xfId="0" applyFont="1" applyFill="1" applyBorder="1" applyAlignment="1" applyProtection="1">
      <alignment wrapText="1"/>
    </xf>
    <xf numFmtId="0" fontId="2" fillId="2" borderId="1" xfId="0" applyFont="1" applyFill="1" applyBorder="1" applyProtection="1"/>
    <xf numFmtId="0" fontId="2" fillId="2" borderId="5" xfId="0" applyFont="1" applyFill="1" applyBorder="1" applyProtection="1"/>
    <xf numFmtId="0" fontId="2" fillId="2" borderId="17" xfId="0" applyFont="1" applyFill="1" applyBorder="1" applyAlignment="1" applyProtection="1">
      <alignment wrapText="1"/>
    </xf>
    <xf numFmtId="0" fontId="2" fillId="2" borderId="8" xfId="0" applyFont="1" applyFill="1" applyBorder="1" applyAlignment="1" applyProtection="1"/>
    <xf numFmtId="0" fontId="1" fillId="2" borderId="0" xfId="0" applyFont="1" applyFill="1" applyBorder="1" applyAlignment="1" applyProtection="1">
      <alignment wrapText="1"/>
    </xf>
    <xf numFmtId="0" fontId="2" fillId="2" borderId="7" xfId="0" applyFont="1" applyFill="1" applyBorder="1" applyAlignment="1" applyProtection="1">
      <alignment wrapText="1"/>
    </xf>
    <xf numFmtId="0" fontId="2" fillId="2" borderId="0" xfId="0" applyFont="1" applyFill="1" applyBorder="1" applyAlignment="1" applyProtection="1"/>
    <xf numFmtId="0" fontId="0" fillId="2" borderId="0" xfId="0" applyFill="1" applyBorder="1" applyAlignment="1" applyProtection="1">
      <alignment horizontal="right"/>
    </xf>
    <xf numFmtId="0" fontId="2" fillId="2" borderId="0" xfId="0" applyFont="1" applyFill="1" applyBorder="1" applyProtection="1"/>
    <xf numFmtId="0" fontId="2" fillId="2" borderId="25" xfId="0" applyFont="1" applyFill="1" applyBorder="1" applyAlignment="1" applyProtection="1">
      <alignment horizontal="center" wrapText="1"/>
    </xf>
    <xf numFmtId="0" fontId="2" fillId="2" borderId="5" xfId="0" applyFont="1" applyFill="1" applyBorder="1" applyAlignment="1" applyProtection="1">
      <alignment horizontal="center" wrapText="1"/>
    </xf>
    <xf numFmtId="0" fontId="2" fillId="2" borderId="1" xfId="0" applyFont="1" applyFill="1" applyBorder="1" applyAlignment="1" applyProtection="1">
      <alignment horizontal="center" wrapText="1"/>
    </xf>
    <xf numFmtId="0" fontId="2" fillId="2" borderId="6" xfId="0" applyFont="1" applyFill="1" applyBorder="1" applyAlignment="1" applyProtection="1">
      <alignment horizontal="center" wrapText="1"/>
    </xf>
    <xf numFmtId="0" fontId="2" fillId="2" borderId="26" xfId="0" applyFont="1" applyFill="1" applyBorder="1" applyAlignment="1" applyProtection="1">
      <alignment horizontal="center" wrapText="1"/>
    </xf>
    <xf numFmtId="0" fontId="2" fillId="2" borderId="5" xfId="0" applyFont="1" applyFill="1" applyBorder="1" applyAlignment="1" applyProtection="1">
      <alignment horizontal="center"/>
    </xf>
    <xf numFmtId="0" fontId="2" fillId="2" borderId="1" xfId="0" applyFont="1" applyFill="1" applyBorder="1" applyAlignment="1" applyProtection="1">
      <alignment horizontal="center"/>
    </xf>
    <xf numFmtId="164" fontId="0" fillId="2" borderId="7" xfId="0" applyNumberFormat="1" applyFill="1" applyBorder="1" applyProtection="1"/>
    <xf numFmtId="164" fontId="0" fillId="2" borderId="8" xfId="0" applyNumberFormat="1" applyFill="1" applyBorder="1" applyProtection="1"/>
    <xf numFmtId="164" fontId="0" fillId="2" borderId="9" xfId="0" applyNumberFormat="1" applyFill="1" applyBorder="1" applyProtection="1"/>
    <xf numFmtId="10" fontId="0" fillId="2" borderId="12" xfId="0" applyNumberFormat="1" applyFill="1" applyBorder="1" applyProtection="1"/>
    <xf numFmtId="0" fontId="0" fillId="2" borderId="27" xfId="0" applyFill="1" applyBorder="1" applyProtection="1"/>
    <xf numFmtId="164" fontId="0" fillId="2" borderId="4" xfId="0" applyNumberFormat="1"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9" xfId="0" applyFill="1" applyBorder="1" applyAlignment="1" applyProtection="1">
      <alignment horizontal="center" wrapText="1"/>
      <protection locked="0"/>
    </xf>
    <xf numFmtId="0" fontId="10" fillId="2" borderId="0" xfId="0" applyFont="1" applyFill="1" applyBorder="1" applyAlignment="1" applyProtection="1">
      <alignment vertical="center" wrapText="1"/>
    </xf>
    <xf numFmtId="0" fontId="10" fillId="5" borderId="0" xfId="0" applyFont="1" applyFill="1" applyBorder="1" applyAlignment="1" applyProtection="1">
      <alignment vertical="center" wrapText="1"/>
    </xf>
    <xf numFmtId="0" fontId="2" fillId="2" borderId="0" xfId="0" applyFont="1" applyFill="1" applyProtection="1"/>
    <xf numFmtId="0" fontId="2" fillId="2" borderId="3" xfId="0" applyFont="1" applyFill="1" applyBorder="1" applyAlignment="1" applyProtection="1">
      <alignment wrapText="1"/>
    </xf>
    <xf numFmtId="0" fontId="6" fillId="5" borderId="0" xfId="0" applyFont="1" applyFill="1" applyBorder="1" applyAlignment="1" applyProtection="1">
      <alignment horizontal="center"/>
    </xf>
    <xf numFmtId="0" fontId="2" fillId="2" borderId="2" xfId="0" applyFont="1" applyFill="1" applyBorder="1" applyAlignment="1" applyProtection="1">
      <alignment horizontal="center" vertical="center" wrapText="1"/>
    </xf>
    <xf numFmtId="0" fontId="2" fillId="2" borderId="1" xfId="0" applyFont="1" applyFill="1" applyBorder="1" applyAlignment="1" applyProtection="1">
      <alignment wrapText="1"/>
    </xf>
    <xf numFmtId="0" fontId="2" fillId="2" borderId="5" xfId="0" applyFont="1" applyFill="1" applyBorder="1" applyAlignment="1" applyProtection="1">
      <alignment horizontal="center" vertical="center" wrapText="1"/>
    </xf>
    <xf numFmtId="0" fontId="2" fillId="2" borderId="8" xfId="0" applyFont="1" applyFill="1" applyBorder="1" applyProtection="1"/>
    <xf numFmtId="0" fontId="2" fillId="2" borderId="5" xfId="0" applyFont="1" applyFill="1" applyBorder="1" applyAlignment="1" applyProtection="1">
      <alignment horizontal="center" vertical="center"/>
    </xf>
    <xf numFmtId="0" fontId="2" fillId="2" borderId="20" xfId="0" applyFont="1" applyFill="1" applyBorder="1" applyAlignment="1" applyProtection="1">
      <alignment wrapText="1"/>
    </xf>
    <xf numFmtId="0" fontId="2" fillId="5" borderId="0" xfId="0" applyFont="1" applyFill="1" applyBorder="1" applyAlignment="1" applyProtection="1">
      <alignment horizontal="center" wrapText="1"/>
    </xf>
    <xf numFmtId="0" fontId="2" fillId="2" borderId="7" xfId="0" applyFont="1" applyFill="1" applyBorder="1" applyAlignment="1" applyProtection="1">
      <alignment horizontal="center" vertical="center" wrapText="1"/>
    </xf>
    <xf numFmtId="0" fontId="1" fillId="5" borderId="0" xfId="0" applyFont="1" applyFill="1" applyAlignment="1" applyProtection="1">
      <alignment horizontal="center"/>
    </xf>
    <xf numFmtId="0" fontId="2" fillId="5" borderId="0" xfId="0" applyFont="1" applyFill="1" applyBorder="1" applyProtection="1"/>
    <xf numFmtId="0" fontId="2" fillId="5" borderId="21" xfId="0" applyFont="1" applyFill="1" applyBorder="1" applyAlignment="1" applyProtection="1">
      <alignment horizontal="center"/>
    </xf>
    <xf numFmtId="0" fontId="0" fillId="5" borderId="0" xfId="0" applyFill="1" applyAlignment="1">
      <alignment vertical="top" wrapText="1"/>
    </xf>
    <xf numFmtId="0" fontId="0" fillId="2" borderId="0" xfId="0" applyFill="1" applyAlignment="1">
      <alignment vertical="top" wrapText="1"/>
    </xf>
    <xf numFmtId="0" fontId="0" fillId="2" borderId="19" xfId="0" applyFill="1" applyBorder="1"/>
    <xf numFmtId="0" fontId="0" fillId="2" borderId="20" xfId="0" applyFill="1" applyBorder="1"/>
    <xf numFmtId="0" fontId="0" fillId="2" borderId="32" xfId="0" applyFill="1" applyBorder="1"/>
    <xf numFmtId="0" fontId="8" fillId="2" borderId="0" xfId="1" applyFont="1" applyFill="1" applyBorder="1" applyAlignment="1" applyProtection="1">
      <alignment horizontal="center" vertical="top" wrapText="1"/>
    </xf>
    <xf numFmtId="0" fontId="11" fillId="2" borderId="0" xfId="0" applyFont="1" applyFill="1"/>
    <xf numFmtId="0" fontId="0" fillId="2" borderId="4"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164" fontId="0" fillId="2" borderId="7" xfId="0" applyNumberFormat="1" applyFill="1" applyBorder="1" applyAlignment="1" applyProtection="1">
      <alignment horizontal="center" vertical="center"/>
    </xf>
    <xf numFmtId="164" fontId="0" fillId="2" borderId="8" xfId="0" applyNumberFormat="1" applyFill="1" applyBorder="1" applyAlignment="1" applyProtection="1">
      <alignment horizontal="center" vertical="center"/>
    </xf>
    <xf numFmtId="164" fontId="0" fillId="2" borderId="9" xfId="0" applyNumberFormat="1" applyFill="1" applyBorder="1" applyAlignment="1" applyProtection="1">
      <alignment horizontal="center" vertical="center"/>
    </xf>
    <xf numFmtId="10" fontId="0" fillId="2" borderId="12" xfId="0" applyNumberFormat="1" applyFill="1" applyBorder="1" applyAlignment="1" applyProtection="1">
      <alignment horizontal="center" vertical="center"/>
    </xf>
    <xf numFmtId="164" fontId="0" fillId="5" borderId="22" xfId="0" applyNumberFormat="1" applyFill="1" applyBorder="1" applyAlignment="1" applyProtection="1">
      <alignment horizontal="center" vertical="center"/>
    </xf>
    <xf numFmtId="164" fontId="0" fillId="2" borderId="4" xfId="0" applyNumberFormat="1" applyFill="1" applyBorder="1" applyAlignment="1" applyProtection="1">
      <alignment horizontal="center" vertical="center"/>
      <protection locked="0"/>
    </xf>
    <xf numFmtId="164" fontId="0" fillId="2" borderId="6" xfId="0" applyNumberFormat="1" applyFill="1" applyBorder="1" applyAlignment="1" applyProtection="1">
      <alignment horizontal="center" vertical="center"/>
      <protection locked="0"/>
    </xf>
    <xf numFmtId="164" fontId="6" fillId="2" borderId="0" xfId="0" applyNumberFormat="1" applyFont="1" applyFill="1" applyBorder="1" applyAlignment="1" applyProtection="1">
      <alignment horizontal="left" vertical="center" wrapText="1"/>
    </xf>
    <xf numFmtId="0" fontId="0" fillId="6" borderId="0" xfId="0" applyFill="1"/>
    <xf numFmtId="0" fontId="5" fillId="0" borderId="0" xfId="0" applyFont="1" applyFill="1"/>
    <xf numFmtId="0" fontId="5" fillId="0" borderId="0" xfId="0" applyNumberFormat="1" applyFont="1" applyFill="1"/>
    <xf numFmtId="0" fontId="13" fillId="0" borderId="0" xfId="0" applyFont="1" applyFill="1" applyBorder="1" applyAlignment="1"/>
    <xf numFmtId="0" fontId="7" fillId="4" borderId="0" xfId="0" applyFont="1" applyFill="1" applyAlignment="1">
      <alignment horizontal="left" vertical="center" wrapText="1"/>
    </xf>
    <xf numFmtId="3" fontId="7" fillId="4" borderId="0" xfId="0" applyNumberFormat="1" applyFont="1" applyFill="1" applyAlignment="1">
      <alignment horizontal="left" vertical="center" wrapText="1"/>
    </xf>
    <xf numFmtId="0" fontId="0" fillId="2" borderId="0" xfId="0" applyFont="1" applyFill="1" applyBorder="1" applyAlignment="1">
      <alignment horizontal="left" vertical="center"/>
    </xf>
    <xf numFmtId="49" fontId="0" fillId="2" borderId="0" xfId="0" applyNumberFormat="1" applyFont="1" applyFill="1" applyBorder="1" applyAlignment="1">
      <alignment horizontal="left" vertical="center" wrapText="1"/>
    </xf>
    <xf numFmtId="0" fontId="0" fillId="2" borderId="0" xfId="0" applyFont="1" applyFill="1" applyAlignment="1">
      <alignment horizontal="left" vertical="center"/>
    </xf>
    <xf numFmtId="0" fontId="0" fillId="2" borderId="0" xfId="0" applyNumberFormat="1" applyFont="1" applyFill="1" applyAlignment="1">
      <alignment horizontal="left" vertical="center"/>
    </xf>
    <xf numFmtId="3" fontId="0" fillId="2" borderId="0" xfId="0" applyNumberFormat="1" applyFont="1" applyFill="1" applyAlignment="1">
      <alignment horizontal="left" vertical="center"/>
    </xf>
    <xf numFmtId="0" fontId="12" fillId="2" borderId="0" xfId="0" applyFont="1" applyFill="1" applyBorder="1" applyAlignment="1">
      <alignment horizontal="left" vertical="center"/>
    </xf>
    <xf numFmtId="165" fontId="0" fillId="2" borderId="0" xfId="0" applyNumberFormat="1" applyFont="1" applyFill="1" applyBorder="1" applyAlignment="1">
      <alignment horizontal="left" vertical="center"/>
    </xf>
    <xf numFmtId="49" fontId="0" fillId="2" borderId="0" xfId="0" applyNumberFormat="1" applyFont="1" applyFill="1" applyBorder="1" applyAlignment="1">
      <alignment horizontal="left" vertical="center"/>
    </xf>
    <xf numFmtId="0" fontId="0" fillId="6" borderId="0" xfId="0" applyFont="1" applyFill="1" applyAlignment="1">
      <alignment horizontal="left" vertical="center"/>
    </xf>
    <xf numFmtId="3" fontId="0" fillId="6" borderId="0" xfId="0" applyNumberFormat="1" applyFont="1" applyFill="1" applyAlignment="1">
      <alignment horizontal="left" vertical="center"/>
    </xf>
    <xf numFmtId="0" fontId="0" fillId="0" borderId="0" xfId="0" applyFont="1" applyFill="1" applyAlignment="1">
      <alignment horizontal="left" vertical="center"/>
    </xf>
    <xf numFmtId="0" fontId="14" fillId="0" borderId="0" xfId="0" applyFont="1"/>
    <xf numFmtId="0" fontId="0" fillId="2" borderId="1" xfId="0" applyFill="1" applyBorder="1" applyAlignment="1">
      <alignment horizontal="center" wrapText="1"/>
    </xf>
    <xf numFmtId="0" fontId="0" fillId="2" borderId="6" xfId="0" applyFill="1" applyBorder="1" applyAlignment="1">
      <alignment horizontal="center" wrapText="1"/>
    </xf>
    <xf numFmtId="0" fontId="0" fillId="2" borderId="8" xfId="0" applyFill="1" applyBorder="1" applyAlignment="1">
      <alignment horizontal="center" wrapText="1"/>
    </xf>
    <xf numFmtId="0" fontId="0" fillId="2" borderId="9" xfId="0" applyFill="1" applyBorder="1" applyAlignment="1">
      <alignment horizontal="center" wrapText="1"/>
    </xf>
    <xf numFmtId="0" fontId="1" fillId="2" borderId="19" xfId="0" applyFont="1" applyFill="1" applyBorder="1" applyAlignment="1">
      <alignment horizontal="center"/>
    </xf>
    <xf numFmtId="0" fontId="1" fillId="2" borderId="0" xfId="0" applyFont="1" applyFill="1" applyAlignment="1">
      <alignment horizontal="center"/>
    </xf>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15" xfId="0" applyFill="1" applyBorder="1" applyAlignment="1">
      <alignment horizontal="center" wrapText="1"/>
    </xf>
    <xf numFmtId="0" fontId="2" fillId="2" borderId="11" xfId="0" applyFont="1" applyFill="1" applyBorder="1" applyAlignment="1">
      <alignment horizontal="center" wrapText="1"/>
    </xf>
    <xf numFmtId="0" fontId="2" fillId="2" borderId="10" xfId="0" applyFont="1" applyFill="1" applyBorder="1" applyAlignment="1">
      <alignment horizontal="center" wrapText="1"/>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0" xfId="0" applyFont="1" applyFill="1" applyBorder="1" applyAlignment="1">
      <alignment horizontal="center"/>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6" fillId="2" borderId="19" xfId="0" applyFont="1" applyFill="1" applyBorder="1" applyAlignment="1">
      <alignment horizontal="center"/>
    </xf>
    <xf numFmtId="0" fontId="6" fillId="2" borderId="20" xfId="0" applyFont="1" applyFill="1" applyBorder="1" applyAlignment="1">
      <alignment horizontal="center"/>
    </xf>
    <xf numFmtId="0" fontId="0" fillId="2" borderId="3" xfId="0" applyFill="1" applyBorder="1" applyAlignment="1">
      <alignment horizontal="center" wrapText="1"/>
    </xf>
    <xf numFmtId="0" fontId="0" fillId="2" borderId="4" xfId="0" applyFill="1" applyBorder="1" applyAlignment="1">
      <alignment horizontal="center" wrapText="1"/>
    </xf>
    <xf numFmtId="164" fontId="0" fillId="2" borderId="1" xfId="0" applyNumberFormat="1" applyFill="1" applyBorder="1" applyAlignment="1">
      <alignment horizontal="center" wrapText="1"/>
    </xf>
    <xf numFmtId="164" fontId="0" fillId="2" borderId="6" xfId="0" applyNumberFormat="1" applyFill="1" applyBorder="1" applyAlignment="1">
      <alignment horizontal="center" wrapText="1"/>
    </xf>
    <xf numFmtId="0" fontId="0" fillId="2" borderId="0" xfId="0" applyFill="1" applyAlignment="1">
      <alignment horizontal="left" vertical="top" wrapText="1"/>
    </xf>
    <xf numFmtId="0" fontId="4" fillId="2" borderId="0" xfId="1" applyFill="1" applyAlignment="1">
      <alignment horizontal="left" vertical="top" wrapText="1"/>
    </xf>
    <xf numFmtId="0" fontId="8" fillId="2" borderId="25" xfId="1" applyFont="1" applyFill="1" applyBorder="1" applyAlignment="1" applyProtection="1">
      <alignment horizontal="center" wrapText="1"/>
    </xf>
    <xf numFmtId="0" fontId="8" fillId="2" borderId="30" xfId="1" applyFont="1" applyFill="1" applyBorder="1" applyAlignment="1" applyProtection="1">
      <alignment horizontal="center" wrapText="1"/>
    </xf>
    <xf numFmtId="0" fontId="8" fillId="2" borderId="19" xfId="1" applyFont="1" applyFill="1" applyBorder="1" applyAlignment="1" applyProtection="1">
      <alignment horizontal="center" wrapText="1"/>
    </xf>
    <xf numFmtId="0" fontId="8" fillId="2" borderId="20" xfId="1" applyFont="1" applyFill="1" applyBorder="1" applyAlignment="1" applyProtection="1">
      <alignment horizontal="center" wrapText="1"/>
    </xf>
    <xf numFmtId="0" fontId="8" fillId="2" borderId="33" xfId="1" applyFont="1" applyFill="1" applyBorder="1" applyAlignment="1" applyProtection="1">
      <alignment horizontal="center" vertical="top" wrapText="1"/>
    </xf>
    <xf numFmtId="0" fontId="8" fillId="2" borderId="34" xfId="1" applyFont="1" applyFill="1" applyBorder="1" applyAlignment="1" applyProtection="1">
      <alignment horizontal="center" vertical="top" wrapText="1"/>
    </xf>
    <xf numFmtId="0" fontId="10" fillId="3" borderId="25" xfId="0" applyFont="1" applyFill="1" applyBorder="1" applyAlignment="1" applyProtection="1">
      <alignment horizontal="center" vertical="center" wrapText="1"/>
    </xf>
    <xf numFmtId="0" fontId="10" fillId="3" borderId="29"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10" fillId="3" borderId="31" xfId="0" applyFont="1" applyFill="1" applyBorder="1" applyAlignment="1" applyProtection="1">
      <alignment horizontal="center" vertical="center" wrapText="1"/>
    </xf>
    <xf numFmtId="0" fontId="10" fillId="3" borderId="28" xfId="0" applyFont="1" applyFill="1" applyBorder="1" applyAlignment="1" applyProtection="1">
      <alignment horizontal="center" vertical="center" wrapText="1"/>
    </xf>
    <xf numFmtId="0" fontId="10" fillId="3" borderId="32" xfId="0" applyFont="1" applyFill="1" applyBorder="1" applyAlignment="1" applyProtection="1">
      <alignment horizontal="center" vertical="center" wrapText="1"/>
    </xf>
    <xf numFmtId="0" fontId="7" fillId="2" borderId="29"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0" fillId="2" borderId="8" xfId="0" applyFill="1" applyBorder="1" applyAlignment="1" applyProtection="1">
      <alignment horizontal="center" wrapText="1"/>
    </xf>
    <xf numFmtId="0" fontId="0" fillId="2" borderId="9" xfId="0" applyFill="1" applyBorder="1" applyAlignment="1" applyProtection="1">
      <alignment horizontal="center" wrapText="1"/>
    </xf>
    <xf numFmtId="0" fontId="6" fillId="2" borderId="19" xfId="0" applyFont="1" applyFill="1" applyBorder="1" applyAlignment="1" applyProtection="1">
      <alignment horizontal="left" vertical="center"/>
    </xf>
    <xf numFmtId="0" fontId="6" fillId="2" borderId="20" xfId="0" applyFont="1" applyFill="1" applyBorder="1" applyAlignment="1" applyProtection="1">
      <alignment horizontal="left" vertical="center"/>
    </xf>
    <xf numFmtId="0" fontId="2" fillId="2" borderId="0" xfId="0" applyFont="1" applyFill="1" applyBorder="1" applyAlignment="1" applyProtection="1">
      <alignment horizontal="left" vertical="center" wrapText="1"/>
    </xf>
    <xf numFmtId="0" fontId="2" fillId="2" borderId="20" xfId="0" applyFont="1" applyFill="1" applyBorder="1" applyAlignment="1" applyProtection="1">
      <alignment horizontal="left" vertical="center" wrapText="1"/>
    </xf>
    <xf numFmtId="0" fontId="2" fillId="2" borderId="11" xfId="0" applyFont="1" applyFill="1" applyBorder="1" applyAlignment="1" applyProtection="1">
      <alignment horizontal="center" wrapText="1"/>
    </xf>
    <xf numFmtId="0" fontId="2" fillId="2" borderId="10" xfId="0" applyFont="1" applyFill="1" applyBorder="1" applyAlignment="1" applyProtection="1">
      <alignment horizontal="center" wrapText="1"/>
    </xf>
    <xf numFmtId="0" fontId="2" fillId="2" borderId="13" xfId="0" applyFont="1" applyFill="1" applyBorder="1" applyAlignment="1" applyProtection="1">
      <alignment horizontal="center"/>
    </xf>
    <xf numFmtId="0" fontId="2" fillId="2" borderId="14" xfId="0" applyFont="1" applyFill="1" applyBorder="1" applyAlignment="1" applyProtection="1">
      <alignment horizontal="center"/>
    </xf>
    <xf numFmtId="0" fontId="2" fillId="2" borderId="15" xfId="0" applyFont="1" applyFill="1" applyBorder="1" applyAlignment="1" applyProtection="1">
      <alignment horizontal="center"/>
    </xf>
    <xf numFmtId="0" fontId="0" fillId="2" borderId="13" xfId="0" applyFill="1" applyBorder="1" applyAlignment="1" applyProtection="1">
      <alignment horizontal="center" wrapText="1"/>
    </xf>
    <xf numFmtId="0" fontId="0" fillId="2" borderId="14" xfId="0" applyFill="1" applyBorder="1" applyAlignment="1" applyProtection="1">
      <alignment horizontal="center" wrapText="1"/>
    </xf>
    <xf numFmtId="0" fontId="0" fillId="2" borderId="15" xfId="0" applyFill="1" applyBorder="1" applyAlignment="1" applyProtection="1">
      <alignment horizontal="center" wrapText="1"/>
    </xf>
    <xf numFmtId="0" fontId="6" fillId="2" borderId="0" xfId="0" applyFont="1" applyFill="1" applyBorder="1" applyAlignment="1" applyProtection="1">
      <alignment horizontal="left" vertical="center"/>
    </xf>
    <xf numFmtId="0" fontId="2" fillId="2" borderId="18"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8" fillId="2" borderId="0" xfId="1" applyFont="1" applyFill="1" applyBorder="1" applyAlignment="1" applyProtection="1">
      <alignment horizontal="center" wrapText="1"/>
    </xf>
    <xf numFmtId="0" fontId="0" fillId="2" borderId="3" xfId="0" applyFill="1" applyBorder="1" applyAlignment="1" applyProtection="1">
      <alignment horizontal="center" wrapText="1"/>
    </xf>
    <xf numFmtId="0" fontId="0" fillId="2" borderId="4" xfId="0" applyFill="1" applyBorder="1" applyAlignment="1" applyProtection="1">
      <alignment horizontal="center" wrapText="1"/>
    </xf>
    <xf numFmtId="164" fontId="0" fillId="2" borderId="1" xfId="0" applyNumberFormat="1" applyFill="1" applyBorder="1" applyAlignment="1" applyProtection="1">
      <alignment horizontal="center" wrapText="1"/>
    </xf>
    <xf numFmtId="164" fontId="0" fillId="2" borderId="6" xfId="0" applyNumberFormat="1" applyFill="1" applyBorder="1" applyAlignment="1" applyProtection="1">
      <alignment horizontal="center" wrapText="1"/>
    </xf>
    <xf numFmtId="0" fontId="0" fillId="2" borderId="1" xfId="0" applyFill="1" applyBorder="1" applyAlignment="1" applyProtection="1">
      <alignment horizontal="center" wrapText="1"/>
    </xf>
    <xf numFmtId="0" fontId="0" fillId="2" borderId="6" xfId="0" applyFill="1" applyBorder="1" applyAlignment="1" applyProtection="1">
      <alignment horizontal="center" wrapText="1"/>
    </xf>
    <xf numFmtId="0" fontId="2" fillId="2" borderId="19" xfId="0" applyFont="1" applyFill="1" applyBorder="1" applyAlignment="1" applyProtection="1">
      <alignment horizontal="left" vertical="center" wrapText="1"/>
    </xf>
    <xf numFmtId="0" fontId="8" fillId="2" borderId="25" xfId="1" applyFont="1" applyFill="1" applyBorder="1" applyAlignment="1" applyProtection="1">
      <alignment horizontal="center" vertical="center" wrapText="1"/>
    </xf>
    <xf numFmtId="0" fontId="8" fillId="2" borderId="30" xfId="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15" fillId="0" borderId="0" xfId="0" applyFont="1" applyBorder="1"/>
    <xf numFmtId="0" fontId="16" fillId="0" borderId="0" xfId="0" applyFont="1"/>
    <xf numFmtId="0" fontId="17" fillId="0" borderId="0" xfId="0" applyFont="1"/>
  </cellXfs>
  <cellStyles count="2">
    <cellStyle name="Hyperlink" xfId="1" builtinId="8"/>
    <cellStyle name="Normal" xfId="0" builtinId="0"/>
  </cellStyles>
  <dxfs count="21">
    <dxf>
      <font>
        <color rgb="FFFF0000"/>
      </font>
      <fill>
        <patternFill patternType="none">
          <bgColor auto="1"/>
        </patternFill>
      </fill>
    </dxf>
    <dxf>
      <font>
        <color rgb="FF00B050"/>
      </font>
    </dxf>
    <dxf>
      <font>
        <color rgb="FFFF0000"/>
      </font>
    </dxf>
    <dxf>
      <font>
        <color rgb="FFFF0000"/>
      </font>
    </dxf>
    <dxf>
      <font>
        <color rgb="FFFF0000"/>
      </font>
      <fill>
        <patternFill patternType="none">
          <bgColor auto="1"/>
        </patternFill>
      </fill>
    </dxf>
    <dxf>
      <font>
        <color rgb="FF00B050"/>
      </font>
    </dxf>
    <dxf>
      <font>
        <color theme="0"/>
      </font>
      <fill>
        <patternFill>
          <bgColor theme="0"/>
        </patternFill>
      </fill>
      <border>
        <left/>
        <right/>
        <top/>
        <bottom/>
      </border>
    </dxf>
    <dxf>
      <fill>
        <patternFill>
          <bgColor rgb="FFFFFF00"/>
        </patternFill>
      </fill>
    </dxf>
    <dxf>
      <font>
        <color rgb="FFFF0000"/>
      </font>
    </dxf>
    <dxf>
      <fill>
        <patternFill>
          <bgColor theme="0"/>
        </patternFill>
      </fill>
    </dxf>
    <dxf>
      <font>
        <color rgb="FFFF0000"/>
      </font>
      <fill>
        <patternFill patternType="none">
          <bgColor auto="1"/>
        </patternFill>
      </fill>
    </dxf>
    <dxf>
      <font>
        <color rgb="FF00B050"/>
      </font>
    </dxf>
    <dxf>
      <fill>
        <patternFill>
          <bgColor rgb="FFFFFF00"/>
        </patternFill>
      </fill>
    </dxf>
    <dxf>
      <font>
        <color rgb="FFFF0000"/>
      </font>
    </dxf>
    <dxf>
      <fill>
        <patternFill>
          <bgColor theme="0"/>
        </patternFill>
      </fill>
    </dxf>
    <dxf>
      <font>
        <color theme="0"/>
      </font>
      <fill>
        <patternFill>
          <bgColor theme="0"/>
        </patternFill>
      </fill>
      <border>
        <left/>
        <right/>
        <top/>
        <bottom/>
      </border>
    </dxf>
    <dxf>
      <fill>
        <patternFill>
          <bgColor rgb="FFFFFF00"/>
        </patternFill>
      </fill>
    </dxf>
    <dxf>
      <font>
        <color rgb="FFFF0000"/>
      </font>
    </dxf>
    <dxf>
      <font>
        <color rgb="FFFF0000"/>
      </font>
      <fill>
        <patternFill patternType="none">
          <bgColor auto="1"/>
        </patternFill>
      </fill>
    </dxf>
    <dxf>
      <font>
        <color rgb="FF00B050"/>
      </font>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icloflex.com/" TargetMode="External"/><Relationship Id="rId1" Type="http://schemas.openxmlformats.org/officeDocument/2006/relationships/image" Target="../media/image1.png"/><Relationship Id="rId5" Type="http://schemas.openxmlformats.org/officeDocument/2006/relationships/hyperlink" Target="mailto:flexible.contracts@enwl.co.uk" TargetMode="External"/><Relationship Id="rId4" Type="http://schemas.openxmlformats.org/officeDocument/2006/relationships/hyperlink" Target="https://www.enwl.co.uk/go-net-zero/flexible-service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icloflex.com/" TargetMode="External"/><Relationship Id="rId1" Type="http://schemas.openxmlformats.org/officeDocument/2006/relationships/image" Target="../media/image1.png"/><Relationship Id="rId5" Type="http://schemas.openxmlformats.org/officeDocument/2006/relationships/hyperlink" Target="mailto:flexible.contracts@enwl.co.uk" TargetMode="External"/><Relationship Id="rId4" Type="http://schemas.openxmlformats.org/officeDocument/2006/relationships/hyperlink" Target="https://www.enwl.co.uk/go-net-zero/flexible-service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icloflex.com/" TargetMode="External"/><Relationship Id="rId1" Type="http://schemas.openxmlformats.org/officeDocument/2006/relationships/image" Target="../media/image1.png"/><Relationship Id="rId5" Type="http://schemas.openxmlformats.org/officeDocument/2006/relationships/hyperlink" Target="mailto:flexible.contracts@enwl.co.uk" TargetMode="External"/><Relationship Id="rId4" Type="http://schemas.openxmlformats.org/officeDocument/2006/relationships/hyperlink" Target="https://www.enwl.co.uk/go-net-zero/flexible-services/" TargetMode="External"/></Relationships>
</file>

<file path=xl/drawings/drawing1.xml><?xml version="1.0" encoding="utf-8"?>
<xdr:wsDr xmlns:xdr="http://schemas.openxmlformats.org/drawingml/2006/spreadsheetDrawing" xmlns:a="http://schemas.openxmlformats.org/drawingml/2006/main">
  <xdr:twoCellAnchor>
    <xdr:from>
      <xdr:col>0</xdr:col>
      <xdr:colOff>96951</xdr:colOff>
      <xdr:row>1</xdr:row>
      <xdr:rowOff>0</xdr:rowOff>
    </xdr:from>
    <xdr:to>
      <xdr:col>1</xdr:col>
      <xdr:colOff>523875</xdr:colOff>
      <xdr:row>6</xdr:row>
      <xdr:rowOff>-1</xdr:rowOff>
    </xdr:to>
    <xdr:sp macro="" textlink="">
      <xdr:nvSpPr>
        <xdr:cNvPr id="4" name="Teardrop 3">
          <a:extLst>
            <a:ext uri="{FF2B5EF4-FFF2-40B4-BE49-F238E27FC236}">
              <a16:creationId xmlns:a16="http://schemas.microsoft.com/office/drawing/2014/main" id="{A0142FBA-67C2-4CF8-B511-56EEC4857209}"/>
            </a:ext>
          </a:extLst>
        </xdr:cNvPr>
        <xdr:cNvSpPr/>
      </xdr:nvSpPr>
      <xdr:spPr>
        <a:xfrm rot="10800000">
          <a:off x="96951" y="0"/>
          <a:ext cx="1367518" cy="1452562"/>
        </a:xfrm>
        <a:prstGeom prst="teardrop">
          <a:avLst/>
        </a:prstGeom>
        <a:solidFill>
          <a:srgbClr val="00245D"/>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rgbClr val="FFFFFF"/>
            </a:solidFill>
            <a:effectLst/>
            <a:uLnTx/>
            <a:uFillTx/>
            <a:latin typeface="Calibri"/>
            <a:ea typeface="+mn-ea"/>
            <a:cs typeface="+mn-cs"/>
          </a:endParaRPr>
        </a:p>
      </xdr:txBody>
    </xdr:sp>
    <xdr:clientData/>
  </xdr:twoCellAnchor>
  <xdr:twoCellAnchor editAs="oneCell">
    <xdr:from>
      <xdr:col>0</xdr:col>
      <xdr:colOff>174481</xdr:colOff>
      <xdr:row>2</xdr:row>
      <xdr:rowOff>57091</xdr:rowOff>
    </xdr:from>
    <xdr:to>
      <xdr:col>1</xdr:col>
      <xdr:colOff>391816</xdr:colOff>
      <xdr:row>3</xdr:row>
      <xdr:rowOff>142874</xdr:rowOff>
    </xdr:to>
    <xdr:pic>
      <xdr:nvPicPr>
        <xdr:cNvPr id="5" name="Picture 4" descr="ENW-logo_white.png">
          <a:extLst>
            <a:ext uri="{FF2B5EF4-FFF2-40B4-BE49-F238E27FC236}">
              <a16:creationId xmlns:a16="http://schemas.microsoft.com/office/drawing/2014/main" id="{E4D787B2-6BE0-4FCC-9997-CB6EC0ACF12B}"/>
            </a:ext>
          </a:extLst>
        </xdr:cNvPr>
        <xdr:cNvPicPr>
          <a:picLocks noChangeAspect="1"/>
        </xdr:cNvPicPr>
      </xdr:nvPicPr>
      <xdr:blipFill>
        <a:blip xmlns:r="http://schemas.openxmlformats.org/officeDocument/2006/relationships" r:embed="rId1" cstate="print"/>
        <a:stretch>
          <a:fillRect/>
        </a:stretch>
      </xdr:blipFill>
      <xdr:spPr>
        <a:xfrm>
          <a:off x="174481" y="473810"/>
          <a:ext cx="1157929" cy="538221"/>
        </a:xfrm>
        <a:prstGeom prst="rect">
          <a:avLst/>
        </a:prstGeom>
      </xdr:spPr>
    </xdr:pic>
    <xdr:clientData/>
  </xdr:twoCellAnchor>
  <xdr:twoCellAnchor editAs="oneCell">
    <xdr:from>
      <xdr:col>10</xdr:col>
      <xdr:colOff>23813</xdr:colOff>
      <xdr:row>3</xdr:row>
      <xdr:rowOff>1</xdr:rowOff>
    </xdr:from>
    <xdr:to>
      <xdr:col>11</xdr:col>
      <xdr:colOff>592990</xdr:colOff>
      <xdr:row>5</xdr:row>
      <xdr:rowOff>187945</xdr:rowOff>
    </xdr:to>
    <xdr:pic>
      <xdr:nvPicPr>
        <xdr:cNvPr id="6" name="Picture 5" descr="Piclo | Bethnal Green Ventures">
          <a:hlinkClick xmlns:r="http://schemas.openxmlformats.org/officeDocument/2006/relationships" r:id="rId2"/>
          <a:extLst>
            <a:ext uri="{FF2B5EF4-FFF2-40B4-BE49-F238E27FC236}">
              <a16:creationId xmlns:a16="http://schemas.microsoft.com/office/drawing/2014/main" id="{1176365E-5212-4053-AD36-2469D6B9788B}"/>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584" b="29172"/>
        <a:stretch/>
      </xdr:blipFill>
      <xdr:spPr bwMode="auto">
        <a:xfrm>
          <a:off x="6429376" y="869157"/>
          <a:ext cx="1176395" cy="58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47624</xdr:colOff>
      <xdr:row>10</xdr:row>
      <xdr:rowOff>59532</xdr:rowOff>
    </xdr:from>
    <xdr:to>
      <xdr:col>11</xdr:col>
      <xdr:colOff>639498</xdr:colOff>
      <xdr:row>14</xdr:row>
      <xdr:rowOff>41012</xdr:rowOff>
    </xdr:to>
    <xdr:grpSp>
      <xdr:nvGrpSpPr>
        <xdr:cNvPr id="7" name="Group 6">
          <a:hlinkClick xmlns:r="http://schemas.openxmlformats.org/officeDocument/2006/relationships" r:id="rId4"/>
          <a:extLst>
            <a:ext uri="{FF2B5EF4-FFF2-40B4-BE49-F238E27FC236}">
              <a16:creationId xmlns:a16="http://schemas.microsoft.com/office/drawing/2014/main" id="{33899260-85D8-4F55-9486-F17602248598}"/>
            </a:ext>
          </a:extLst>
        </xdr:cNvPr>
        <xdr:cNvGrpSpPr/>
      </xdr:nvGrpSpPr>
      <xdr:grpSpPr>
        <a:xfrm>
          <a:off x="6453187" y="2500313"/>
          <a:ext cx="1199092" cy="743480"/>
          <a:chOff x="8678333" y="1721557"/>
          <a:chExt cx="1262945" cy="564444"/>
        </a:xfrm>
      </xdr:grpSpPr>
      <xdr:sp macro="" textlink="">
        <xdr:nvSpPr>
          <xdr:cNvPr id="8" name="Rectangle 7">
            <a:extLst>
              <a:ext uri="{FF2B5EF4-FFF2-40B4-BE49-F238E27FC236}">
                <a16:creationId xmlns:a16="http://schemas.microsoft.com/office/drawing/2014/main" id="{D21E6DDA-F062-441D-93A9-60B2798479B8}"/>
              </a:ext>
            </a:extLst>
          </xdr:cNvPr>
          <xdr:cNvSpPr/>
        </xdr:nvSpPr>
        <xdr:spPr>
          <a:xfrm>
            <a:off x="8678333" y="1721557"/>
            <a:ext cx="1262945" cy="564444"/>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9" name="Picture 8" descr="ENW-logo_white.png">
            <a:extLst>
              <a:ext uri="{FF2B5EF4-FFF2-40B4-BE49-F238E27FC236}">
                <a16:creationId xmlns:a16="http://schemas.microsoft.com/office/drawing/2014/main" id="{86DB0C94-B7AC-404F-AFF0-D351F4F0A5BA}"/>
              </a:ext>
            </a:extLst>
          </xdr:cNvPr>
          <xdr:cNvPicPr>
            <a:picLocks noChangeAspect="1"/>
          </xdr:cNvPicPr>
        </xdr:nvPicPr>
        <xdr:blipFill>
          <a:blip xmlns:r="http://schemas.openxmlformats.org/officeDocument/2006/relationships" r:embed="rId1" cstate="print"/>
          <a:stretch>
            <a:fillRect/>
          </a:stretch>
        </xdr:blipFill>
        <xdr:spPr>
          <a:xfrm>
            <a:off x="8771437" y="1765056"/>
            <a:ext cx="1076737" cy="477446"/>
          </a:xfrm>
          <a:prstGeom prst="rect">
            <a:avLst/>
          </a:prstGeom>
        </xdr:spPr>
      </xdr:pic>
    </xdr:grpSp>
    <xdr:clientData/>
  </xdr:twoCellAnchor>
  <xdr:twoCellAnchor>
    <xdr:from>
      <xdr:col>10</xdr:col>
      <xdr:colOff>226218</xdr:colOff>
      <xdr:row>17</xdr:row>
      <xdr:rowOff>392906</xdr:rowOff>
    </xdr:from>
    <xdr:to>
      <xdr:col>11</xdr:col>
      <xdr:colOff>416277</xdr:colOff>
      <xdr:row>17</xdr:row>
      <xdr:rowOff>1014628</xdr:rowOff>
    </xdr:to>
    <xdr:grpSp>
      <xdr:nvGrpSpPr>
        <xdr:cNvPr id="10" name="Group 9">
          <a:hlinkClick xmlns:r="http://schemas.openxmlformats.org/officeDocument/2006/relationships" r:id="rId5"/>
          <a:extLst>
            <a:ext uri="{FF2B5EF4-FFF2-40B4-BE49-F238E27FC236}">
              <a16:creationId xmlns:a16="http://schemas.microsoft.com/office/drawing/2014/main" id="{91B40D98-084C-41F3-AF25-42725A1314B4}"/>
            </a:ext>
          </a:extLst>
        </xdr:cNvPr>
        <xdr:cNvGrpSpPr>
          <a:grpSpLocks noChangeAspect="1"/>
        </xdr:cNvGrpSpPr>
      </xdr:nvGrpSpPr>
      <xdr:grpSpPr bwMode="auto">
        <a:xfrm>
          <a:off x="6631781" y="4191000"/>
          <a:ext cx="797277" cy="621722"/>
          <a:chOff x="616" y="1171"/>
          <a:chExt cx="267" cy="192"/>
        </a:xfrm>
        <a:solidFill>
          <a:srgbClr val="002060"/>
        </a:solidFill>
      </xdr:grpSpPr>
      <xdr:sp macro="" textlink="">
        <xdr:nvSpPr>
          <xdr:cNvPr id="11" name="Freeform 52">
            <a:extLst>
              <a:ext uri="{FF2B5EF4-FFF2-40B4-BE49-F238E27FC236}">
                <a16:creationId xmlns:a16="http://schemas.microsoft.com/office/drawing/2014/main" id="{4188D7E8-2490-4C90-8CDD-1B887F8BDA8A}"/>
              </a:ext>
            </a:extLst>
          </xdr:cNvPr>
          <xdr:cNvSpPr>
            <a:spLocks noChangeArrowheads="1"/>
          </xdr:cNvSpPr>
        </xdr:nvSpPr>
        <xdr:spPr bwMode="auto">
          <a:xfrm>
            <a:off x="616" y="1261"/>
            <a:ext cx="267" cy="102"/>
          </a:xfrm>
          <a:custGeom>
            <a:avLst/>
            <a:gdLst>
              <a:gd name="T0" fmla="*/ 0 w 3477"/>
              <a:gd name="T1" fmla="*/ 0 h 1338"/>
              <a:gd name="T2" fmla="*/ 0 w 3477"/>
              <a:gd name="T3" fmla="*/ 0 h 1338"/>
              <a:gd name="T4" fmla="*/ 0 w 3477"/>
              <a:gd name="T5" fmla="*/ 0 h 1338"/>
              <a:gd name="T6" fmla="*/ 0 w 3477"/>
              <a:gd name="T7" fmla="*/ 0 h 1338"/>
              <a:gd name="T8" fmla="*/ 0 w 3477"/>
              <a:gd name="T9" fmla="*/ 0 h 1338"/>
              <a:gd name="T10" fmla="*/ 0 w 3477"/>
              <a:gd name="T11" fmla="*/ 0 h 1338"/>
              <a:gd name="T12" fmla="*/ 0 w 3477"/>
              <a:gd name="T13" fmla="*/ 0 h 1338"/>
              <a:gd name="T14" fmla="*/ 0 w 3477"/>
              <a:gd name="T15" fmla="*/ 0 h 1338"/>
              <a:gd name="T16" fmla="*/ 0 w 3477"/>
              <a:gd name="T17" fmla="*/ 0 h 1338"/>
              <a:gd name="T18" fmla="*/ 0 w 3477"/>
              <a:gd name="T19" fmla="*/ 0 h 1338"/>
              <a:gd name="T20" fmla="*/ 0 w 3477"/>
              <a:gd name="T21" fmla="*/ 0 h 1338"/>
              <a:gd name="T22" fmla="*/ 0 w 3477"/>
              <a:gd name="T23" fmla="*/ 0 h 1338"/>
              <a:gd name="T24" fmla="*/ 0 w 3477"/>
              <a:gd name="T25" fmla="*/ 0 h 1338"/>
              <a:gd name="T26" fmla="*/ 0 w 3477"/>
              <a:gd name="T27" fmla="*/ 0 h 1338"/>
              <a:gd name="T28" fmla="*/ 0 w 3477"/>
              <a:gd name="T29" fmla="*/ 0 h 1338"/>
              <a:gd name="T30" fmla="*/ 0 w 3477"/>
              <a:gd name="T31" fmla="*/ 0 h 1338"/>
              <a:gd name="T32" fmla="*/ 0 w 3477"/>
              <a:gd name="T33" fmla="*/ 0 h 1338"/>
              <a:gd name="T34" fmla="*/ 0 w 3477"/>
              <a:gd name="T35" fmla="*/ 0 h 1338"/>
              <a:gd name="T36" fmla="*/ 0 w 3477"/>
              <a:gd name="T37" fmla="*/ 0 h 1338"/>
              <a:gd name="T38" fmla="*/ 0 w 3477"/>
              <a:gd name="T39" fmla="*/ 0 h 1338"/>
              <a:gd name="T40" fmla="*/ 0 w 3477"/>
              <a:gd name="T41" fmla="*/ 0 h 1338"/>
              <a:gd name="T42" fmla="*/ 0 w 3477"/>
              <a:gd name="T43" fmla="*/ 0 h 1338"/>
              <a:gd name="T44" fmla="*/ 0 w 3477"/>
              <a:gd name="T45" fmla="*/ 0 h 1338"/>
              <a:gd name="T46" fmla="*/ 0 w 3477"/>
              <a:gd name="T47" fmla="*/ 0 h 1338"/>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w 3477"/>
              <a:gd name="T73" fmla="*/ 0 h 1338"/>
              <a:gd name="T74" fmla="*/ 3477 w 3477"/>
              <a:gd name="T75" fmla="*/ 1338 h 1338"/>
            </a:gdLst>
            <a:ahLst/>
            <a:cxnLst>
              <a:cxn ang="T48">
                <a:pos x="T0" y="T1"/>
              </a:cxn>
              <a:cxn ang="T49">
                <a:pos x="T2" y="T3"/>
              </a:cxn>
              <a:cxn ang="T50">
                <a:pos x="T4" y="T5"/>
              </a:cxn>
              <a:cxn ang="T51">
                <a:pos x="T6" y="T7"/>
              </a:cxn>
              <a:cxn ang="T52">
                <a:pos x="T8" y="T9"/>
              </a:cxn>
              <a:cxn ang="T53">
                <a:pos x="T10" y="T11"/>
              </a:cxn>
              <a:cxn ang="T54">
                <a:pos x="T12" y="T13"/>
              </a:cxn>
              <a:cxn ang="T55">
                <a:pos x="T14" y="T15"/>
              </a:cxn>
              <a:cxn ang="T56">
                <a:pos x="T16" y="T17"/>
              </a:cxn>
              <a:cxn ang="T57">
                <a:pos x="T18" y="T19"/>
              </a:cxn>
              <a:cxn ang="T58">
                <a:pos x="T20" y="T21"/>
              </a:cxn>
              <a:cxn ang="T59">
                <a:pos x="T22" y="T23"/>
              </a:cxn>
              <a:cxn ang="T60">
                <a:pos x="T24" y="T25"/>
              </a:cxn>
              <a:cxn ang="T61">
                <a:pos x="T26" y="T27"/>
              </a:cxn>
              <a:cxn ang="T62">
                <a:pos x="T28" y="T29"/>
              </a:cxn>
              <a:cxn ang="T63">
                <a:pos x="T30" y="T31"/>
              </a:cxn>
              <a:cxn ang="T64">
                <a:pos x="T32" y="T33"/>
              </a:cxn>
              <a:cxn ang="T65">
                <a:pos x="T34" y="T35"/>
              </a:cxn>
              <a:cxn ang="T66">
                <a:pos x="T36" y="T37"/>
              </a:cxn>
              <a:cxn ang="T67">
                <a:pos x="T38" y="T39"/>
              </a:cxn>
              <a:cxn ang="T68">
                <a:pos x="T40" y="T41"/>
              </a:cxn>
              <a:cxn ang="T69">
                <a:pos x="T42" y="T43"/>
              </a:cxn>
              <a:cxn ang="T70">
                <a:pos x="T44" y="T45"/>
              </a:cxn>
              <a:cxn ang="T71">
                <a:pos x="T46" y="T47"/>
              </a:cxn>
            </a:cxnLst>
            <a:rect l="T72" t="T73" r="T74" b="T75"/>
            <a:pathLst>
              <a:path w="3477" h="1338">
                <a:moveTo>
                  <a:pt x="2557" y="0"/>
                </a:moveTo>
                <a:lnTo>
                  <a:pt x="3476" y="912"/>
                </a:lnTo>
                <a:lnTo>
                  <a:pt x="3477" y="1189"/>
                </a:lnTo>
                <a:lnTo>
                  <a:pt x="3474" y="1217"/>
                </a:lnTo>
                <a:lnTo>
                  <a:pt x="3465" y="1245"/>
                </a:lnTo>
                <a:lnTo>
                  <a:pt x="3451" y="1269"/>
                </a:lnTo>
                <a:lnTo>
                  <a:pt x="3431" y="1291"/>
                </a:lnTo>
                <a:lnTo>
                  <a:pt x="3409" y="1309"/>
                </a:lnTo>
                <a:lnTo>
                  <a:pt x="3383" y="1321"/>
                </a:lnTo>
                <a:lnTo>
                  <a:pt x="3354" y="1330"/>
                </a:lnTo>
                <a:lnTo>
                  <a:pt x="3322" y="1333"/>
                </a:lnTo>
                <a:lnTo>
                  <a:pt x="155" y="1338"/>
                </a:lnTo>
                <a:lnTo>
                  <a:pt x="124" y="1335"/>
                </a:lnTo>
                <a:lnTo>
                  <a:pt x="95" y="1327"/>
                </a:lnTo>
                <a:lnTo>
                  <a:pt x="69" y="1314"/>
                </a:lnTo>
                <a:lnTo>
                  <a:pt x="46" y="1296"/>
                </a:lnTo>
                <a:lnTo>
                  <a:pt x="27" y="1275"/>
                </a:lnTo>
                <a:lnTo>
                  <a:pt x="13" y="1250"/>
                </a:lnTo>
                <a:lnTo>
                  <a:pt x="3" y="1223"/>
                </a:lnTo>
                <a:lnTo>
                  <a:pt x="0" y="1194"/>
                </a:lnTo>
                <a:lnTo>
                  <a:pt x="0" y="916"/>
                </a:lnTo>
                <a:lnTo>
                  <a:pt x="917" y="3"/>
                </a:lnTo>
                <a:lnTo>
                  <a:pt x="1738" y="628"/>
                </a:lnTo>
                <a:lnTo>
                  <a:pt x="2557"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12" name="Freeform 53">
            <a:extLst>
              <a:ext uri="{FF2B5EF4-FFF2-40B4-BE49-F238E27FC236}">
                <a16:creationId xmlns:a16="http://schemas.microsoft.com/office/drawing/2014/main" id="{B3BE7D76-FB8A-412B-85AC-89F8464795F7}"/>
              </a:ext>
            </a:extLst>
          </xdr:cNvPr>
          <xdr:cNvSpPr>
            <a:spLocks noChangeArrowheads="1"/>
          </xdr:cNvSpPr>
        </xdr:nvSpPr>
        <xdr:spPr bwMode="auto">
          <a:xfrm>
            <a:off x="616" y="1208"/>
            <a:ext cx="55" cy="96"/>
          </a:xfrm>
          <a:custGeom>
            <a:avLst/>
            <a:gdLst>
              <a:gd name="T0" fmla="*/ 0 w 725"/>
              <a:gd name="T1" fmla="*/ 0 h 1271"/>
              <a:gd name="T2" fmla="*/ 0 w 725"/>
              <a:gd name="T3" fmla="*/ 0 h 1271"/>
              <a:gd name="T4" fmla="*/ 0 w 725"/>
              <a:gd name="T5" fmla="*/ 0 h 1271"/>
              <a:gd name="T6" fmla="*/ 0 w 725"/>
              <a:gd name="T7" fmla="*/ 0 h 1271"/>
              <a:gd name="T8" fmla="*/ 0 60000 65536"/>
              <a:gd name="T9" fmla="*/ 0 60000 65536"/>
              <a:gd name="T10" fmla="*/ 0 60000 65536"/>
              <a:gd name="T11" fmla="*/ 0 60000 65536"/>
              <a:gd name="T12" fmla="*/ 0 w 725"/>
              <a:gd name="T13" fmla="*/ 0 h 1271"/>
              <a:gd name="T14" fmla="*/ 725 w 725"/>
              <a:gd name="T15" fmla="*/ 1271 h 1271"/>
            </a:gdLst>
            <a:ahLst/>
            <a:cxnLst>
              <a:cxn ang="T8">
                <a:pos x="T0" y="T1"/>
              </a:cxn>
              <a:cxn ang="T9">
                <a:pos x="T2" y="T3"/>
              </a:cxn>
              <a:cxn ang="T10">
                <a:pos x="T4" y="T5"/>
              </a:cxn>
              <a:cxn ang="T11">
                <a:pos x="T6" y="T7"/>
              </a:cxn>
            </a:cxnLst>
            <a:rect l="T12" t="T13" r="T14" b="T15"/>
            <a:pathLst>
              <a:path w="725" h="1271">
                <a:moveTo>
                  <a:pt x="0" y="0"/>
                </a:moveTo>
                <a:lnTo>
                  <a:pt x="725" y="552"/>
                </a:lnTo>
                <a:lnTo>
                  <a:pt x="2" y="1271"/>
                </a:lnTo>
                <a:lnTo>
                  <a:pt x="0"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13" name="Freeform 54">
            <a:extLst>
              <a:ext uri="{FF2B5EF4-FFF2-40B4-BE49-F238E27FC236}">
                <a16:creationId xmlns:a16="http://schemas.microsoft.com/office/drawing/2014/main" id="{B96568A0-27B1-4D23-972E-309EC14CD62C}"/>
              </a:ext>
            </a:extLst>
          </xdr:cNvPr>
          <xdr:cNvSpPr>
            <a:spLocks noChangeArrowheads="1"/>
          </xdr:cNvSpPr>
        </xdr:nvSpPr>
        <xdr:spPr bwMode="auto">
          <a:xfrm>
            <a:off x="828" y="1207"/>
            <a:ext cx="55" cy="97"/>
          </a:xfrm>
          <a:custGeom>
            <a:avLst/>
            <a:gdLst>
              <a:gd name="T0" fmla="*/ 0 w 725"/>
              <a:gd name="T1" fmla="*/ 0 h 1272"/>
              <a:gd name="T2" fmla="*/ 0 w 725"/>
              <a:gd name="T3" fmla="*/ 0 h 1272"/>
              <a:gd name="T4" fmla="*/ 0 w 725"/>
              <a:gd name="T5" fmla="*/ 0 h 1272"/>
              <a:gd name="T6" fmla="*/ 0 w 725"/>
              <a:gd name="T7" fmla="*/ 0 h 1272"/>
              <a:gd name="T8" fmla="*/ 0 60000 65536"/>
              <a:gd name="T9" fmla="*/ 0 60000 65536"/>
              <a:gd name="T10" fmla="*/ 0 60000 65536"/>
              <a:gd name="T11" fmla="*/ 0 60000 65536"/>
              <a:gd name="T12" fmla="*/ 0 w 725"/>
              <a:gd name="T13" fmla="*/ 0 h 1272"/>
              <a:gd name="T14" fmla="*/ 725 w 725"/>
              <a:gd name="T15" fmla="*/ 1272 h 1272"/>
            </a:gdLst>
            <a:ahLst/>
            <a:cxnLst>
              <a:cxn ang="T8">
                <a:pos x="T0" y="T1"/>
              </a:cxn>
              <a:cxn ang="T9">
                <a:pos x="T2" y="T3"/>
              </a:cxn>
              <a:cxn ang="T10">
                <a:pos x="T4" y="T5"/>
              </a:cxn>
              <a:cxn ang="T11">
                <a:pos x="T6" y="T7"/>
              </a:cxn>
            </a:cxnLst>
            <a:rect l="T12" t="T13" r="T14" b="T15"/>
            <a:pathLst>
              <a:path w="725" h="1272">
                <a:moveTo>
                  <a:pt x="723" y="0"/>
                </a:moveTo>
                <a:lnTo>
                  <a:pt x="725" y="1272"/>
                </a:lnTo>
                <a:lnTo>
                  <a:pt x="0" y="554"/>
                </a:lnTo>
                <a:lnTo>
                  <a:pt x="723"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14" name="Freeform 55">
            <a:extLst>
              <a:ext uri="{FF2B5EF4-FFF2-40B4-BE49-F238E27FC236}">
                <a16:creationId xmlns:a16="http://schemas.microsoft.com/office/drawing/2014/main" id="{986E91C4-4DD5-42A6-BB95-0547DEAD8664}"/>
              </a:ext>
            </a:extLst>
          </xdr:cNvPr>
          <xdr:cNvSpPr>
            <a:spLocks noChangeArrowheads="1"/>
          </xdr:cNvSpPr>
        </xdr:nvSpPr>
        <xdr:spPr bwMode="auto">
          <a:xfrm>
            <a:off x="616" y="1171"/>
            <a:ext cx="266" cy="117"/>
          </a:xfrm>
          <a:custGeom>
            <a:avLst/>
            <a:gdLst>
              <a:gd name="T0" fmla="*/ 0 w 3477"/>
              <a:gd name="T1" fmla="*/ 0 h 1537"/>
              <a:gd name="T2" fmla="*/ 0 w 3477"/>
              <a:gd name="T3" fmla="*/ 0 h 1537"/>
              <a:gd name="T4" fmla="*/ 0 w 3477"/>
              <a:gd name="T5" fmla="*/ 0 h 1537"/>
              <a:gd name="T6" fmla="*/ 0 w 3477"/>
              <a:gd name="T7" fmla="*/ 0 h 1537"/>
              <a:gd name="T8" fmla="*/ 0 w 3477"/>
              <a:gd name="T9" fmla="*/ 0 h 1537"/>
              <a:gd name="T10" fmla="*/ 0 w 3477"/>
              <a:gd name="T11" fmla="*/ 0 h 1537"/>
              <a:gd name="T12" fmla="*/ 0 w 3477"/>
              <a:gd name="T13" fmla="*/ 0 h 1537"/>
              <a:gd name="T14" fmla="*/ 0 w 3477"/>
              <a:gd name="T15" fmla="*/ 0 h 1537"/>
              <a:gd name="T16" fmla="*/ 0 w 3477"/>
              <a:gd name="T17" fmla="*/ 0 h 1537"/>
              <a:gd name="T18" fmla="*/ 0 w 3477"/>
              <a:gd name="T19" fmla="*/ 0 h 1537"/>
              <a:gd name="T20" fmla="*/ 0 w 3477"/>
              <a:gd name="T21" fmla="*/ 0 h 1537"/>
              <a:gd name="T22" fmla="*/ 0 w 3477"/>
              <a:gd name="T23" fmla="*/ 0 h 1537"/>
              <a:gd name="T24" fmla="*/ 0 w 3477"/>
              <a:gd name="T25" fmla="*/ 0 h 1537"/>
              <a:gd name="T26" fmla="*/ 0 w 3477"/>
              <a:gd name="T27" fmla="*/ 0 h 1537"/>
              <a:gd name="T28" fmla="*/ 0 w 3477"/>
              <a:gd name="T29" fmla="*/ 0 h 1537"/>
              <a:gd name="T30" fmla="*/ 0 w 3477"/>
              <a:gd name="T31" fmla="*/ 0 h 1537"/>
              <a:gd name="T32" fmla="*/ 0 w 3477"/>
              <a:gd name="T33" fmla="*/ 0 h 1537"/>
              <a:gd name="T34" fmla="*/ 0 w 3477"/>
              <a:gd name="T35" fmla="*/ 0 h 1537"/>
              <a:gd name="T36" fmla="*/ 0 w 3477"/>
              <a:gd name="T37" fmla="*/ 0 h 1537"/>
              <a:gd name="T38" fmla="*/ 0 w 3477"/>
              <a:gd name="T39" fmla="*/ 0 h 1537"/>
              <a:gd name="T40" fmla="*/ 0 w 3477"/>
              <a:gd name="T41" fmla="*/ 0 h 1537"/>
              <a:gd name="T42" fmla="*/ 0 w 3477"/>
              <a:gd name="T43" fmla="*/ 0 h 1537"/>
              <a:gd name="T44" fmla="*/ 0 w 3477"/>
              <a:gd name="T45" fmla="*/ 0 h 1537"/>
              <a:gd name="T46" fmla="*/ 0 w 3477"/>
              <a:gd name="T47" fmla="*/ 0 h 1537"/>
              <a:gd name="T48" fmla="*/ 0 w 3477"/>
              <a:gd name="T49" fmla="*/ 0 h 1537"/>
              <a:gd name="T50" fmla="*/ 0 w 3477"/>
              <a:gd name="T51" fmla="*/ 0 h 1537"/>
              <a:gd name="T52" fmla="*/ 0 w 3477"/>
              <a:gd name="T53" fmla="*/ 0 h 1537"/>
              <a:gd name="T54" fmla="*/ 0 w 3477"/>
              <a:gd name="T55" fmla="*/ 0 h 1537"/>
              <a:gd name="T56" fmla="*/ 0 w 3477"/>
              <a:gd name="T57" fmla="*/ 0 h 1537"/>
              <a:gd name="T58" fmla="*/ 0 w 3477"/>
              <a:gd name="T59" fmla="*/ 0 h 1537"/>
              <a:gd name="T60" fmla="*/ 0 w 3477"/>
              <a:gd name="T61" fmla="*/ 0 h 1537"/>
              <a:gd name="T62" fmla="*/ 0 w 3477"/>
              <a:gd name="T63" fmla="*/ 0 h 1537"/>
              <a:gd name="T64" fmla="*/ 0 w 3477"/>
              <a:gd name="T65" fmla="*/ 0 h 1537"/>
              <a:gd name="T66" fmla="*/ 0 w 3477"/>
              <a:gd name="T67" fmla="*/ 0 h 1537"/>
              <a:gd name="T68" fmla="*/ 0 w 3477"/>
              <a:gd name="T69" fmla="*/ 0 h 1537"/>
              <a:gd name="T70" fmla="*/ 0 w 3477"/>
              <a:gd name="T71" fmla="*/ 0 h 1537"/>
              <a:gd name="T72" fmla="*/ 0 w 3477"/>
              <a:gd name="T73" fmla="*/ 0 h 1537"/>
              <a:gd name="T74" fmla="*/ 0 w 3477"/>
              <a:gd name="T75" fmla="*/ 0 h 1537"/>
              <a:gd name="T76" fmla="*/ 0 w 3477"/>
              <a:gd name="T77" fmla="*/ 0 h 1537"/>
              <a:gd name="T78" fmla="*/ 0 w 3477"/>
              <a:gd name="T79" fmla="*/ 0 h 1537"/>
              <a:gd name="T80" fmla="*/ 0 w 3477"/>
              <a:gd name="T81" fmla="*/ 0 h 1537"/>
              <a:gd name="T82" fmla="*/ 0 w 3477"/>
              <a:gd name="T83" fmla="*/ 0 h 1537"/>
              <a:gd name="T84" fmla="*/ 0 w 3477"/>
              <a:gd name="T85" fmla="*/ 0 h 1537"/>
              <a:gd name="T86" fmla="*/ 0 w 3477"/>
              <a:gd name="T87" fmla="*/ 0 h 1537"/>
              <a:gd name="T88" fmla="*/ 0 w 3477"/>
              <a:gd name="T89" fmla="*/ 0 h 1537"/>
              <a:gd name="T90" fmla="*/ 0 w 3477"/>
              <a:gd name="T91" fmla="*/ 0 h 1537"/>
              <a:gd name="T92" fmla="*/ 0 w 3477"/>
              <a:gd name="T93" fmla="*/ 0 h 1537"/>
              <a:gd name="T94" fmla="*/ 0 w 3477"/>
              <a:gd name="T95" fmla="*/ 0 h 1537"/>
              <a:gd name="T96" fmla="*/ 0 w 3477"/>
              <a:gd name="T97" fmla="*/ 0 h 153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477"/>
              <a:gd name="T148" fmla="*/ 0 h 1537"/>
              <a:gd name="T149" fmla="*/ 3477 w 3477"/>
              <a:gd name="T150" fmla="*/ 1537 h 1537"/>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477" h="1537">
                <a:moveTo>
                  <a:pt x="1844" y="144"/>
                </a:moveTo>
                <a:lnTo>
                  <a:pt x="1778" y="147"/>
                </a:lnTo>
                <a:lnTo>
                  <a:pt x="1716" y="153"/>
                </a:lnTo>
                <a:lnTo>
                  <a:pt x="1658" y="164"/>
                </a:lnTo>
                <a:lnTo>
                  <a:pt x="1603" y="178"/>
                </a:lnTo>
                <a:lnTo>
                  <a:pt x="1552" y="198"/>
                </a:lnTo>
                <a:lnTo>
                  <a:pt x="1504" y="220"/>
                </a:lnTo>
                <a:lnTo>
                  <a:pt x="1460" y="244"/>
                </a:lnTo>
                <a:lnTo>
                  <a:pt x="1419" y="271"/>
                </a:lnTo>
                <a:lnTo>
                  <a:pt x="1382" y="299"/>
                </a:lnTo>
                <a:lnTo>
                  <a:pt x="1348" y="331"/>
                </a:lnTo>
                <a:lnTo>
                  <a:pt x="1311" y="374"/>
                </a:lnTo>
                <a:lnTo>
                  <a:pt x="1279" y="418"/>
                </a:lnTo>
                <a:lnTo>
                  <a:pt x="1252" y="466"/>
                </a:lnTo>
                <a:lnTo>
                  <a:pt x="1231" y="515"/>
                </a:lnTo>
                <a:lnTo>
                  <a:pt x="1214" y="566"/>
                </a:lnTo>
                <a:lnTo>
                  <a:pt x="1201" y="617"/>
                </a:lnTo>
                <a:lnTo>
                  <a:pt x="1194" y="667"/>
                </a:lnTo>
                <a:lnTo>
                  <a:pt x="1191" y="717"/>
                </a:lnTo>
                <a:lnTo>
                  <a:pt x="1194" y="768"/>
                </a:lnTo>
                <a:lnTo>
                  <a:pt x="1201" y="815"/>
                </a:lnTo>
                <a:lnTo>
                  <a:pt x="1212" y="860"/>
                </a:lnTo>
                <a:lnTo>
                  <a:pt x="1228" y="900"/>
                </a:lnTo>
                <a:lnTo>
                  <a:pt x="1248" y="936"/>
                </a:lnTo>
                <a:lnTo>
                  <a:pt x="1270" y="970"/>
                </a:lnTo>
                <a:lnTo>
                  <a:pt x="1296" y="1000"/>
                </a:lnTo>
                <a:lnTo>
                  <a:pt x="1326" y="1027"/>
                </a:lnTo>
                <a:lnTo>
                  <a:pt x="1358" y="1051"/>
                </a:lnTo>
                <a:lnTo>
                  <a:pt x="1393" y="1071"/>
                </a:lnTo>
                <a:lnTo>
                  <a:pt x="1430" y="1088"/>
                </a:lnTo>
                <a:lnTo>
                  <a:pt x="1470" y="1103"/>
                </a:lnTo>
                <a:lnTo>
                  <a:pt x="1526" y="1116"/>
                </a:lnTo>
                <a:lnTo>
                  <a:pt x="1584" y="1124"/>
                </a:lnTo>
                <a:lnTo>
                  <a:pt x="1644" y="1126"/>
                </a:lnTo>
                <a:lnTo>
                  <a:pt x="1682" y="1126"/>
                </a:lnTo>
                <a:lnTo>
                  <a:pt x="1720" y="1123"/>
                </a:lnTo>
                <a:lnTo>
                  <a:pt x="1759" y="1120"/>
                </a:lnTo>
                <a:lnTo>
                  <a:pt x="1795" y="1116"/>
                </a:lnTo>
                <a:lnTo>
                  <a:pt x="1827" y="1109"/>
                </a:lnTo>
                <a:lnTo>
                  <a:pt x="1858" y="1102"/>
                </a:lnTo>
                <a:lnTo>
                  <a:pt x="1886" y="1093"/>
                </a:lnTo>
                <a:lnTo>
                  <a:pt x="1909" y="1084"/>
                </a:lnTo>
                <a:lnTo>
                  <a:pt x="1902" y="1057"/>
                </a:lnTo>
                <a:lnTo>
                  <a:pt x="1893" y="1032"/>
                </a:lnTo>
                <a:lnTo>
                  <a:pt x="1873" y="981"/>
                </a:lnTo>
                <a:lnTo>
                  <a:pt x="1843" y="990"/>
                </a:lnTo>
                <a:lnTo>
                  <a:pt x="1812" y="998"/>
                </a:lnTo>
                <a:lnTo>
                  <a:pt x="1778" y="1004"/>
                </a:lnTo>
                <a:lnTo>
                  <a:pt x="1742" y="1009"/>
                </a:lnTo>
                <a:lnTo>
                  <a:pt x="1703" y="1011"/>
                </a:lnTo>
                <a:lnTo>
                  <a:pt x="1663" y="1012"/>
                </a:lnTo>
                <a:lnTo>
                  <a:pt x="1619" y="1010"/>
                </a:lnTo>
                <a:lnTo>
                  <a:pt x="1577" y="1004"/>
                </a:lnTo>
                <a:lnTo>
                  <a:pt x="1537" y="995"/>
                </a:lnTo>
                <a:lnTo>
                  <a:pt x="1499" y="982"/>
                </a:lnTo>
                <a:lnTo>
                  <a:pt x="1465" y="964"/>
                </a:lnTo>
                <a:lnTo>
                  <a:pt x="1434" y="943"/>
                </a:lnTo>
                <a:lnTo>
                  <a:pt x="1413" y="923"/>
                </a:lnTo>
                <a:lnTo>
                  <a:pt x="1394" y="901"/>
                </a:lnTo>
                <a:lnTo>
                  <a:pt x="1378" y="876"/>
                </a:lnTo>
                <a:lnTo>
                  <a:pt x="1364" y="849"/>
                </a:lnTo>
                <a:lnTo>
                  <a:pt x="1353" y="820"/>
                </a:lnTo>
                <a:lnTo>
                  <a:pt x="1345" y="787"/>
                </a:lnTo>
                <a:lnTo>
                  <a:pt x="1340" y="751"/>
                </a:lnTo>
                <a:lnTo>
                  <a:pt x="1338" y="711"/>
                </a:lnTo>
                <a:lnTo>
                  <a:pt x="1340" y="668"/>
                </a:lnTo>
                <a:lnTo>
                  <a:pt x="1346" y="625"/>
                </a:lnTo>
                <a:lnTo>
                  <a:pt x="1357" y="583"/>
                </a:lnTo>
                <a:lnTo>
                  <a:pt x="1371" y="541"/>
                </a:lnTo>
                <a:lnTo>
                  <a:pt x="1389" y="501"/>
                </a:lnTo>
                <a:lnTo>
                  <a:pt x="1411" y="464"/>
                </a:lnTo>
                <a:lnTo>
                  <a:pt x="1436" y="429"/>
                </a:lnTo>
                <a:lnTo>
                  <a:pt x="1466" y="396"/>
                </a:lnTo>
                <a:lnTo>
                  <a:pt x="1499" y="366"/>
                </a:lnTo>
                <a:lnTo>
                  <a:pt x="1536" y="340"/>
                </a:lnTo>
                <a:lnTo>
                  <a:pt x="1576" y="315"/>
                </a:lnTo>
                <a:lnTo>
                  <a:pt x="1620" y="295"/>
                </a:lnTo>
                <a:lnTo>
                  <a:pt x="1666" y="279"/>
                </a:lnTo>
                <a:lnTo>
                  <a:pt x="1717" y="268"/>
                </a:lnTo>
                <a:lnTo>
                  <a:pt x="1770" y="260"/>
                </a:lnTo>
                <a:lnTo>
                  <a:pt x="1827" y="258"/>
                </a:lnTo>
                <a:lnTo>
                  <a:pt x="1876" y="260"/>
                </a:lnTo>
                <a:lnTo>
                  <a:pt x="1921" y="265"/>
                </a:lnTo>
                <a:lnTo>
                  <a:pt x="1962" y="275"/>
                </a:lnTo>
                <a:lnTo>
                  <a:pt x="1999" y="288"/>
                </a:lnTo>
                <a:lnTo>
                  <a:pt x="2032" y="305"/>
                </a:lnTo>
                <a:lnTo>
                  <a:pt x="2062" y="326"/>
                </a:lnTo>
                <a:lnTo>
                  <a:pt x="2087" y="350"/>
                </a:lnTo>
                <a:lnTo>
                  <a:pt x="2108" y="378"/>
                </a:lnTo>
                <a:lnTo>
                  <a:pt x="2124" y="409"/>
                </a:lnTo>
                <a:lnTo>
                  <a:pt x="2136" y="443"/>
                </a:lnTo>
                <a:lnTo>
                  <a:pt x="2143" y="481"/>
                </a:lnTo>
                <a:lnTo>
                  <a:pt x="2145" y="521"/>
                </a:lnTo>
                <a:lnTo>
                  <a:pt x="2142" y="568"/>
                </a:lnTo>
                <a:lnTo>
                  <a:pt x="2134" y="615"/>
                </a:lnTo>
                <a:lnTo>
                  <a:pt x="2124" y="645"/>
                </a:lnTo>
                <a:lnTo>
                  <a:pt x="2113" y="674"/>
                </a:lnTo>
                <a:lnTo>
                  <a:pt x="2099" y="702"/>
                </a:lnTo>
                <a:lnTo>
                  <a:pt x="2082" y="726"/>
                </a:lnTo>
                <a:lnTo>
                  <a:pt x="2063" y="747"/>
                </a:lnTo>
                <a:lnTo>
                  <a:pt x="2042" y="765"/>
                </a:lnTo>
                <a:lnTo>
                  <a:pt x="2017" y="779"/>
                </a:lnTo>
                <a:lnTo>
                  <a:pt x="1991" y="788"/>
                </a:lnTo>
                <a:lnTo>
                  <a:pt x="1963" y="790"/>
                </a:lnTo>
                <a:lnTo>
                  <a:pt x="1946" y="789"/>
                </a:lnTo>
                <a:lnTo>
                  <a:pt x="1933" y="787"/>
                </a:lnTo>
                <a:lnTo>
                  <a:pt x="1923" y="781"/>
                </a:lnTo>
                <a:lnTo>
                  <a:pt x="1999" y="402"/>
                </a:lnTo>
                <a:lnTo>
                  <a:pt x="1953" y="390"/>
                </a:lnTo>
                <a:lnTo>
                  <a:pt x="1902" y="380"/>
                </a:lnTo>
                <a:lnTo>
                  <a:pt x="1850" y="375"/>
                </a:lnTo>
                <a:lnTo>
                  <a:pt x="1797" y="373"/>
                </a:lnTo>
                <a:lnTo>
                  <a:pt x="1751" y="376"/>
                </a:lnTo>
                <a:lnTo>
                  <a:pt x="1707" y="384"/>
                </a:lnTo>
                <a:lnTo>
                  <a:pt x="1665" y="398"/>
                </a:lnTo>
                <a:lnTo>
                  <a:pt x="1626" y="418"/>
                </a:lnTo>
                <a:lnTo>
                  <a:pt x="1590" y="442"/>
                </a:lnTo>
                <a:lnTo>
                  <a:pt x="1557" y="470"/>
                </a:lnTo>
                <a:lnTo>
                  <a:pt x="1535" y="495"/>
                </a:lnTo>
                <a:lnTo>
                  <a:pt x="1516" y="520"/>
                </a:lnTo>
                <a:lnTo>
                  <a:pt x="1499" y="549"/>
                </a:lnTo>
                <a:lnTo>
                  <a:pt x="1484" y="580"/>
                </a:lnTo>
                <a:lnTo>
                  <a:pt x="1472" y="612"/>
                </a:lnTo>
                <a:lnTo>
                  <a:pt x="1464" y="645"/>
                </a:lnTo>
                <a:lnTo>
                  <a:pt x="1460" y="682"/>
                </a:lnTo>
                <a:lnTo>
                  <a:pt x="1458" y="719"/>
                </a:lnTo>
                <a:lnTo>
                  <a:pt x="1460" y="748"/>
                </a:lnTo>
                <a:lnTo>
                  <a:pt x="1464" y="776"/>
                </a:lnTo>
                <a:lnTo>
                  <a:pt x="1472" y="802"/>
                </a:lnTo>
                <a:lnTo>
                  <a:pt x="1484" y="823"/>
                </a:lnTo>
                <a:lnTo>
                  <a:pt x="1497" y="842"/>
                </a:lnTo>
                <a:lnTo>
                  <a:pt x="1513" y="858"/>
                </a:lnTo>
                <a:lnTo>
                  <a:pt x="1531" y="873"/>
                </a:lnTo>
                <a:lnTo>
                  <a:pt x="1550" y="883"/>
                </a:lnTo>
                <a:lnTo>
                  <a:pt x="1571" y="892"/>
                </a:lnTo>
                <a:lnTo>
                  <a:pt x="1606" y="900"/>
                </a:lnTo>
                <a:lnTo>
                  <a:pt x="1642" y="902"/>
                </a:lnTo>
                <a:lnTo>
                  <a:pt x="1680" y="901"/>
                </a:lnTo>
                <a:lnTo>
                  <a:pt x="1713" y="897"/>
                </a:lnTo>
                <a:lnTo>
                  <a:pt x="1742" y="890"/>
                </a:lnTo>
                <a:lnTo>
                  <a:pt x="1780" y="876"/>
                </a:lnTo>
                <a:lnTo>
                  <a:pt x="1817" y="860"/>
                </a:lnTo>
                <a:lnTo>
                  <a:pt x="1836" y="875"/>
                </a:lnTo>
                <a:lnTo>
                  <a:pt x="1859" y="886"/>
                </a:lnTo>
                <a:lnTo>
                  <a:pt x="1886" y="895"/>
                </a:lnTo>
                <a:lnTo>
                  <a:pt x="1915" y="900"/>
                </a:lnTo>
                <a:lnTo>
                  <a:pt x="1948" y="902"/>
                </a:lnTo>
                <a:lnTo>
                  <a:pt x="1985" y="899"/>
                </a:lnTo>
                <a:lnTo>
                  <a:pt x="2021" y="893"/>
                </a:lnTo>
                <a:lnTo>
                  <a:pt x="2055" y="882"/>
                </a:lnTo>
                <a:lnTo>
                  <a:pt x="2087" y="867"/>
                </a:lnTo>
                <a:lnTo>
                  <a:pt x="2118" y="849"/>
                </a:lnTo>
                <a:lnTo>
                  <a:pt x="2145" y="828"/>
                </a:lnTo>
                <a:lnTo>
                  <a:pt x="2171" y="806"/>
                </a:lnTo>
                <a:lnTo>
                  <a:pt x="2194" y="780"/>
                </a:lnTo>
                <a:lnTo>
                  <a:pt x="2221" y="742"/>
                </a:lnTo>
                <a:lnTo>
                  <a:pt x="2244" y="702"/>
                </a:lnTo>
                <a:lnTo>
                  <a:pt x="2262" y="658"/>
                </a:lnTo>
                <a:lnTo>
                  <a:pt x="2276" y="614"/>
                </a:lnTo>
                <a:lnTo>
                  <a:pt x="2284" y="568"/>
                </a:lnTo>
                <a:lnTo>
                  <a:pt x="2286" y="521"/>
                </a:lnTo>
                <a:lnTo>
                  <a:pt x="2284" y="475"/>
                </a:lnTo>
                <a:lnTo>
                  <a:pt x="2277" y="432"/>
                </a:lnTo>
                <a:lnTo>
                  <a:pt x="2266" y="392"/>
                </a:lnTo>
                <a:lnTo>
                  <a:pt x="2250" y="355"/>
                </a:lnTo>
                <a:lnTo>
                  <a:pt x="2231" y="321"/>
                </a:lnTo>
                <a:lnTo>
                  <a:pt x="2209" y="290"/>
                </a:lnTo>
                <a:lnTo>
                  <a:pt x="2184" y="262"/>
                </a:lnTo>
                <a:lnTo>
                  <a:pt x="2156" y="237"/>
                </a:lnTo>
                <a:lnTo>
                  <a:pt x="2124" y="216"/>
                </a:lnTo>
                <a:lnTo>
                  <a:pt x="2090" y="196"/>
                </a:lnTo>
                <a:lnTo>
                  <a:pt x="2053" y="181"/>
                </a:lnTo>
                <a:lnTo>
                  <a:pt x="2015" y="167"/>
                </a:lnTo>
                <a:lnTo>
                  <a:pt x="1960" y="155"/>
                </a:lnTo>
                <a:lnTo>
                  <a:pt x="1903" y="148"/>
                </a:lnTo>
                <a:lnTo>
                  <a:pt x="1844" y="144"/>
                </a:lnTo>
                <a:close/>
                <a:moveTo>
                  <a:pt x="3322" y="0"/>
                </a:moveTo>
                <a:lnTo>
                  <a:pt x="3353" y="2"/>
                </a:lnTo>
                <a:lnTo>
                  <a:pt x="3383" y="11"/>
                </a:lnTo>
                <a:lnTo>
                  <a:pt x="3408" y="25"/>
                </a:lnTo>
                <a:lnTo>
                  <a:pt x="3431" y="42"/>
                </a:lnTo>
                <a:lnTo>
                  <a:pt x="3450" y="63"/>
                </a:lnTo>
                <a:lnTo>
                  <a:pt x="3464" y="87"/>
                </a:lnTo>
                <a:lnTo>
                  <a:pt x="3474" y="115"/>
                </a:lnTo>
                <a:lnTo>
                  <a:pt x="3477" y="143"/>
                </a:lnTo>
                <a:lnTo>
                  <a:pt x="3477" y="206"/>
                </a:lnTo>
                <a:lnTo>
                  <a:pt x="1741" y="1537"/>
                </a:lnTo>
                <a:lnTo>
                  <a:pt x="0" y="211"/>
                </a:lnTo>
                <a:lnTo>
                  <a:pt x="0" y="149"/>
                </a:lnTo>
                <a:lnTo>
                  <a:pt x="3" y="120"/>
                </a:lnTo>
                <a:lnTo>
                  <a:pt x="12" y="92"/>
                </a:lnTo>
                <a:lnTo>
                  <a:pt x="27" y="68"/>
                </a:lnTo>
                <a:lnTo>
                  <a:pt x="45" y="47"/>
                </a:lnTo>
                <a:lnTo>
                  <a:pt x="68" y="29"/>
                </a:lnTo>
                <a:lnTo>
                  <a:pt x="94" y="16"/>
                </a:lnTo>
                <a:lnTo>
                  <a:pt x="123" y="8"/>
                </a:lnTo>
                <a:lnTo>
                  <a:pt x="154" y="4"/>
                </a:lnTo>
                <a:lnTo>
                  <a:pt x="3322"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15" name="Freeform 56">
            <a:extLst>
              <a:ext uri="{FF2B5EF4-FFF2-40B4-BE49-F238E27FC236}">
                <a16:creationId xmlns:a16="http://schemas.microsoft.com/office/drawing/2014/main" id="{BAD3FB75-CF0D-4B5B-922E-88AB275FDEF3}"/>
              </a:ext>
            </a:extLst>
          </xdr:cNvPr>
          <xdr:cNvSpPr>
            <a:spLocks noChangeArrowheads="1"/>
          </xdr:cNvSpPr>
        </xdr:nvSpPr>
        <xdr:spPr bwMode="auto">
          <a:xfrm>
            <a:off x="740" y="1209"/>
            <a:ext cx="16" cy="22"/>
          </a:xfrm>
          <a:custGeom>
            <a:avLst/>
            <a:gdLst>
              <a:gd name="T0" fmla="*/ 0 w 218"/>
              <a:gd name="T1" fmla="*/ 0 h 298"/>
              <a:gd name="T2" fmla="*/ 0 w 218"/>
              <a:gd name="T3" fmla="*/ 0 h 298"/>
              <a:gd name="T4" fmla="*/ 0 w 218"/>
              <a:gd name="T5" fmla="*/ 0 h 298"/>
              <a:gd name="T6" fmla="*/ 0 w 218"/>
              <a:gd name="T7" fmla="*/ 0 h 298"/>
              <a:gd name="T8" fmla="*/ 0 w 218"/>
              <a:gd name="T9" fmla="*/ 0 h 298"/>
              <a:gd name="T10" fmla="*/ 0 w 218"/>
              <a:gd name="T11" fmla="*/ 0 h 298"/>
              <a:gd name="T12" fmla="*/ 0 w 218"/>
              <a:gd name="T13" fmla="*/ 0 h 298"/>
              <a:gd name="T14" fmla="*/ 0 w 218"/>
              <a:gd name="T15" fmla="*/ 0 h 298"/>
              <a:gd name="T16" fmla="*/ 0 w 218"/>
              <a:gd name="T17" fmla="*/ 0 h 298"/>
              <a:gd name="T18" fmla="*/ 0 w 218"/>
              <a:gd name="T19" fmla="*/ 0 h 298"/>
              <a:gd name="T20" fmla="*/ 0 w 218"/>
              <a:gd name="T21" fmla="*/ 0 h 298"/>
              <a:gd name="T22" fmla="*/ 0 w 218"/>
              <a:gd name="T23" fmla="*/ 0 h 298"/>
              <a:gd name="T24" fmla="*/ 0 w 218"/>
              <a:gd name="T25" fmla="*/ 0 h 298"/>
              <a:gd name="T26" fmla="*/ 0 w 218"/>
              <a:gd name="T27" fmla="*/ 0 h 298"/>
              <a:gd name="T28" fmla="*/ 0 w 218"/>
              <a:gd name="T29" fmla="*/ 0 h 298"/>
              <a:gd name="T30" fmla="*/ 0 w 218"/>
              <a:gd name="T31" fmla="*/ 0 h 298"/>
              <a:gd name="T32" fmla="*/ 0 w 218"/>
              <a:gd name="T33" fmla="*/ 0 h 298"/>
              <a:gd name="T34" fmla="*/ 0 w 218"/>
              <a:gd name="T35" fmla="*/ 0 h 298"/>
              <a:gd name="T36" fmla="*/ 0 w 218"/>
              <a:gd name="T37" fmla="*/ 0 h 298"/>
              <a:gd name="T38" fmla="*/ 0 w 218"/>
              <a:gd name="T39" fmla="*/ 0 h 298"/>
              <a:gd name="T40" fmla="*/ 0 w 218"/>
              <a:gd name="T41" fmla="*/ 0 h 298"/>
              <a:gd name="T42" fmla="*/ 0 w 218"/>
              <a:gd name="T43" fmla="*/ 0 h 298"/>
              <a:gd name="T44" fmla="*/ 0 w 218"/>
              <a:gd name="T45" fmla="*/ 0 h 298"/>
              <a:gd name="T46" fmla="*/ 0 w 218"/>
              <a:gd name="T47" fmla="*/ 0 h 298"/>
              <a:gd name="T48" fmla="*/ 0 w 218"/>
              <a:gd name="T49" fmla="*/ 0 h 298"/>
              <a:gd name="T50" fmla="*/ 0 w 218"/>
              <a:gd name="T51" fmla="*/ 0 h 298"/>
              <a:gd name="T52" fmla="*/ 0 w 218"/>
              <a:gd name="T53" fmla="*/ 0 h 298"/>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18"/>
              <a:gd name="T82" fmla="*/ 0 h 298"/>
              <a:gd name="T83" fmla="*/ 218 w 218"/>
              <a:gd name="T84" fmla="*/ 298 h 298"/>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18" h="298">
                <a:moveTo>
                  <a:pt x="168" y="0"/>
                </a:moveTo>
                <a:lnTo>
                  <a:pt x="193" y="0"/>
                </a:lnTo>
                <a:lnTo>
                  <a:pt x="218" y="5"/>
                </a:lnTo>
                <a:lnTo>
                  <a:pt x="167" y="285"/>
                </a:lnTo>
                <a:lnTo>
                  <a:pt x="147" y="290"/>
                </a:lnTo>
                <a:lnTo>
                  <a:pt x="129" y="295"/>
                </a:lnTo>
                <a:lnTo>
                  <a:pt x="109" y="297"/>
                </a:lnTo>
                <a:lnTo>
                  <a:pt x="86" y="298"/>
                </a:lnTo>
                <a:lnTo>
                  <a:pt x="68" y="297"/>
                </a:lnTo>
                <a:lnTo>
                  <a:pt x="51" y="292"/>
                </a:lnTo>
                <a:lnTo>
                  <a:pt x="37" y="285"/>
                </a:lnTo>
                <a:lnTo>
                  <a:pt x="24" y="275"/>
                </a:lnTo>
                <a:lnTo>
                  <a:pt x="14" y="263"/>
                </a:lnTo>
                <a:lnTo>
                  <a:pt x="7" y="246"/>
                </a:lnTo>
                <a:lnTo>
                  <a:pt x="2" y="226"/>
                </a:lnTo>
                <a:lnTo>
                  <a:pt x="0" y="202"/>
                </a:lnTo>
                <a:lnTo>
                  <a:pt x="4" y="163"/>
                </a:lnTo>
                <a:lnTo>
                  <a:pt x="12" y="126"/>
                </a:lnTo>
                <a:lnTo>
                  <a:pt x="21" y="101"/>
                </a:lnTo>
                <a:lnTo>
                  <a:pt x="32" y="80"/>
                </a:lnTo>
                <a:lnTo>
                  <a:pt x="45" y="61"/>
                </a:lnTo>
                <a:lnTo>
                  <a:pt x="61" y="43"/>
                </a:lnTo>
                <a:lnTo>
                  <a:pt x="78" y="28"/>
                </a:lnTo>
                <a:lnTo>
                  <a:pt x="98" y="15"/>
                </a:lnTo>
                <a:lnTo>
                  <a:pt x="119" y="7"/>
                </a:lnTo>
                <a:lnTo>
                  <a:pt x="143" y="1"/>
                </a:lnTo>
                <a:lnTo>
                  <a:pt x="168"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402647</xdr:colOff>
      <xdr:row>0</xdr:row>
      <xdr:rowOff>170583</xdr:rowOff>
    </xdr:from>
    <xdr:to>
      <xdr:col>1</xdr:col>
      <xdr:colOff>1091046</xdr:colOff>
      <xdr:row>6</xdr:row>
      <xdr:rowOff>163317</xdr:rowOff>
    </xdr:to>
    <xdr:sp macro="" textlink="">
      <xdr:nvSpPr>
        <xdr:cNvPr id="42" name="Teardrop 41">
          <a:extLst>
            <a:ext uri="{FF2B5EF4-FFF2-40B4-BE49-F238E27FC236}">
              <a16:creationId xmlns:a16="http://schemas.microsoft.com/office/drawing/2014/main" id="{F941702D-6F1D-4428-B14F-EF644E365818}"/>
            </a:ext>
          </a:extLst>
        </xdr:cNvPr>
        <xdr:cNvSpPr/>
      </xdr:nvSpPr>
      <xdr:spPr>
        <a:xfrm rot="10800000">
          <a:off x="402647" y="170583"/>
          <a:ext cx="1588944" cy="1655279"/>
        </a:xfrm>
        <a:prstGeom prst="teardrop">
          <a:avLst/>
        </a:prstGeom>
        <a:solidFill>
          <a:srgbClr val="00245D"/>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rgbClr val="FFFFFF"/>
            </a:solidFill>
            <a:effectLst/>
            <a:uLnTx/>
            <a:uFillTx/>
            <a:latin typeface="Calibri"/>
            <a:ea typeface="+mn-ea"/>
            <a:cs typeface="+mn-cs"/>
          </a:endParaRPr>
        </a:p>
      </xdr:txBody>
    </xdr:sp>
    <xdr:clientData/>
  </xdr:twoCellAnchor>
  <xdr:twoCellAnchor editAs="oneCell">
    <xdr:from>
      <xdr:col>0</xdr:col>
      <xdr:colOff>505691</xdr:colOff>
      <xdr:row>2</xdr:row>
      <xdr:rowOff>367146</xdr:rowOff>
    </xdr:from>
    <xdr:to>
      <xdr:col>1</xdr:col>
      <xdr:colOff>900546</xdr:colOff>
      <xdr:row>4</xdr:row>
      <xdr:rowOff>68894</xdr:rowOff>
    </xdr:to>
    <xdr:pic>
      <xdr:nvPicPr>
        <xdr:cNvPr id="43" name="Picture 42" descr="ENW-logo_white.png">
          <a:extLst>
            <a:ext uri="{FF2B5EF4-FFF2-40B4-BE49-F238E27FC236}">
              <a16:creationId xmlns:a16="http://schemas.microsoft.com/office/drawing/2014/main" id="{767ED6D1-82EE-4661-9A12-14F4B6D3FD14}"/>
            </a:ext>
          </a:extLst>
        </xdr:cNvPr>
        <xdr:cNvPicPr>
          <a:picLocks noChangeAspect="1"/>
        </xdr:cNvPicPr>
      </xdr:nvPicPr>
      <xdr:blipFill>
        <a:blip xmlns:r="http://schemas.openxmlformats.org/officeDocument/2006/relationships" r:embed="rId1" cstate="print"/>
        <a:stretch>
          <a:fillRect/>
        </a:stretch>
      </xdr:blipFill>
      <xdr:spPr>
        <a:xfrm>
          <a:off x="505691" y="748146"/>
          <a:ext cx="1295400" cy="602293"/>
        </a:xfrm>
        <a:prstGeom prst="rect">
          <a:avLst/>
        </a:prstGeom>
      </xdr:spPr>
    </xdr:pic>
    <xdr:clientData/>
  </xdr:twoCellAnchor>
  <xdr:twoCellAnchor editAs="oneCell">
    <xdr:from>
      <xdr:col>11</xdr:col>
      <xdr:colOff>87752</xdr:colOff>
      <xdr:row>3</xdr:row>
      <xdr:rowOff>51593</xdr:rowOff>
    </xdr:from>
    <xdr:to>
      <xdr:col>12</xdr:col>
      <xdr:colOff>692647</xdr:colOff>
      <xdr:row>4</xdr:row>
      <xdr:rowOff>180006</xdr:rowOff>
    </xdr:to>
    <xdr:pic>
      <xdr:nvPicPr>
        <xdr:cNvPr id="64" name="Picture 63" descr="Piclo | Bethnal Green Ventures">
          <a:hlinkClick xmlns:r="http://schemas.openxmlformats.org/officeDocument/2006/relationships" r:id="rId2"/>
          <a:extLst>
            <a:ext uri="{FF2B5EF4-FFF2-40B4-BE49-F238E27FC236}">
              <a16:creationId xmlns:a16="http://schemas.microsoft.com/office/drawing/2014/main" id="{825C1B21-82A9-47E4-9ADB-9BE4FBD64E36}"/>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584" b="29172"/>
        <a:stretch/>
      </xdr:blipFill>
      <xdr:spPr bwMode="auto">
        <a:xfrm>
          <a:off x="10529533" y="896937"/>
          <a:ext cx="1176395" cy="58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87312</xdr:colOff>
      <xdr:row>10</xdr:row>
      <xdr:rowOff>89518</xdr:rowOff>
    </xdr:from>
    <xdr:to>
      <xdr:col>12</xdr:col>
      <xdr:colOff>714904</xdr:colOff>
      <xdr:row>11</xdr:row>
      <xdr:rowOff>451998</xdr:rowOff>
    </xdr:to>
    <xdr:grpSp>
      <xdr:nvGrpSpPr>
        <xdr:cNvPr id="65" name="Group 64">
          <a:hlinkClick xmlns:r="http://schemas.openxmlformats.org/officeDocument/2006/relationships" r:id="rId4"/>
          <a:extLst>
            <a:ext uri="{FF2B5EF4-FFF2-40B4-BE49-F238E27FC236}">
              <a16:creationId xmlns:a16="http://schemas.microsoft.com/office/drawing/2014/main" id="{3F784F11-30ED-4E74-B3A7-085D76048BC3}"/>
            </a:ext>
          </a:extLst>
        </xdr:cNvPr>
        <xdr:cNvGrpSpPr/>
      </xdr:nvGrpSpPr>
      <xdr:grpSpPr>
        <a:xfrm>
          <a:off x="10238241" y="2579625"/>
          <a:ext cx="1199092" cy="743480"/>
          <a:chOff x="8678333" y="1721557"/>
          <a:chExt cx="1262945" cy="564444"/>
        </a:xfrm>
      </xdr:grpSpPr>
      <xdr:sp macro="" textlink="">
        <xdr:nvSpPr>
          <xdr:cNvPr id="66" name="Rectangle 65">
            <a:extLst>
              <a:ext uri="{FF2B5EF4-FFF2-40B4-BE49-F238E27FC236}">
                <a16:creationId xmlns:a16="http://schemas.microsoft.com/office/drawing/2014/main" id="{2170A16D-42B6-4E4F-BE61-4BD3C5808547}"/>
              </a:ext>
            </a:extLst>
          </xdr:cNvPr>
          <xdr:cNvSpPr/>
        </xdr:nvSpPr>
        <xdr:spPr>
          <a:xfrm>
            <a:off x="8678333" y="1721557"/>
            <a:ext cx="1262945" cy="564444"/>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67" name="Picture 66" descr="ENW-logo_white.png">
            <a:extLst>
              <a:ext uri="{FF2B5EF4-FFF2-40B4-BE49-F238E27FC236}">
                <a16:creationId xmlns:a16="http://schemas.microsoft.com/office/drawing/2014/main" id="{B67A856A-23AB-4923-B244-B048666CAACF}"/>
              </a:ext>
            </a:extLst>
          </xdr:cNvPr>
          <xdr:cNvPicPr>
            <a:picLocks noChangeAspect="1"/>
          </xdr:cNvPicPr>
        </xdr:nvPicPr>
        <xdr:blipFill>
          <a:blip xmlns:r="http://schemas.openxmlformats.org/officeDocument/2006/relationships" r:embed="rId1" cstate="print"/>
          <a:stretch>
            <a:fillRect/>
          </a:stretch>
        </xdr:blipFill>
        <xdr:spPr>
          <a:xfrm>
            <a:off x="8771437" y="1765056"/>
            <a:ext cx="1076737" cy="477446"/>
          </a:xfrm>
          <a:prstGeom prst="rect">
            <a:avLst/>
          </a:prstGeom>
        </xdr:spPr>
      </xdr:pic>
    </xdr:grpSp>
    <xdr:clientData/>
  </xdr:twoCellAnchor>
  <xdr:twoCellAnchor>
    <xdr:from>
      <xdr:col>11</xdr:col>
      <xdr:colOff>303389</xdr:colOff>
      <xdr:row>14</xdr:row>
      <xdr:rowOff>68841</xdr:rowOff>
    </xdr:from>
    <xdr:to>
      <xdr:col>12</xdr:col>
      <xdr:colOff>529166</xdr:colOff>
      <xdr:row>15</xdr:row>
      <xdr:rowOff>107157</xdr:rowOff>
    </xdr:to>
    <xdr:grpSp>
      <xdr:nvGrpSpPr>
        <xdr:cNvPr id="68" name="Group 67">
          <a:hlinkClick xmlns:r="http://schemas.openxmlformats.org/officeDocument/2006/relationships" r:id="rId5"/>
          <a:extLst>
            <a:ext uri="{FF2B5EF4-FFF2-40B4-BE49-F238E27FC236}">
              <a16:creationId xmlns:a16="http://schemas.microsoft.com/office/drawing/2014/main" id="{54E35308-7F50-4474-ABB6-7A587227D846}"/>
            </a:ext>
          </a:extLst>
        </xdr:cNvPr>
        <xdr:cNvGrpSpPr>
          <a:grpSpLocks noChangeAspect="1"/>
        </xdr:cNvGrpSpPr>
      </xdr:nvGrpSpPr>
      <xdr:grpSpPr bwMode="auto">
        <a:xfrm>
          <a:off x="10454318" y="4259841"/>
          <a:ext cx="797277" cy="623423"/>
          <a:chOff x="616" y="1171"/>
          <a:chExt cx="267" cy="192"/>
        </a:xfrm>
        <a:solidFill>
          <a:srgbClr val="002060"/>
        </a:solidFill>
      </xdr:grpSpPr>
      <xdr:sp macro="" textlink="">
        <xdr:nvSpPr>
          <xdr:cNvPr id="69" name="Freeform 52">
            <a:extLst>
              <a:ext uri="{FF2B5EF4-FFF2-40B4-BE49-F238E27FC236}">
                <a16:creationId xmlns:a16="http://schemas.microsoft.com/office/drawing/2014/main" id="{98024C91-52E0-447F-BD6D-8ED0AE2B2413}"/>
              </a:ext>
            </a:extLst>
          </xdr:cNvPr>
          <xdr:cNvSpPr>
            <a:spLocks noChangeArrowheads="1"/>
          </xdr:cNvSpPr>
        </xdr:nvSpPr>
        <xdr:spPr bwMode="auto">
          <a:xfrm>
            <a:off x="616" y="1261"/>
            <a:ext cx="267" cy="102"/>
          </a:xfrm>
          <a:custGeom>
            <a:avLst/>
            <a:gdLst>
              <a:gd name="T0" fmla="*/ 0 w 3477"/>
              <a:gd name="T1" fmla="*/ 0 h 1338"/>
              <a:gd name="T2" fmla="*/ 0 w 3477"/>
              <a:gd name="T3" fmla="*/ 0 h 1338"/>
              <a:gd name="T4" fmla="*/ 0 w 3477"/>
              <a:gd name="T5" fmla="*/ 0 h 1338"/>
              <a:gd name="T6" fmla="*/ 0 w 3477"/>
              <a:gd name="T7" fmla="*/ 0 h 1338"/>
              <a:gd name="T8" fmla="*/ 0 w 3477"/>
              <a:gd name="T9" fmla="*/ 0 h 1338"/>
              <a:gd name="T10" fmla="*/ 0 w 3477"/>
              <a:gd name="T11" fmla="*/ 0 h 1338"/>
              <a:gd name="T12" fmla="*/ 0 w 3477"/>
              <a:gd name="T13" fmla="*/ 0 h 1338"/>
              <a:gd name="T14" fmla="*/ 0 w 3477"/>
              <a:gd name="T15" fmla="*/ 0 h 1338"/>
              <a:gd name="T16" fmla="*/ 0 w 3477"/>
              <a:gd name="T17" fmla="*/ 0 h 1338"/>
              <a:gd name="T18" fmla="*/ 0 w 3477"/>
              <a:gd name="T19" fmla="*/ 0 h 1338"/>
              <a:gd name="T20" fmla="*/ 0 w 3477"/>
              <a:gd name="T21" fmla="*/ 0 h 1338"/>
              <a:gd name="T22" fmla="*/ 0 w 3477"/>
              <a:gd name="T23" fmla="*/ 0 h 1338"/>
              <a:gd name="T24" fmla="*/ 0 w 3477"/>
              <a:gd name="T25" fmla="*/ 0 h 1338"/>
              <a:gd name="T26" fmla="*/ 0 w 3477"/>
              <a:gd name="T27" fmla="*/ 0 h 1338"/>
              <a:gd name="T28" fmla="*/ 0 w 3477"/>
              <a:gd name="T29" fmla="*/ 0 h 1338"/>
              <a:gd name="T30" fmla="*/ 0 w 3477"/>
              <a:gd name="T31" fmla="*/ 0 h 1338"/>
              <a:gd name="T32" fmla="*/ 0 w 3477"/>
              <a:gd name="T33" fmla="*/ 0 h 1338"/>
              <a:gd name="T34" fmla="*/ 0 w 3477"/>
              <a:gd name="T35" fmla="*/ 0 h 1338"/>
              <a:gd name="T36" fmla="*/ 0 w 3477"/>
              <a:gd name="T37" fmla="*/ 0 h 1338"/>
              <a:gd name="T38" fmla="*/ 0 w 3477"/>
              <a:gd name="T39" fmla="*/ 0 h 1338"/>
              <a:gd name="T40" fmla="*/ 0 w 3477"/>
              <a:gd name="T41" fmla="*/ 0 h 1338"/>
              <a:gd name="T42" fmla="*/ 0 w 3477"/>
              <a:gd name="T43" fmla="*/ 0 h 1338"/>
              <a:gd name="T44" fmla="*/ 0 w 3477"/>
              <a:gd name="T45" fmla="*/ 0 h 1338"/>
              <a:gd name="T46" fmla="*/ 0 w 3477"/>
              <a:gd name="T47" fmla="*/ 0 h 1338"/>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w 3477"/>
              <a:gd name="T73" fmla="*/ 0 h 1338"/>
              <a:gd name="T74" fmla="*/ 3477 w 3477"/>
              <a:gd name="T75" fmla="*/ 1338 h 1338"/>
            </a:gdLst>
            <a:ahLst/>
            <a:cxnLst>
              <a:cxn ang="T48">
                <a:pos x="T0" y="T1"/>
              </a:cxn>
              <a:cxn ang="T49">
                <a:pos x="T2" y="T3"/>
              </a:cxn>
              <a:cxn ang="T50">
                <a:pos x="T4" y="T5"/>
              </a:cxn>
              <a:cxn ang="T51">
                <a:pos x="T6" y="T7"/>
              </a:cxn>
              <a:cxn ang="T52">
                <a:pos x="T8" y="T9"/>
              </a:cxn>
              <a:cxn ang="T53">
                <a:pos x="T10" y="T11"/>
              </a:cxn>
              <a:cxn ang="T54">
                <a:pos x="T12" y="T13"/>
              </a:cxn>
              <a:cxn ang="T55">
                <a:pos x="T14" y="T15"/>
              </a:cxn>
              <a:cxn ang="T56">
                <a:pos x="T16" y="T17"/>
              </a:cxn>
              <a:cxn ang="T57">
                <a:pos x="T18" y="T19"/>
              </a:cxn>
              <a:cxn ang="T58">
                <a:pos x="T20" y="T21"/>
              </a:cxn>
              <a:cxn ang="T59">
                <a:pos x="T22" y="T23"/>
              </a:cxn>
              <a:cxn ang="T60">
                <a:pos x="T24" y="T25"/>
              </a:cxn>
              <a:cxn ang="T61">
                <a:pos x="T26" y="T27"/>
              </a:cxn>
              <a:cxn ang="T62">
                <a:pos x="T28" y="T29"/>
              </a:cxn>
              <a:cxn ang="T63">
                <a:pos x="T30" y="T31"/>
              </a:cxn>
              <a:cxn ang="T64">
                <a:pos x="T32" y="T33"/>
              </a:cxn>
              <a:cxn ang="T65">
                <a:pos x="T34" y="T35"/>
              </a:cxn>
              <a:cxn ang="T66">
                <a:pos x="T36" y="T37"/>
              </a:cxn>
              <a:cxn ang="T67">
                <a:pos x="T38" y="T39"/>
              </a:cxn>
              <a:cxn ang="T68">
                <a:pos x="T40" y="T41"/>
              </a:cxn>
              <a:cxn ang="T69">
                <a:pos x="T42" y="T43"/>
              </a:cxn>
              <a:cxn ang="T70">
                <a:pos x="T44" y="T45"/>
              </a:cxn>
              <a:cxn ang="T71">
                <a:pos x="T46" y="T47"/>
              </a:cxn>
            </a:cxnLst>
            <a:rect l="T72" t="T73" r="T74" b="T75"/>
            <a:pathLst>
              <a:path w="3477" h="1338">
                <a:moveTo>
                  <a:pt x="2557" y="0"/>
                </a:moveTo>
                <a:lnTo>
                  <a:pt x="3476" y="912"/>
                </a:lnTo>
                <a:lnTo>
                  <a:pt x="3477" y="1189"/>
                </a:lnTo>
                <a:lnTo>
                  <a:pt x="3474" y="1217"/>
                </a:lnTo>
                <a:lnTo>
                  <a:pt x="3465" y="1245"/>
                </a:lnTo>
                <a:lnTo>
                  <a:pt x="3451" y="1269"/>
                </a:lnTo>
                <a:lnTo>
                  <a:pt x="3431" y="1291"/>
                </a:lnTo>
                <a:lnTo>
                  <a:pt x="3409" y="1309"/>
                </a:lnTo>
                <a:lnTo>
                  <a:pt x="3383" y="1321"/>
                </a:lnTo>
                <a:lnTo>
                  <a:pt x="3354" y="1330"/>
                </a:lnTo>
                <a:lnTo>
                  <a:pt x="3322" y="1333"/>
                </a:lnTo>
                <a:lnTo>
                  <a:pt x="155" y="1338"/>
                </a:lnTo>
                <a:lnTo>
                  <a:pt x="124" y="1335"/>
                </a:lnTo>
                <a:lnTo>
                  <a:pt x="95" y="1327"/>
                </a:lnTo>
                <a:lnTo>
                  <a:pt x="69" y="1314"/>
                </a:lnTo>
                <a:lnTo>
                  <a:pt x="46" y="1296"/>
                </a:lnTo>
                <a:lnTo>
                  <a:pt x="27" y="1275"/>
                </a:lnTo>
                <a:lnTo>
                  <a:pt x="13" y="1250"/>
                </a:lnTo>
                <a:lnTo>
                  <a:pt x="3" y="1223"/>
                </a:lnTo>
                <a:lnTo>
                  <a:pt x="0" y="1194"/>
                </a:lnTo>
                <a:lnTo>
                  <a:pt x="0" y="916"/>
                </a:lnTo>
                <a:lnTo>
                  <a:pt x="917" y="3"/>
                </a:lnTo>
                <a:lnTo>
                  <a:pt x="1738" y="628"/>
                </a:lnTo>
                <a:lnTo>
                  <a:pt x="2557"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70" name="Freeform 53">
            <a:extLst>
              <a:ext uri="{FF2B5EF4-FFF2-40B4-BE49-F238E27FC236}">
                <a16:creationId xmlns:a16="http://schemas.microsoft.com/office/drawing/2014/main" id="{80940027-6EAC-4199-977D-A7BDF706EB5F}"/>
              </a:ext>
            </a:extLst>
          </xdr:cNvPr>
          <xdr:cNvSpPr>
            <a:spLocks noChangeArrowheads="1"/>
          </xdr:cNvSpPr>
        </xdr:nvSpPr>
        <xdr:spPr bwMode="auto">
          <a:xfrm>
            <a:off x="616" y="1208"/>
            <a:ext cx="55" cy="96"/>
          </a:xfrm>
          <a:custGeom>
            <a:avLst/>
            <a:gdLst>
              <a:gd name="T0" fmla="*/ 0 w 725"/>
              <a:gd name="T1" fmla="*/ 0 h 1271"/>
              <a:gd name="T2" fmla="*/ 0 w 725"/>
              <a:gd name="T3" fmla="*/ 0 h 1271"/>
              <a:gd name="T4" fmla="*/ 0 w 725"/>
              <a:gd name="T5" fmla="*/ 0 h 1271"/>
              <a:gd name="T6" fmla="*/ 0 w 725"/>
              <a:gd name="T7" fmla="*/ 0 h 1271"/>
              <a:gd name="T8" fmla="*/ 0 60000 65536"/>
              <a:gd name="T9" fmla="*/ 0 60000 65536"/>
              <a:gd name="T10" fmla="*/ 0 60000 65536"/>
              <a:gd name="T11" fmla="*/ 0 60000 65536"/>
              <a:gd name="T12" fmla="*/ 0 w 725"/>
              <a:gd name="T13" fmla="*/ 0 h 1271"/>
              <a:gd name="T14" fmla="*/ 725 w 725"/>
              <a:gd name="T15" fmla="*/ 1271 h 1271"/>
            </a:gdLst>
            <a:ahLst/>
            <a:cxnLst>
              <a:cxn ang="T8">
                <a:pos x="T0" y="T1"/>
              </a:cxn>
              <a:cxn ang="T9">
                <a:pos x="T2" y="T3"/>
              </a:cxn>
              <a:cxn ang="T10">
                <a:pos x="T4" y="T5"/>
              </a:cxn>
              <a:cxn ang="T11">
                <a:pos x="T6" y="T7"/>
              </a:cxn>
            </a:cxnLst>
            <a:rect l="T12" t="T13" r="T14" b="T15"/>
            <a:pathLst>
              <a:path w="725" h="1271">
                <a:moveTo>
                  <a:pt x="0" y="0"/>
                </a:moveTo>
                <a:lnTo>
                  <a:pt x="725" y="552"/>
                </a:lnTo>
                <a:lnTo>
                  <a:pt x="2" y="1271"/>
                </a:lnTo>
                <a:lnTo>
                  <a:pt x="0"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71" name="Freeform 54">
            <a:extLst>
              <a:ext uri="{FF2B5EF4-FFF2-40B4-BE49-F238E27FC236}">
                <a16:creationId xmlns:a16="http://schemas.microsoft.com/office/drawing/2014/main" id="{0288E6B6-4FB0-47EA-B530-2184627481D0}"/>
              </a:ext>
            </a:extLst>
          </xdr:cNvPr>
          <xdr:cNvSpPr>
            <a:spLocks noChangeArrowheads="1"/>
          </xdr:cNvSpPr>
        </xdr:nvSpPr>
        <xdr:spPr bwMode="auto">
          <a:xfrm>
            <a:off x="828" y="1207"/>
            <a:ext cx="55" cy="97"/>
          </a:xfrm>
          <a:custGeom>
            <a:avLst/>
            <a:gdLst>
              <a:gd name="T0" fmla="*/ 0 w 725"/>
              <a:gd name="T1" fmla="*/ 0 h 1272"/>
              <a:gd name="T2" fmla="*/ 0 w 725"/>
              <a:gd name="T3" fmla="*/ 0 h 1272"/>
              <a:gd name="T4" fmla="*/ 0 w 725"/>
              <a:gd name="T5" fmla="*/ 0 h 1272"/>
              <a:gd name="T6" fmla="*/ 0 w 725"/>
              <a:gd name="T7" fmla="*/ 0 h 1272"/>
              <a:gd name="T8" fmla="*/ 0 60000 65536"/>
              <a:gd name="T9" fmla="*/ 0 60000 65536"/>
              <a:gd name="T10" fmla="*/ 0 60000 65536"/>
              <a:gd name="T11" fmla="*/ 0 60000 65536"/>
              <a:gd name="T12" fmla="*/ 0 w 725"/>
              <a:gd name="T13" fmla="*/ 0 h 1272"/>
              <a:gd name="T14" fmla="*/ 725 w 725"/>
              <a:gd name="T15" fmla="*/ 1272 h 1272"/>
            </a:gdLst>
            <a:ahLst/>
            <a:cxnLst>
              <a:cxn ang="T8">
                <a:pos x="T0" y="T1"/>
              </a:cxn>
              <a:cxn ang="T9">
                <a:pos x="T2" y="T3"/>
              </a:cxn>
              <a:cxn ang="T10">
                <a:pos x="T4" y="T5"/>
              </a:cxn>
              <a:cxn ang="T11">
                <a:pos x="T6" y="T7"/>
              </a:cxn>
            </a:cxnLst>
            <a:rect l="T12" t="T13" r="T14" b="T15"/>
            <a:pathLst>
              <a:path w="725" h="1272">
                <a:moveTo>
                  <a:pt x="723" y="0"/>
                </a:moveTo>
                <a:lnTo>
                  <a:pt x="725" y="1272"/>
                </a:lnTo>
                <a:lnTo>
                  <a:pt x="0" y="554"/>
                </a:lnTo>
                <a:lnTo>
                  <a:pt x="723"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72" name="Freeform 55">
            <a:extLst>
              <a:ext uri="{FF2B5EF4-FFF2-40B4-BE49-F238E27FC236}">
                <a16:creationId xmlns:a16="http://schemas.microsoft.com/office/drawing/2014/main" id="{AE966D61-7277-4A67-BE88-C1550AB01773}"/>
              </a:ext>
            </a:extLst>
          </xdr:cNvPr>
          <xdr:cNvSpPr>
            <a:spLocks noChangeArrowheads="1"/>
          </xdr:cNvSpPr>
        </xdr:nvSpPr>
        <xdr:spPr bwMode="auto">
          <a:xfrm>
            <a:off x="616" y="1171"/>
            <a:ext cx="266" cy="117"/>
          </a:xfrm>
          <a:custGeom>
            <a:avLst/>
            <a:gdLst>
              <a:gd name="T0" fmla="*/ 0 w 3477"/>
              <a:gd name="T1" fmla="*/ 0 h 1537"/>
              <a:gd name="T2" fmla="*/ 0 w 3477"/>
              <a:gd name="T3" fmla="*/ 0 h 1537"/>
              <a:gd name="T4" fmla="*/ 0 w 3477"/>
              <a:gd name="T5" fmla="*/ 0 h 1537"/>
              <a:gd name="T6" fmla="*/ 0 w 3477"/>
              <a:gd name="T7" fmla="*/ 0 h 1537"/>
              <a:gd name="T8" fmla="*/ 0 w 3477"/>
              <a:gd name="T9" fmla="*/ 0 h 1537"/>
              <a:gd name="T10" fmla="*/ 0 w 3477"/>
              <a:gd name="T11" fmla="*/ 0 h 1537"/>
              <a:gd name="T12" fmla="*/ 0 w 3477"/>
              <a:gd name="T13" fmla="*/ 0 h 1537"/>
              <a:gd name="T14" fmla="*/ 0 w 3477"/>
              <a:gd name="T15" fmla="*/ 0 h 1537"/>
              <a:gd name="T16" fmla="*/ 0 w 3477"/>
              <a:gd name="T17" fmla="*/ 0 h 1537"/>
              <a:gd name="T18" fmla="*/ 0 w 3477"/>
              <a:gd name="T19" fmla="*/ 0 h 1537"/>
              <a:gd name="T20" fmla="*/ 0 w 3477"/>
              <a:gd name="T21" fmla="*/ 0 h 1537"/>
              <a:gd name="T22" fmla="*/ 0 w 3477"/>
              <a:gd name="T23" fmla="*/ 0 h 1537"/>
              <a:gd name="T24" fmla="*/ 0 w 3477"/>
              <a:gd name="T25" fmla="*/ 0 h 1537"/>
              <a:gd name="T26" fmla="*/ 0 w 3477"/>
              <a:gd name="T27" fmla="*/ 0 h 1537"/>
              <a:gd name="T28" fmla="*/ 0 w 3477"/>
              <a:gd name="T29" fmla="*/ 0 h 1537"/>
              <a:gd name="T30" fmla="*/ 0 w 3477"/>
              <a:gd name="T31" fmla="*/ 0 h 1537"/>
              <a:gd name="T32" fmla="*/ 0 w 3477"/>
              <a:gd name="T33" fmla="*/ 0 h 1537"/>
              <a:gd name="T34" fmla="*/ 0 w 3477"/>
              <a:gd name="T35" fmla="*/ 0 h 1537"/>
              <a:gd name="T36" fmla="*/ 0 w 3477"/>
              <a:gd name="T37" fmla="*/ 0 h 1537"/>
              <a:gd name="T38" fmla="*/ 0 w 3477"/>
              <a:gd name="T39" fmla="*/ 0 h 1537"/>
              <a:gd name="T40" fmla="*/ 0 w 3477"/>
              <a:gd name="T41" fmla="*/ 0 h 1537"/>
              <a:gd name="T42" fmla="*/ 0 w 3477"/>
              <a:gd name="T43" fmla="*/ 0 h 1537"/>
              <a:gd name="T44" fmla="*/ 0 w 3477"/>
              <a:gd name="T45" fmla="*/ 0 h 1537"/>
              <a:gd name="T46" fmla="*/ 0 w 3477"/>
              <a:gd name="T47" fmla="*/ 0 h 1537"/>
              <a:gd name="T48" fmla="*/ 0 w 3477"/>
              <a:gd name="T49" fmla="*/ 0 h 1537"/>
              <a:gd name="T50" fmla="*/ 0 w 3477"/>
              <a:gd name="T51" fmla="*/ 0 h 1537"/>
              <a:gd name="T52" fmla="*/ 0 w 3477"/>
              <a:gd name="T53" fmla="*/ 0 h 1537"/>
              <a:gd name="T54" fmla="*/ 0 w 3477"/>
              <a:gd name="T55" fmla="*/ 0 h 1537"/>
              <a:gd name="T56" fmla="*/ 0 w 3477"/>
              <a:gd name="T57" fmla="*/ 0 h 1537"/>
              <a:gd name="T58" fmla="*/ 0 w 3477"/>
              <a:gd name="T59" fmla="*/ 0 h 1537"/>
              <a:gd name="T60" fmla="*/ 0 w 3477"/>
              <a:gd name="T61" fmla="*/ 0 h 1537"/>
              <a:gd name="T62" fmla="*/ 0 w 3477"/>
              <a:gd name="T63" fmla="*/ 0 h 1537"/>
              <a:gd name="T64" fmla="*/ 0 w 3477"/>
              <a:gd name="T65" fmla="*/ 0 h 1537"/>
              <a:gd name="T66" fmla="*/ 0 w 3477"/>
              <a:gd name="T67" fmla="*/ 0 h 1537"/>
              <a:gd name="T68" fmla="*/ 0 w 3477"/>
              <a:gd name="T69" fmla="*/ 0 h 1537"/>
              <a:gd name="T70" fmla="*/ 0 w 3477"/>
              <a:gd name="T71" fmla="*/ 0 h 1537"/>
              <a:gd name="T72" fmla="*/ 0 w 3477"/>
              <a:gd name="T73" fmla="*/ 0 h 1537"/>
              <a:gd name="T74" fmla="*/ 0 w 3477"/>
              <a:gd name="T75" fmla="*/ 0 h 1537"/>
              <a:gd name="T76" fmla="*/ 0 w 3477"/>
              <a:gd name="T77" fmla="*/ 0 h 1537"/>
              <a:gd name="T78" fmla="*/ 0 w 3477"/>
              <a:gd name="T79" fmla="*/ 0 h 1537"/>
              <a:gd name="T80" fmla="*/ 0 w 3477"/>
              <a:gd name="T81" fmla="*/ 0 h 1537"/>
              <a:gd name="T82" fmla="*/ 0 w 3477"/>
              <a:gd name="T83" fmla="*/ 0 h 1537"/>
              <a:gd name="T84" fmla="*/ 0 w 3477"/>
              <a:gd name="T85" fmla="*/ 0 h 1537"/>
              <a:gd name="T86" fmla="*/ 0 w 3477"/>
              <a:gd name="T87" fmla="*/ 0 h 1537"/>
              <a:gd name="T88" fmla="*/ 0 w 3477"/>
              <a:gd name="T89" fmla="*/ 0 h 1537"/>
              <a:gd name="T90" fmla="*/ 0 w 3477"/>
              <a:gd name="T91" fmla="*/ 0 h 1537"/>
              <a:gd name="T92" fmla="*/ 0 w 3477"/>
              <a:gd name="T93" fmla="*/ 0 h 1537"/>
              <a:gd name="T94" fmla="*/ 0 w 3477"/>
              <a:gd name="T95" fmla="*/ 0 h 1537"/>
              <a:gd name="T96" fmla="*/ 0 w 3477"/>
              <a:gd name="T97" fmla="*/ 0 h 153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477"/>
              <a:gd name="T148" fmla="*/ 0 h 1537"/>
              <a:gd name="T149" fmla="*/ 3477 w 3477"/>
              <a:gd name="T150" fmla="*/ 1537 h 1537"/>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477" h="1537">
                <a:moveTo>
                  <a:pt x="1844" y="144"/>
                </a:moveTo>
                <a:lnTo>
                  <a:pt x="1778" y="147"/>
                </a:lnTo>
                <a:lnTo>
                  <a:pt x="1716" y="153"/>
                </a:lnTo>
                <a:lnTo>
                  <a:pt x="1658" y="164"/>
                </a:lnTo>
                <a:lnTo>
                  <a:pt x="1603" y="178"/>
                </a:lnTo>
                <a:lnTo>
                  <a:pt x="1552" y="198"/>
                </a:lnTo>
                <a:lnTo>
                  <a:pt x="1504" y="220"/>
                </a:lnTo>
                <a:lnTo>
                  <a:pt x="1460" y="244"/>
                </a:lnTo>
                <a:lnTo>
                  <a:pt x="1419" y="271"/>
                </a:lnTo>
                <a:lnTo>
                  <a:pt x="1382" y="299"/>
                </a:lnTo>
                <a:lnTo>
                  <a:pt x="1348" y="331"/>
                </a:lnTo>
                <a:lnTo>
                  <a:pt x="1311" y="374"/>
                </a:lnTo>
                <a:lnTo>
                  <a:pt x="1279" y="418"/>
                </a:lnTo>
                <a:lnTo>
                  <a:pt x="1252" y="466"/>
                </a:lnTo>
                <a:lnTo>
                  <a:pt x="1231" y="515"/>
                </a:lnTo>
                <a:lnTo>
                  <a:pt x="1214" y="566"/>
                </a:lnTo>
                <a:lnTo>
                  <a:pt x="1201" y="617"/>
                </a:lnTo>
                <a:lnTo>
                  <a:pt x="1194" y="667"/>
                </a:lnTo>
                <a:lnTo>
                  <a:pt x="1191" y="717"/>
                </a:lnTo>
                <a:lnTo>
                  <a:pt x="1194" y="768"/>
                </a:lnTo>
                <a:lnTo>
                  <a:pt x="1201" y="815"/>
                </a:lnTo>
                <a:lnTo>
                  <a:pt x="1212" y="860"/>
                </a:lnTo>
                <a:lnTo>
                  <a:pt x="1228" y="900"/>
                </a:lnTo>
                <a:lnTo>
                  <a:pt x="1248" y="936"/>
                </a:lnTo>
                <a:lnTo>
                  <a:pt x="1270" y="970"/>
                </a:lnTo>
                <a:lnTo>
                  <a:pt x="1296" y="1000"/>
                </a:lnTo>
                <a:lnTo>
                  <a:pt x="1326" y="1027"/>
                </a:lnTo>
                <a:lnTo>
                  <a:pt x="1358" y="1051"/>
                </a:lnTo>
                <a:lnTo>
                  <a:pt x="1393" y="1071"/>
                </a:lnTo>
                <a:lnTo>
                  <a:pt x="1430" y="1088"/>
                </a:lnTo>
                <a:lnTo>
                  <a:pt x="1470" y="1103"/>
                </a:lnTo>
                <a:lnTo>
                  <a:pt x="1526" y="1116"/>
                </a:lnTo>
                <a:lnTo>
                  <a:pt x="1584" y="1124"/>
                </a:lnTo>
                <a:lnTo>
                  <a:pt x="1644" y="1126"/>
                </a:lnTo>
                <a:lnTo>
                  <a:pt x="1682" y="1126"/>
                </a:lnTo>
                <a:lnTo>
                  <a:pt x="1720" y="1123"/>
                </a:lnTo>
                <a:lnTo>
                  <a:pt x="1759" y="1120"/>
                </a:lnTo>
                <a:lnTo>
                  <a:pt x="1795" y="1116"/>
                </a:lnTo>
                <a:lnTo>
                  <a:pt x="1827" y="1109"/>
                </a:lnTo>
                <a:lnTo>
                  <a:pt x="1858" y="1102"/>
                </a:lnTo>
                <a:lnTo>
                  <a:pt x="1886" y="1093"/>
                </a:lnTo>
                <a:lnTo>
                  <a:pt x="1909" y="1084"/>
                </a:lnTo>
                <a:lnTo>
                  <a:pt x="1902" y="1057"/>
                </a:lnTo>
                <a:lnTo>
                  <a:pt x="1893" y="1032"/>
                </a:lnTo>
                <a:lnTo>
                  <a:pt x="1873" y="981"/>
                </a:lnTo>
                <a:lnTo>
                  <a:pt x="1843" y="990"/>
                </a:lnTo>
                <a:lnTo>
                  <a:pt x="1812" y="998"/>
                </a:lnTo>
                <a:lnTo>
                  <a:pt x="1778" y="1004"/>
                </a:lnTo>
                <a:lnTo>
                  <a:pt x="1742" y="1009"/>
                </a:lnTo>
                <a:lnTo>
                  <a:pt x="1703" y="1011"/>
                </a:lnTo>
                <a:lnTo>
                  <a:pt x="1663" y="1012"/>
                </a:lnTo>
                <a:lnTo>
                  <a:pt x="1619" y="1010"/>
                </a:lnTo>
                <a:lnTo>
                  <a:pt x="1577" y="1004"/>
                </a:lnTo>
                <a:lnTo>
                  <a:pt x="1537" y="995"/>
                </a:lnTo>
                <a:lnTo>
                  <a:pt x="1499" y="982"/>
                </a:lnTo>
                <a:lnTo>
                  <a:pt x="1465" y="964"/>
                </a:lnTo>
                <a:lnTo>
                  <a:pt x="1434" y="943"/>
                </a:lnTo>
                <a:lnTo>
                  <a:pt x="1413" y="923"/>
                </a:lnTo>
                <a:lnTo>
                  <a:pt x="1394" y="901"/>
                </a:lnTo>
                <a:lnTo>
                  <a:pt x="1378" y="876"/>
                </a:lnTo>
                <a:lnTo>
                  <a:pt x="1364" y="849"/>
                </a:lnTo>
                <a:lnTo>
                  <a:pt x="1353" y="820"/>
                </a:lnTo>
                <a:lnTo>
                  <a:pt x="1345" y="787"/>
                </a:lnTo>
                <a:lnTo>
                  <a:pt x="1340" y="751"/>
                </a:lnTo>
                <a:lnTo>
                  <a:pt x="1338" y="711"/>
                </a:lnTo>
                <a:lnTo>
                  <a:pt x="1340" y="668"/>
                </a:lnTo>
                <a:lnTo>
                  <a:pt x="1346" y="625"/>
                </a:lnTo>
                <a:lnTo>
                  <a:pt x="1357" y="583"/>
                </a:lnTo>
                <a:lnTo>
                  <a:pt x="1371" y="541"/>
                </a:lnTo>
                <a:lnTo>
                  <a:pt x="1389" y="501"/>
                </a:lnTo>
                <a:lnTo>
                  <a:pt x="1411" y="464"/>
                </a:lnTo>
                <a:lnTo>
                  <a:pt x="1436" y="429"/>
                </a:lnTo>
                <a:lnTo>
                  <a:pt x="1466" y="396"/>
                </a:lnTo>
                <a:lnTo>
                  <a:pt x="1499" y="366"/>
                </a:lnTo>
                <a:lnTo>
                  <a:pt x="1536" y="340"/>
                </a:lnTo>
                <a:lnTo>
                  <a:pt x="1576" y="315"/>
                </a:lnTo>
                <a:lnTo>
                  <a:pt x="1620" y="295"/>
                </a:lnTo>
                <a:lnTo>
                  <a:pt x="1666" y="279"/>
                </a:lnTo>
                <a:lnTo>
                  <a:pt x="1717" y="268"/>
                </a:lnTo>
                <a:lnTo>
                  <a:pt x="1770" y="260"/>
                </a:lnTo>
                <a:lnTo>
                  <a:pt x="1827" y="258"/>
                </a:lnTo>
                <a:lnTo>
                  <a:pt x="1876" y="260"/>
                </a:lnTo>
                <a:lnTo>
                  <a:pt x="1921" y="265"/>
                </a:lnTo>
                <a:lnTo>
                  <a:pt x="1962" y="275"/>
                </a:lnTo>
                <a:lnTo>
                  <a:pt x="1999" y="288"/>
                </a:lnTo>
                <a:lnTo>
                  <a:pt x="2032" y="305"/>
                </a:lnTo>
                <a:lnTo>
                  <a:pt x="2062" y="326"/>
                </a:lnTo>
                <a:lnTo>
                  <a:pt x="2087" y="350"/>
                </a:lnTo>
                <a:lnTo>
                  <a:pt x="2108" y="378"/>
                </a:lnTo>
                <a:lnTo>
                  <a:pt x="2124" y="409"/>
                </a:lnTo>
                <a:lnTo>
                  <a:pt x="2136" y="443"/>
                </a:lnTo>
                <a:lnTo>
                  <a:pt x="2143" y="481"/>
                </a:lnTo>
                <a:lnTo>
                  <a:pt x="2145" y="521"/>
                </a:lnTo>
                <a:lnTo>
                  <a:pt x="2142" y="568"/>
                </a:lnTo>
                <a:lnTo>
                  <a:pt x="2134" y="615"/>
                </a:lnTo>
                <a:lnTo>
                  <a:pt x="2124" y="645"/>
                </a:lnTo>
                <a:lnTo>
                  <a:pt x="2113" y="674"/>
                </a:lnTo>
                <a:lnTo>
                  <a:pt x="2099" y="702"/>
                </a:lnTo>
                <a:lnTo>
                  <a:pt x="2082" y="726"/>
                </a:lnTo>
                <a:lnTo>
                  <a:pt x="2063" y="747"/>
                </a:lnTo>
                <a:lnTo>
                  <a:pt x="2042" y="765"/>
                </a:lnTo>
                <a:lnTo>
                  <a:pt x="2017" y="779"/>
                </a:lnTo>
                <a:lnTo>
                  <a:pt x="1991" y="788"/>
                </a:lnTo>
                <a:lnTo>
                  <a:pt x="1963" y="790"/>
                </a:lnTo>
                <a:lnTo>
                  <a:pt x="1946" y="789"/>
                </a:lnTo>
                <a:lnTo>
                  <a:pt x="1933" y="787"/>
                </a:lnTo>
                <a:lnTo>
                  <a:pt x="1923" y="781"/>
                </a:lnTo>
                <a:lnTo>
                  <a:pt x="1999" y="402"/>
                </a:lnTo>
                <a:lnTo>
                  <a:pt x="1953" y="390"/>
                </a:lnTo>
                <a:lnTo>
                  <a:pt x="1902" y="380"/>
                </a:lnTo>
                <a:lnTo>
                  <a:pt x="1850" y="375"/>
                </a:lnTo>
                <a:lnTo>
                  <a:pt x="1797" y="373"/>
                </a:lnTo>
                <a:lnTo>
                  <a:pt x="1751" y="376"/>
                </a:lnTo>
                <a:lnTo>
                  <a:pt x="1707" y="384"/>
                </a:lnTo>
                <a:lnTo>
                  <a:pt x="1665" y="398"/>
                </a:lnTo>
                <a:lnTo>
                  <a:pt x="1626" y="418"/>
                </a:lnTo>
                <a:lnTo>
                  <a:pt x="1590" y="442"/>
                </a:lnTo>
                <a:lnTo>
                  <a:pt x="1557" y="470"/>
                </a:lnTo>
                <a:lnTo>
                  <a:pt x="1535" y="495"/>
                </a:lnTo>
                <a:lnTo>
                  <a:pt x="1516" y="520"/>
                </a:lnTo>
                <a:lnTo>
                  <a:pt x="1499" y="549"/>
                </a:lnTo>
                <a:lnTo>
                  <a:pt x="1484" y="580"/>
                </a:lnTo>
                <a:lnTo>
                  <a:pt x="1472" y="612"/>
                </a:lnTo>
                <a:lnTo>
                  <a:pt x="1464" y="645"/>
                </a:lnTo>
                <a:lnTo>
                  <a:pt x="1460" y="682"/>
                </a:lnTo>
                <a:lnTo>
                  <a:pt x="1458" y="719"/>
                </a:lnTo>
                <a:lnTo>
                  <a:pt x="1460" y="748"/>
                </a:lnTo>
                <a:lnTo>
                  <a:pt x="1464" y="776"/>
                </a:lnTo>
                <a:lnTo>
                  <a:pt x="1472" y="802"/>
                </a:lnTo>
                <a:lnTo>
                  <a:pt x="1484" y="823"/>
                </a:lnTo>
                <a:lnTo>
                  <a:pt x="1497" y="842"/>
                </a:lnTo>
                <a:lnTo>
                  <a:pt x="1513" y="858"/>
                </a:lnTo>
                <a:lnTo>
                  <a:pt x="1531" y="873"/>
                </a:lnTo>
                <a:lnTo>
                  <a:pt x="1550" y="883"/>
                </a:lnTo>
                <a:lnTo>
                  <a:pt x="1571" y="892"/>
                </a:lnTo>
                <a:lnTo>
                  <a:pt x="1606" y="900"/>
                </a:lnTo>
                <a:lnTo>
                  <a:pt x="1642" y="902"/>
                </a:lnTo>
                <a:lnTo>
                  <a:pt x="1680" y="901"/>
                </a:lnTo>
                <a:lnTo>
                  <a:pt x="1713" y="897"/>
                </a:lnTo>
                <a:lnTo>
                  <a:pt x="1742" y="890"/>
                </a:lnTo>
                <a:lnTo>
                  <a:pt x="1780" y="876"/>
                </a:lnTo>
                <a:lnTo>
                  <a:pt x="1817" y="860"/>
                </a:lnTo>
                <a:lnTo>
                  <a:pt x="1836" y="875"/>
                </a:lnTo>
                <a:lnTo>
                  <a:pt x="1859" y="886"/>
                </a:lnTo>
                <a:lnTo>
                  <a:pt x="1886" y="895"/>
                </a:lnTo>
                <a:lnTo>
                  <a:pt x="1915" y="900"/>
                </a:lnTo>
                <a:lnTo>
                  <a:pt x="1948" y="902"/>
                </a:lnTo>
                <a:lnTo>
                  <a:pt x="1985" y="899"/>
                </a:lnTo>
                <a:lnTo>
                  <a:pt x="2021" y="893"/>
                </a:lnTo>
                <a:lnTo>
                  <a:pt x="2055" y="882"/>
                </a:lnTo>
                <a:lnTo>
                  <a:pt x="2087" y="867"/>
                </a:lnTo>
                <a:lnTo>
                  <a:pt x="2118" y="849"/>
                </a:lnTo>
                <a:lnTo>
                  <a:pt x="2145" y="828"/>
                </a:lnTo>
                <a:lnTo>
                  <a:pt x="2171" y="806"/>
                </a:lnTo>
                <a:lnTo>
                  <a:pt x="2194" y="780"/>
                </a:lnTo>
                <a:lnTo>
                  <a:pt x="2221" y="742"/>
                </a:lnTo>
                <a:lnTo>
                  <a:pt x="2244" y="702"/>
                </a:lnTo>
                <a:lnTo>
                  <a:pt x="2262" y="658"/>
                </a:lnTo>
                <a:lnTo>
                  <a:pt x="2276" y="614"/>
                </a:lnTo>
                <a:lnTo>
                  <a:pt x="2284" y="568"/>
                </a:lnTo>
                <a:lnTo>
                  <a:pt x="2286" y="521"/>
                </a:lnTo>
                <a:lnTo>
                  <a:pt x="2284" y="475"/>
                </a:lnTo>
                <a:lnTo>
                  <a:pt x="2277" y="432"/>
                </a:lnTo>
                <a:lnTo>
                  <a:pt x="2266" y="392"/>
                </a:lnTo>
                <a:lnTo>
                  <a:pt x="2250" y="355"/>
                </a:lnTo>
                <a:lnTo>
                  <a:pt x="2231" y="321"/>
                </a:lnTo>
                <a:lnTo>
                  <a:pt x="2209" y="290"/>
                </a:lnTo>
                <a:lnTo>
                  <a:pt x="2184" y="262"/>
                </a:lnTo>
                <a:lnTo>
                  <a:pt x="2156" y="237"/>
                </a:lnTo>
                <a:lnTo>
                  <a:pt x="2124" y="216"/>
                </a:lnTo>
                <a:lnTo>
                  <a:pt x="2090" y="196"/>
                </a:lnTo>
                <a:lnTo>
                  <a:pt x="2053" y="181"/>
                </a:lnTo>
                <a:lnTo>
                  <a:pt x="2015" y="167"/>
                </a:lnTo>
                <a:lnTo>
                  <a:pt x="1960" y="155"/>
                </a:lnTo>
                <a:lnTo>
                  <a:pt x="1903" y="148"/>
                </a:lnTo>
                <a:lnTo>
                  <a:pt x="1844" y="144"/>
                </a:lnTo>
                <a:close/>
                <a:moveTo>
                  <a:pt x="3322" y="0"/>
                </a:moveTo>
                <a:lnTo>
                  <a:pt x="3353" y="2"/>
                </a:lnTo>
                <a:lnTo>
                  <a:pt x="3383" y="11"/>
                </a:lnTo>
                <a:lnTo>
                  <a:pt x="3408" y="25"/>
                </a:lnTo>
                <a:lnTo>
                  <a:pt x="3431" y="42"/>
                </a:lnTo>
                <a:lnTo>
                  <a:pt x="3450" y="63"/>
                </a:lnTo>
                <a:lnTo>
                  <a:pt x="3464" y="87"/>
                </a:lnTo>
                <a:lnTo>
                  <a:pt x="3474" y="115"/>
                </a:lnTo>
                <a:lnTo>
                  <a:pt x="3477" y="143"/>
                </a:lnTo>
                <a:lnTo>
                  <a:pt x="3477" y="206"/>
                </a:lnTo>
                <a:lnTo>
                  <a:pt x="1741" y="1537"/>
                </a:lnTo>
                <a:lnTo>
                  <a:pt x="0" y="211"/>
                </a:lnTo>
                <a:lnTo>
                  <a:pt x="0" y="149"/>
                </a:lnTo>
                <a:lnTo>
                  <a:pt x="3" y="120"/>
                </a:lnTo>
                <a:lnTo>
                  <a:pt x="12" y="92"/>
                </a:lnTo>
                <a:lnTo>
                  <a:pt x="27" y="68"/>
                </a:lnTo>
                <a:lnTo>
                  <a:pt x="45" y="47"/>
                </a:lnTo>
                <a:lnTo>
                  <a:pt x="68" y="29"/>
                </a:lnTo>
                <a:lnTo>
                  <a:pt x="94" y="16"/>
                </a:lnTo>
                <a:lnTo>
                  <a:pt x="123" y="8"/>
                </a:lnTo>
                <a:lnTo>
                  <a:pt x="154" y="4"/>
                </a:lnTo>
                <a:lnTo>
                  <a:pt x="3322"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73" name="Freeform 56">
            <a:extLst>
              <a:ext uri="{FF2B5EF4-FFF2-40B4-BE49-F238E27FC236}">
                <a16:creationId xmlns:a16="http://schemas.microsoft.com/office/drawing/2014/main" id="{BF75F129-0BEA-4020-8F64-F05885F61543}"/>
              </a:ext>
            </a:extLst>
          </xdr:cNvPr>
          <xdr:cNvSpPr>
            <a:spLocks noChangeArrowheads="1"/>
          </xdr:cNvSpPr>
        </xdr:nvSpPr>
        <xdr:spPr bwMode="auto">
          <a:xfrm>
            <a:off x="740" y="1209"/>
            <a:ext cx="16" cy="22"/>
          </a:xfrm>
          <a:custGeom>
            <a:avLst/>
            <a:gdLst>
              <a:gd name="T0" fmla="*/ 0 w 218"/>
              <a:gd name="T1" fmla="*/ 0 h 298"/>
              <a:gd name="T2" fmla="*/ 0 w 218"/>
              <a:gd name="T3" fmla="*/ 0 h 298"/>
              <a:gd name="T4" fmla="*/ 0 w 218"/>
              <a:gd name="T5" fmla="*/ 0 h 298"/>
              <a:gd name="T6" fmla="*/ 0 w 218"/>
              <a:gd name="T7" fmla="*/ 0 h 298"/>
              <a:gd name="T8" fmla="*/ 0 w 218"/>
              <a:gd name="T9" fmla="*/ 0 h 298"/>
              <a:gd name="T10" fmla="*/ 0 w 218"/>
              <a:gd name="T11" fmla="*/ 0 h 298"/>
              <a:gd name="T12" fmla="*/ 0 w 218"/>
              <a:gd name="T13" fmla="*/ 0 h 298"/>
              <a:gd name="T14" fmla="*/ 0 w 218"/>
              <a:gd name="T15" fmla="*/ 0 h 298"/>
              <a:gd name="T16" fmla="*/ 0 w 218"/>
              <a:gd name="T17" fmla="*/ 0 h 298"/>
              <a:gd name="T18" fmla="*/ 0 w 218"/>
              <a:gd name="T19" fmla="*/ 0 h 298"/>
              <a:gd name="T20" fmla="*/ 0 w 218"/>
              <a:gd name="T21" fmla="*/ 0 h 298"/>
              <a:gd name="T22" fmla="*/ 0 w 218"/>
              <a:gd name="T23" fmla="*/ 0 h 298"/>
              <a:gd name="T24" fmla="*/ 0 w 218"/>
              <a:gd name="T25" fmla="*/ 0 h 298"/>
              <a:gd name="T26" fmla="*/ 0 w 218"/>
              <a:gd name="T27" fmla="*/ 0 h 298"/>
              <a:gd name="T28" fmla="*/ 0 w 218"/>
              <a:gd name="T29" fmla="*/ 0 h 298"/>
              <a:gd name="T30" fmla="*/ 0 w 218"/>
              <a:gd name="T31" fmla="*/ 0 h 298"/>
              <a:gd name="T32" fmla="*/ 0 w 218"/>
              <a:gd name="T33" fmla="*/ 0 h 298"/>
              <a:gd name="T34" fmla="*/ 0 w 218"/>
              <a:gd name="T35" fmla="*/ 0 h 298"/>
              <a:gd name="T36" fmla="*/ 0 w 218"/>
              <a:gd name="T37" fmla="*/ 0 h 298"/>
              <a:gd name="T38" fmla="*/ 0 w 218"/>
              <a:gd name="T39" fmla="*/ 0 h 298"/>
              <a:gd name="T40" fmla="*/ 0 w 218"/>
              <a:gd name="T41" fmla="*/ 0 h 298"/>
              <a:gd name="T42" fmla="*/ 0 w 218"/>
              <a:gd name="T43" fmla="*/ 0 h 298"/>
              <a:gd name="T44" fmla="*/ 0 w 218"/>
              <a:gd name="T45" fmla="*/ 0 h 298"/>
              <a:gd name="T46" fmla="*/ 0 w 218"/>
              <a:gd name="T47" fmla="*/ 0 h 298"/>
              <a:gd name="T48" fmla="*/ 0 w 218"/>
              <a:gd name="T49" fmla="*/ 0 h 298"/>
              <a:gd name="T50" fmla="*/ 0 w 218"/>
              <a:gd name="T51" fmla="*/ 0 h 298"/>
              <a:gd name="T52" fmla="*/ 0 w 218"/>
              <a:gd name="T53" fmla="*/ 0 h 298"/>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18"/>
              <a:gd name="T82" fmla="*/ 0 h 298"/>
              <a:gd name="T83" fmla="*/ 218 w 218"/>
              <a:gd name="T84" fmla="*/ 298 h 298"/>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18" h="298">
                <a:moveTo>
                  <a:pt x="168" y="0"/>
                </a:moveTo>
                <a:lnTo>
                  <a:pt x="193" y="0"/>
                </a:lnTo>
                <a:lnTo>
                  <a:pt x="218" y="5"/>
                </a:lnTo>
                <a:lnTo>
                  <a:pt x="167" y="285"/>
                </a:lnTo>
                <a:lnTo>
                  <a:pt x="147" y="290"/>
                </a:lnTo>
                <a:lnTo>
                  <a:pt x="129" y="295"/>
                </a:lnTo>
                <a:lnTo>
                  <a:pt x="109" y="297"/>
                </a:lnTo>
                <a:lnTo>
                  <a:pt x="86" y="298"/>
                </a:lnTo>
                <a:lnTo>
                  <a:pt x="68" y="297"/>
                </a:lnTo>
                <a:lnTo>
                  <a:pt x="51" y="292"/>
                </a:lnTo>
                <a:lnTo>
                  <a:pt x="37" y="285"/>
                </a:lnTo>
                <a:lnTo>
                  <a:pt x="24" y="275"/>
                </a:lnTo>
                <a:lnTo>
                  <a:pt x="14" y="263"/>
                </a:lnTo>
                <a:lnTo>
                  <a:pt x="7" y="246"/>
                </a:lnTo>
                <a:lnTo>
                  <a:pt x="2" y="226"/>
                </a:lnTo>
                <a:lnTo>
                  <a:pt x="0" y="202"/>
                </a:lnTo>
                <a:lnTo>
                  <a:pt x="4" y="163"/>
                </a:lnTo>
                <a:lnTo>
                  <a:pt x="12" y="126"/>
                </a:lnTo>
                <a:lnTo>
                  <a:pt x="21" y="101"/>
                </a:lnTo>
                <a:lnTo>
                  <a:pt x="32" y="80"/>
                </a:lnTo>
                <a:lnTo>
                  <a:pt x="45" y="61"/>
                </a:lnTo>
                <a:lnTo>
                  <a:pt x="61" y="43"/>
                </a:lnTo>
                <a:lnTo>
                  <a:pt x="78" y="28"/>
                </a:lnTo>
                <a:lnTo>
                  <a:pt x="98" y="15"/>
                </a:lnTo>
                <a:lnTo>
                  <a:pt x="119" y="7"/>
                </a:lnTo>
                <a:lnTo>
                  <a:pt x="143" y="1"/>
                </a:lnTo>
                <a:lnTo>
                  <a:pt x="168"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326231</xdr:colOff>
      <xdr:row>0</xdr:row>
      <xdr:rowOff>150019</xdr:rowOff>
    </xdr:from>
    <xdr:to>
      <xdr:col>1</xdr:col>
      <xdr:colOff>1014630</xdr:colOff>
      <xdr:row>6</xdr:row>
      <xdr:rowOff>107034</xdr:rowOff>
    </xdr:to>
    <xdr:sp macro="" textlink="">
      <xdr:nvSpPr>
        <xdr:cNvPr id="22" name="Teardrop 21">
          <a:extLst>
            <a:ext uri="{FF2B5EF4-FFF2-40B4-BE49-F238E27FC236}">
              <a16:creationId xmlns:a16="http://schemas.microsoft.com/office/drawing/2014/main" id="{C149896C-C1AF-4318-9EC1-88D7951BE292}"/>
            </a:ext>
          </a:extLst>
        </xdr:cNvPr>
        <xdr:cNvSpPr/>
      </xdr:nvSpPr>
      <xdr:spPr>
        <a:xfrm rot="10800000">
          <a:off x="326231" y="150019"/>
          <a:ext cx="1593274" cy="1671515"/>
        </a:xfrm>
        <a:prstGeom prst="teardrop">
          <a:avLst/>
        </a:prstGeom>
        <a:solidFill>
          <a:srgbClr val="00245D"/>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rgbClr val="FFFFFF"/>
            </a:solidFill>
            <a:effectLst/>
            <a:uLnTx/>
            <a:uFillTx/>
            <a:latin typeface="Calibri"/>
            <a:ea typeface="+mn-ea"/>
            <a:cs typeface="+mn-cs"/>
          </a:endParaRPr>
        </a:p>
      </xdr:txBody>
    </xdr:sp>
    <xdr:clientData/>
  </xdr:twoCellAnchor>
  <xdr:twoCellAnchor editAs="oneCell">
    <xdr:from>
      <xdr:col>0</xdr:col>
      <xdr:colOff>453088</xdr:colOff>
      <xdr:row>2</xdr:row>
      <xdr:rowOff>351344</xdr:rowOff>
    </xdr:from>
    <xdr:to>
      <xdr:col>1</xdr:col>
      <xdr:colOff>847943</xdr:colOff>
      <xdr:row>4</xdr:row>
      <xdr:rowOff>43567</xdr:rowOff>
    </xdr:to>
    <xdr:pic>
      <xdr:nvPicPr>
        <xdr:cNvPr id="23" name="Picture 22" descr="ENW-logo_white.png">
          <a:extLst>
            <a:ext uri="{FF2B5EF4-FFF2-40B4-BE49-F238E27FC236}">
              <a16:creationId xmlns:a16="http://schemas.microsoft.com/office/drawing/2014/main" id="{5AC74B8E-9509-489D-9925-627FB8F7FD44}"/>
            </a:ext>
          </a:extLst>
        </xdr:cNvPr>
        <xdr:cNvPicPr>
          <a:picLocks noChangeAspect="1"/>
        </xdr:cNvPicPr>
      </xdr:nvPicPr>
      <xdr:blipFill>
        <a:blip xmlns:r="http://schemas.openxmlformats.org/officeDocument/2006/relationships" r:embed="rId1" cstate="print"/>
        <a:stretch>
          <a:fillRect/>
        </a:stretch>
      </xdr:blipFill>
      <xdr:spPr>
        <a:xfrm>
          <a:off x="453088" y="756157"/>
          <a:ext cx="1299730" cy="597098"/>
        </a:xfrm>
        <a:prstGeom prst="rect">
          <a:avLst/>
        </a:prstGeom>
      </xdr:spPr>
    </xdr:pic>
    <xdr:clientData/>
  </xdr:twoCellAnchor>
  <xdr:twoCellAnchor editAs="oneCell">
    <xdr:from>
      <xdr:col>10</xdr:col>
      <xdr:colOff>159190</xdr:colOff>
      <xdr:row>3</xdr:row>
      <xdr:rowOff>158749</xdr:rowOff>
    </xdr:from>
    <xdr:to>
      <xdr:col>11</xdr:col>
      <xdr:colOff>649785</xdr:colOff>
      <xdr:row>5</xdr:row>
      <xdr:rowOff>84756</xdr:rowOff>
    </xdr:to>
    <xdr:pic>
      <xdr:nvPicPr>
        <xdr:cNvPr id="24" name="Picture 23" descr="Piclo | Bethnal Green Ventures">
          <a:hlinkClick xmlns:r="http://schemas.openxmlformats.org/officeDocument/2006/relationships" r:id="rId2"/>
          <a:extLst>
            <a:ext uri="{FF2B5EF4-FFF2-40B4-BE49-F238E27FC236}">
              <a16:creationId xmlns:a16="http://schemas.microsoft.com/office/drawing/2014/main" id="{C447C884-68E0-44F6-92A1-A3F115E213A2}"/>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584" b="29172"/>
        <a:stretch/>
      </xdr:blipFill>
      <xdr:spPr bwMode="auto">
        <a:xfrm>
          <a:off x="12315471" y="1015999"/>
          <a:ext cx="1097814" cy="580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100013</xdr:colOff>
      <xdr:row>10</xdr:row>
      <xdr:rowOff>14287</xdr:rowOff>
    </xdr:from>
    <xdr:to>
      <xdr:col>11</xdr:col>
      <xdr:colOff>689505</xdr:colOff>
      <xdr:row>11</xdr:row>
      <xdr:rowOff>186267</xdr:rowOff>
    </xdr:to>
    <xdr:grpSp>
      <xdr:nvGrpSpPr>
        <xdr:cNvPr id="34" name="Group 33">
          <a:hlinkClick xmlns:r="http://schemas.openxmlformats.org/officeDocument/2006/relationships" r:id="rId4"/>
          <a:extLst>
            <a:ext uri="{FF2B5EF4-FFF2-40B4-BE49-F238E27FC236}">
              <a16:creationId xmlns:a16="http://schemas.microsoft.com/office/drawing/2014/main" id="{B040044E-4C0B-42DC-985F-C49136AA8948}"/>
            </a:ext>
          </a:extLst>
        </xdr:cNvPr>
        <xdr:cNvGrpSpPr/>
      </xdr:nvGrpSpPr>
      <xdr:grpSpPr>
        <a:xfrm>
          <a:off x="11063288" y="2462212"/>
          <a:ext cx="1218142" cy="743480"/>
          <a:chOff x="8678333" y="1721557"/>
          <a:chExt cx="1262945" cy="564444"/>
        </a:xfrm>
      </xdr:grpSpPr>
      <xdr:sp macro="" textlink="">
        <xdr:nvSpPr>
          <xdr:cNvPr id="35" name="Rectangle 34">
            <a:extLst>
              <a:ext uri="{FF2B5EF4-FFF2-40B4-BE49-F238E27FC236}">
                <a16:creationId xmlns:a16="http://schemas.microsoft.com/office/drawing/2014/main" id="{2300A252-09CA-4E20-BAF8-74F2EA7A68C2}"/>
              </a:ext>
            </a:extLst>
          </xdr:cNvPr>
          <xdr:cNvSpPr/>
        </xdr:nvSpPr>
        <xdr:spPr>
          <a:xfrm>
            <a:off x="8678333" y="1721557"/>
            <a:ext cx="1262945" cy="564444"/>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36" name="Picture 35" descr="ENW-logo_white.png">
            <a:extLst>
              <a:ext uri="{FF2B5EF4-FFF2-40B4-BE49-F238E27FC236}">
                <a16:creationId xmlns:a16="http://schemas.microsoft.com/office/drawing/2014/main" id="{0EE544C8-E255-4641-8A49-FD92BEF0846D}"/>
              </a:ext>
            </a:extLst>
          </xdr:cNvPr>
          <xdr:cNvPicPr>
            <a:picLocks noChangeAspect="1"/>
          </xdr:cNvPicPr>
        </xdr:nvPicPr>
        <xdr:blipFill>
          <a:blip xmlns:r="http://schemas.openxmlformats.org/officeDocument/2006/relationships" r:embed="rId1" cstate="print"/>
          <a:stretch>
            <a:fillRect/>
          </a:stretch>
        </xdr:blipFill>
        <xdr:spPr>
          <a:xfrm>
            <a:off x="8771437" y="1765056"/>
            <a:ext cx="1076737" cy="477446"/>
          </a:xfrm>
          <a:prstGeom prst="rect">
            <a:avLst/>
          </a:prstGeom>
        </xdr:spPr>
      </xdr:pic>
    </xdr:grpSp>
    <xdr:clientData/>
  </xdr:twoCellAnchor>
  <xdr:twoCellAnchor>
    <xdr:from>
      <xdr:col>10</xdr:col>
      <xdr:colOff>309563</xdr:colOff>
      <xdr:row>13</xdr:row>
      <xdr:rowOff>440531</xdr:rowOff>
    </xdr:from>
    <xdr:to>
      <xdr:col>11</xdr:col>
      <xdr:colOff>499621</xdr:colOff>
      <xdr:row>16</xdr:row>
      <xdr:rowOff>97847</xdr:rowOff>
    </xdr:to>
    <xdr:grpSp>
      <xdr:nvGrpSpPr>
        <xdr:cNvPr id="37" name="Group 36">
          <a:hlinkClick xmlns:r="http://schemas.openxmlformats.org/officeDocument/2006/relationships" r:id="rId5"/>
          <a:extLst>
            <a:ext uri="{FF2B5EF4-FFF2-40B4-BE49-F238E27FC236}">
              <a16:creationId xmlns:a16="http://schemas.microsoft.com/office/drawing/2014/main" id="{8DF6503F-DA28-4597-9BC9-063E245E6EF8}"/>
            </a:ext>
          </a:extLst>
        </xdr:cNvPr>
        <xdr:cNvGrpSpPr>
          <a:grpSpLocks noChangeAspect="1"/>
        </xdr:cNvGrpSpPr>
      </xdr:nvGrpSpPr>
      <xdr:grpSpPr bwMode="auto">
        <a:xfrm>
          <a:off x="11272838" y="3955256"/>
          <a:ext cx="818708" cy="600291"/>
          <a:chOff x="616" y="1171"/>
          <a:chExt cx="267" cy="192"/>
        </a:xfrm>
        <a:solidFill>
          <a:srgbClr val="002060"/>
        </a:solidFill>
      </xdr:grpSpPr>
      <xdr:sp macro="" textlink="">
        <xdr:nvSpPr>
          <xdr:cNvPr id="38" name="Freeform 52">
            <a:extLst>
              <a:ext uri="{FF2B5EF4-FFF2-40B4-BE49-F238E27FC236}">
                <a16:creationId xmlns:a16="http://schemas.microsoft.com/office/drawing/2014/main" id="{C2668CCD-09EE-4189-AA40-15153459AA52}"/>
              </a:ext>
            </a:extLst>
          </xdr:cNvPr>
          <xdr:cNvSpPr>
            <a:spLocks noChangeArrowheads="1"/>
          </xdr:cNvSpPr>
        </xdr:nvSpPr>
        <xdr:spPr bwMode="auto">
          <a:xfrm>
            <a:off x="616" y="1261"/>
            <a:ext cx="267" cy="102"/>
          </a:xfrm>
          <a:custGeom>
            <a:avLst/>
            <a:gdLst>
              <a:gd name="T0" fmla="*/ 0 w 3477"/>
              <a:gd name="T1" fmla="*/ 0 h 1338"/>
              <a:gd name="T2" fmla="*/ 0 w 3477"/>
              <a:gd name="T3" fmla="*/ 0 h 1338"/>
              <a:gd name="T4" fmla="*/ 0 w 3477"/>
              <a:gd name="T5" fmla="*/ 0 h 1338"/>
              <a:gd name="T6" fmla="*/ 0 w 3477"/>
              <a:gd name="T7" fmla="*/ 0 h 1338"/>
              <a:gd name="T8" fmla="*/ 0 w 3477"/>
              <a:gd name="T9" fmla="*/ 0 h 1338"/>
              <a:gd name="T10" fmla="*/ 0 w 3477"/>
              <a:gd name="T11" fmla="*/ 0 h 1338"/>
              <a:gd name="T12" fmla="*/ 0 w 3477"/>
              <a:gd name="T13" fmla="*/ 0 h 1338"/>
              <a:gd name="T14" fmla="*/ 0 w 3477"/>
              <a:gd name="T15" fmla="*/ 0 h 1338"/>
              <a:gd name="T16" fmla="*/ 0 w 3477"/>
              <a:gd name="T17" fmla="*/ 0 h 1338"/>
              <a:gd name="T18" fmla="*/ 0 w 3477"/>
              <a:gd name="T19" fmla="*/ 0 h 1338"/>
              <a:gd name="T20" fmla="*/ 0 w 3477"/>
              <a:gd name="T21" fmla="*/ 0 h 1338"/>
              <a:gd name="T22" fmla="*/ 0 w 3477"/>
              <a:gd name="T23" fmla="*/ 0 h 1338"/>
              <a:gd name="T24" fmla="*/ 0 w 3477"/>
              <a:gd name="T25" fmla="*/ 0 h 1338"/>
              <a:gd name="T26" fmla="*/ 0 w 3477"/>
              <a:gd name="T27" fmla="*/ 0 h 1338"/>
              <a:gd name="T28" fmla="*/ 0 w 3477"/>
              <a:gd name="T29" fmla="*/ 0 h 1338"/>
              <a:gd name="T30" fmla="*/ 0 w 3477"/>
              <a:gd name="T31" fmla="*/ 0 h 1338"/>
              <a:gd name="T32" fmla="*/ 0 w 3477"/>
              <a:gd name="T33" fmla="*/ 0 h 1338"/>
              <a:gd name="T34" fmla="*/ 0 w 3477"/>
              <a:gd name="T35" fmla="*/ 0 h 1338"/>
              <a:gd name="T36" fmla="*/ 0 w 3477"/>
              <a:gd name="T37" fmla="*/ 0 h 1338"/>
              <a:gd name="T38" fmla="*/ 0 w 3477"/>
              <a:gd name="T39" fmla="*/ 0 h 1338"/>
              <a:gd name="T40" fmla="*/ 0 w 3477"/>
              <a:gd name="T41" fmla="*/ 0 h 1338"/>
              <a:gd name="T42" fmla="*/ 0 w 3477"/>
              <a:gd name="T43" fmla="*/ 0 h 1338"/>
              <a:gd name="T44" fmla="*/ 0 w 3477"/>
              <a:gd name="T45" fmla="*/ 0 h 1338"/>
              <a:gd name="T46" fmla="*/ 0 w 3477"/>
              <a:gd name="T47" fmla="*/ 0 h 1338"/>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w 3477"/>
              <a:gd name="T73" fmla="*/ 0 h 1338"/>
              <a:gd name="T74" fmla="*/ 3477 w 3477"/>
              <a:gd name="T75" fmla="*/ 1338 h 1338"/>
            </a:gdLst>
            <a:ahLst/>
            <a:cxnLst>
              <a:cxn ang="T48">
                <a:pos x="T0" y="T1"/>
              </a:cxn>
              <a:cxn ang="T49">
                <a:pos x="T2" y="T3"/>
              </a:cxn>
              <a:cxn ang="T50">
                <a:pos x="T4" y="T5"/>
              </a:cxn>
              <a:cxn ang="T51">
                <a:pos x="T6" y="T7"/>
              </a:cxn>
              <a:cxn ang="T52">
                <a:pos x="T8" y="T9"/>
              </a:cxn>
              <a:cxn ang="T53">
                <a:pos x="T10" y="T11"/>
              </a:cxn>
              <a:cxn ang="T54">
                <a:pos x="T12" y="T13"/>
              </a:cxn>
              <a:cxn ang="T55">
                <a:pos x="T14" y="T15"/>
              </a:cxn>
              <a:cxn ang="T56">
                <a:pos x="T16" y="T17"/>
              </a:cxn>
              <a:cxn ang="T57">
                <a:pos x="T18" y="T19"/>
              </a:cxn>
              <a:cxn ang="T58">
                <a:pos x="T20" y="T21"/>
              </a:cxn>
              <a:cxn ang="T59">
                <a:pos x="T22" y="T23"/>
              </a:cxn>
              <a:cxn ang="T60">
                <a:pos x="T24" y="T25"/>
              </a:cxn>
              <a:cxn ang="T61">
                <a:pos x="T26" y="T27"/>
              </a:cxn>
              <a:cxn ang="T62">
                <a:pos x="T28" y="T29"/>
              </a:cxn>
              <a:cxn ang="T63">
                <a:pos x="T30" y="T31"/>
              </a:cxn>
              <a:cxn ang="T64">
                <a:pos x="T32" y="T33"/>
              </a:cxn>
              <a:cxn ang="T65">
                <a:pos x="T34" y="T35"/>
              </a:cxn>
              <a:cxn ang="T66">
                <a:pos x="T36" y="T37"/>
              </a:cxn>
              <a:cxn ang="T67">
                <a:pos x="T38" y="T39"/>
              </a:cxn>
              <a:cxn ang="T68">
                <a:pos x="T40" y="T41"/>
              </a:cxn>
              <a:cxn ang="T69">
                <a:pos x="T42" y="T43"/>
              </a:cxn>
              <a:cxn ang="T70">
                <a:pos x="T44" y="T45"/>
              </a:cxn>
              <a:cxn ang="T71">
                <a:pos x="T46" y="T47"/>
              </a:cxn>
            </a:cxnLst>
            <a:rect l="T72" t="T73" r="T74" b="T75"/>
            <a:pathLst>
              <a:path w="3477" h="1338">
                <a:moveTo>
                  <a:pt x="2557" y="0"/>
                </a:moveTo>
                <a:lnTo>
                  <a:pt x="3476" y="912"/>
                </a:lnTo>
                <a:lnTo>
                  <a:pt x="3477" y="1189"/>
                </a:lnTo>
                <a:lnTo>
                  <a:pt x="3474" y="1217"/>
                </a:lnTo>
                <a:lnTo>
                  <a:pt x="3465" y="1245"/>
                </a:lnTo>
                <a:lnTo>
                  <a:pt x="3451" y="1269"/>
                </a:lnTo>
                <a:lnTo>
                  <a:pt x="3431" y="1291"/>
                </a:lnTo>
                <a:lnTo>
                  <a:pt x="3409" y="1309"/>
                </a:lnTo>
                <a:lnTo>
                  <a:pt x="3383" y="1321"/>
                </a:lnTo>
                <a:lnTo>
                  <a:pt x="3354" y="1330"/>
                </a:lnTo>
                <a:lnTo>
                  <a:pt x="3322" y="1333"/>
                </a:lnTo>
                <a:lnTo>
                  <a:pt x="155" y="1338"/>
                </a:lnTo>
                <a:lnTo>
                  <a:pt x="124" y="1335"/>
                </a:lnTo>
                <a:lnTo>
                  <a:pt x="95" y="1327"/>
                </a:lnTo>
                <a:lnTo>
                  <a:pt x="69" y="1314"/>
                </a:lnTo>
                <a:lnTo>
                  <a:pt x="46" y="1296"/>
                </a:lnTo>
                <a:lnTo>
                  <a:pt x="27" y="1275"/>
                </a:lnTo>
                <a:lnTo>
                  <a:pt x="13" y="1250"/>
                </a:lnTo>
                <a:lnTo>
                  <a:pt x="3" y="1223"/>
                </a:lnTo>
                <a:lnTo>
                  <a:pt x="0" y="1194"/>
                </a:lnTo>
                <a:lnTo>
                  <a:pt x="0" y="916"/>
                </a:lnTo>
                <a:lnTo>
                  <a:pt x="917" y="3"/>
                </a:lnTo>
                <a:lnTo>
                  <a:pt x="1738" y="628"/>
                </a:lnTo>
                <a:lnTo>
                  <a:pt x="2557"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39" name="Freeform 53">
            <a:extLst>
              <a:ext uri="{FF2B5EF4-FFF2-40B4-BE49-F238E27FC236}">
                <a16:creationId xmlns:a16="http://schemas.microsoft.com/office/drawing/2014/main" id="{6F96756A-4AD6-4AA8-AE44-68F3A1D5D71B}"/>
              </a:ext>
            </a:extLst>
          </xdr:cNvPr>
          <xdr:cNvSpPr>
            <a:spLocks noChangeArrowheads="1"/>
          </xdr:cNvSpPr>
        </xdr:nvSpPr>
        <xdr:spPr bwMode="auto">
          <a:xfrm>
            <a:off x="616" y="1208"/>
            <a:ext cx="55" cy="96"/>
          </a:xfrm>
          <a:custGeom>
            <a:avLst/>
            <a:gdLst>
              <a:gd name="T0" fmla="*/ 0 w 725"/>
              <a:gd name="T1" fmla="*/ 0 h 1271"/>
              <a:gd name="T2" fmla="*/ 0 w 725"/>
              <a:gd name="T3" fmla="*/ 0 h 1271"/>
              <a:gd name="T4" fmla="*/ 0 w 725"/>
              <a:gd name="T5" fmla="*/ 0 h 1271"/>
              <a:gd name="T6" fmla="*/ 0 w 725"/>
              <a:gd name="T7" fmla="*/ 0 h 1271"/>
              <a:gd name="T8" fmla="*/ 0 60000 65536"/>
              <a:gd name="T9" fmla="*/ 0 60000 65536"/>
              <a:gd name="T10" fmla="*/ 0 60000 65536"/>
              <a:gd name="T11" fmla="*/ 0 60000 65536"/>
              <a:gd name="T12" fmla="*/ 0 w 725"/>
              <a:gd name="T13" fmla="*/ 0 h 1271"/>
              <a:gd name="T14" fmla="*/ 725 w 725"/>
              <a:gd name="T15" fmla="*/ 1271 h 1271"/>
            </a:gdLst>
            <a:ahLst/>
            <a:cxnLst>
              <a:cxn ang="T8">
                <a:pos x="T0" y="T1"/>
              </a:cxn>
              <a:cxn ang="T9">
                <a:pos x="T2" y="T3"/>
              </a:cxn>
              <a:cxn ang="T10">
                <a:pos x="T4" y="T5"/>
              </a:cxn>
              <a:cxn ang="T11">
                <a:pos x="T6" y="T7"/>
              </a:cxn>
            </a:cxnLst>
            <a:rect l="T12" t="T13" r="T14" b="T15"/>
            <a:pathLst>
              <a:path w="725" h="1271">
                <a:moveTo>
                  <a:pt x="0" y="0"/>
                </a:moveTo>
                <a:lnTo>
                  <a:pt x="725" y="552"/>
                </a:lnTo>
                <a:lnTo>
                  <a:pt x="2" y="1271"/>
                </a:lnTo>
                <a:lnTo>
                  <a:pt x="0"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40" name="Freeform 54">
            <a:extLst>
              <a:ext uri="{FF2B5EF4-FFF2-40B4-BE49-F238E27FC236}">
                <a16:creationId xmlns:a16="http://schemas.microsoft.com/office/drawing/2014/main" id="{3D5B98CA-316B-4D99-8D91-D0CA634F5993}"/>
              </a:ext>
            </a:extLst>
          </xdr:cNvPr>
          <xdr:cNvSpPr>
            <a:spLocks noChangeArrowheads="1"/>
          </xdr:cNvSpPr>
        </xdr:nvSpPr>
        <xdr:spPr bwMode="auto">
          <a:xfrm>
            <a:off x="828" y="1207"/>
            <a:ext cx="55" cy="97"/>
          </a:xfrm>
          <a:custGeom>
            <a:avLst/>
            <a:gdLst>
              <a:gd name="T0" fmla="*/ 0 w 725"/>
              <a:gd name="T1" fmla="*/ 0 h 1272"/>
              <a:gd name="T2" fmla="*/ 0 w 725"/>
              <a:gd name="T3" fmla="*/ 0 h 1272"/>
              <a:gd name="T4" fmla="*/ 0 w 725"/>
              <a:gd name="T5" fmla="*/ 0 h 1272"/>
              <a:gd name="T6" fmla="*/ 0 w 725"/>
              <a:gd name="T7" fmla="*/ 0 h 1272"/>
              <a:gd name="T8" fmla="*/ 0 60000 65536"/>
              <a:gd name="T9" fmla="*/ 0 60000 65536"/>
              <a:gd name="T10" fmla="*/ 0 60000 65536"/>
              <a:gd name="T11" fmla="*/ 0 60000 65536"/>
              <a:gd name="T12" fmla="*/ 0 w 725"/>
              <a:gd name="T13" fmla="*/ 0 h 1272"/>
              <a:gd name="T14" fmla="*/ 725 w 725"/>
              <a:gd name="T15" fmla="*/ 1272 h 1272"/>
            </a:gdLst>
            <a:ahLst/>
            <a:cxnLst>
              <a:cxn ang="T8">
                <a:pos x="T0" y="T1"/>
              </a:cxn>
              <a:cxn ang="T9">
                <a:pos x="T2" y="T3"/>
              </a:cxn>
              <a:cxn ang="T10">
                <a:pos x="T4" y="T5"/>
              </a:cxn>
              <a:cxn ang="T11">
                <a:pos x="T6" y="T7"/>
              </a:cxn>
            </a:cxnLst>
            <a:rect l="T12" t="T13" r="T14" b="T15"/>
            <a:pathLst>
              <a:path w="725" h="1272">
                <a:moveTo>
                  <a:pt x="723" y="0"/>
                </a:moveTo>
                <a:lnTo>
                  <a:pt x="725" y="1272"/>
                </a:lnTo>
                <a:lnTo>
                  <a:pt x="0" y="554"/>
                </a:lnTo>
                <a:lnTo>
                  <a:pt x="723"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41" name="Freeform 55">
            <a:extLst>
              <a:ext uri="{FF2B5EF4-FFF2-40B4-BE49-F238E27FC236}">
                <a16:creationId xmlns:a16="http://schemas.microsoft.com/office/drawing/2014/main" id="{02672F70-9B21-4D50-9116-7B699118201E}"/>
              </a:ext>
            </a:extLst>
          </xdr:cNvPr>
          <xdr:cNvSpPr>
            <a:spLocks noChangeArrowheads="1"/>
          </xdr:cNvSpPr>
        </xdr:nvSpPr>
        <xdr:spPr bwMode="auto">
          <a:xfrm>
            <a:off x="616" y="1171"/>
            <a:ext cx="266" cy="117"/>
          </a:xfrm>
          <a:custGeom>
            <a:avLst/>
            <a:gdLst>
              <a:gd name="T0" fmla="*/ 0 w 3477"/>
              <a:gd name="T1" fmla="*/ 0 h 1537"/>
              <a:gd name="T2" fmla="*/ 0 w 3477"/>
              <a:gd name="T3" fmla="*/ 0 h 1537"/>
              <a:gd name="T4" fmla="*/ 0 w 3477"/>
              <a:gd name="T5" fmla="*/ 0 h 1537"/>
              <a:gd name="T6" fmla="*/ 0 w 3477"/>
              <a:gd name="T7" fmla="*/ 0 h 1537"/>
              <a:gd name="T8" fmla="*/ 0 w 3477"/>
              <a:gd name="T9" fmla="*/ 0 h 1537"/>
              <a:gd name="T10" fmla="*/ 0 w 3477"/>
              <a:gd name="T11" fmla="*/ 0 h 1537"/>
              <a:gd name="T12" fmla="*/ 0 w 3477"/>
              <a:gd name="T13" fmla="*/ 0 h 1537"/>
              <a:gd name="T14" fmla="*/ 0 w 3477"/>
              <a:gd name="T15" fmla="*/ 0 h 1537"/>
              <a:gd name="T16" fmla="*/ 0 w 3477"/>
              <a:gd name="T17" fmla="*/ 0 h 1537"/>
              <a:gd name="T18" fmla="*/ 0 w 3477"/>
              <a:gd name="T19" fmla="*/ 0 h 1537"/>
              <a:gd name="T20" fmla="*/ 0 w 3477"/>
              <a:gd name="T21" fmla="*/ 0 h 1537"/>
              <a:gd name="T22" fmla="*/ 0 w 3477"/>
              <a:gd name="T23" fmla="*/ 0 h 1537"/>
              <a:gd name="T24" fmla="*/ 0 w 3477"/>
              <a:gd name="T25" fmla="*/ 0 h 1537"/>
              <a:gd name="T26" fmla="*/ 0 w 3477"/>
              <a:gd name="T27" fmla="*/ 0 h 1537"/>
              <a:gd name="T28" fmla="*/ 0 w 3477"/>
              <a:gd name="T29" fmla="*/ 0 h 1537"/>
              <a:gd name="T30" fmla="*/ 0 w 3477"/>
              <a:gd name="T31" fmla="*/ 0 h 1537"/>
              <a:gd name="T32" fmla="*/ 0 w 3477"/>
              <a:gd name="T33" fmla="*/ 0 h 1537"/>
              <a:gd name="T34" fmla="*/ 0 w 3477"/>
              <a:gd name="T35" fmla="*/ 0 h 1537"/>
              <a:gd name="T36" fmla="*/ 0 w 3477"/>
              <a:gd name="T37" fmla="*/ 0 h 1537"/>
              <a:gd name="T38" fmla="*/ 0 w 3477"/>
              <a:gd name="T39" fmla="*/ 0 h 1537"/>
              <a:gd name="T40" fmla="*/ 0 w 3477"/>
              <a:gd name="T41" fmla="*/ 0 h 1537"/>
              <a:gd name="T42" fmla="*/ 0 w 3477"/>
              <a:gd name="T43" fmla="*/ 0 h 1537"/>
              <a:gd name="T44" fmla="*/ 0 w 3477"/>
              <a:gd name="T45" fmla="*/ 0 h 1537"/>
              <a:gd name="T46" fmla="*/ 0 w 3477"/>
              <a:gd name="T47" fmla="*/ 0 h 1537"/>
              <a:gd name="T48" fmla="*/ 0 w 3477"/>
              <a:gd name="T49" fmla="*/ 0 h 1537"/>
              <a:gd name="T50" fmla="*/ 0 w 3477"/>
              <a:gd name="T51" fmla="*/ 0 h 1537"/>
              <a:gd name="T52" fmla="*/ 0 w 3477"/>
              <a:gd name="T53" fmla="*/ 0 h 1537"/>
              <a:gd name="T54" fmla="*/ 0 w 3477"/>
              <a:gd name="T55" fmla="*/ 0 h 1537"/>
              <a:gd name="T56" fmla="*/ 0 w 3477"/>
              <a:gd name="T57" fmla="*/ 0 h 1537"/>
              <a:gd name="T58" fmla="*/ 0 w 3477"/>
              <a:gd name="T59" fmla="*/ 0 h 1537"/>
              <a:gd name="T60" fmla="*/ 0 w 3477"/>
              <a:gd name="T61" fmla="*/ 0 h 1537"/>
              <a:gd name="T62" fmla="*/ 0 w 3477"/>
              <a:gd name="T63" fmla="*/ 0 h 1537"/>
              <a:gd name="T64" fmla="*/ 0 w 3477"/>
              <a:gd name="T65" fmla="*/ 0 h 1537"/>
              <a:gd name="T66" fmla="*/ 0 w 3477"/>
              <a:gd name="T67" fmla="*/ 0 h 1537"/>
              <a:gd name="T68" fmla="*/ 0 w 3477"/>
              <a:gd name="T69" fmla="*/ 0 h 1537"/>
              <a:gd name="T70" fmla="*/ 0 w 3477"/>
              <a:gd name="T71" fmla="*/ 0 h 1537"/>
              <a:gd name="T72" fmla="*/ 0 w 3477"/>
              <a:gd name="T73" fmla="*/ 0 h 1537"/>
              <a:gd name="T74" fmla="*/ 0 w 3477"/>
              <a:gd name="T75" fmla="*/ 0 h 1537"/>
              <a:gd name="T76" fmla="*/ 0 w 3477"/>
              <a:gd name="T77" fmla="*/ 0 h 1537"/>
              <a:gd name="T78" fmla="*/ 0 w 3477"/>
              <a:gd name="T79" fmla="*/ 0 h 1537"/>
              <a:gd name="T80" fmla="*/ 0 w 3477"/>
              <a:gd name="T81" fmla="*/ 0 h 1537"/>
              <a:gd name="T82" fmla="*/ 0 w 3477"/>
              <a:gd name="T83" fmla="*/ 0 h 1537"/>
              <a:gd name="T84" fmla="*/ 0 w 3477"/>
              <a:gd name="T85" fmla="*/ 0 h 1537"/>
              <a:gd name="T86" fmla="*/ 0 w 3477"/>
              <a:gd name="T87" fmla="*/ 0 h 1537"/>
              <a:gd name="T88" fmla="*/ 0 w 3477"/>
              <a:gd name="T89" fmla="*/ 0 h 1537"/>
              <a:gd name="T90" fmla="*/ 0 w 3477"/>
              <a:gd name="T91" fmla="*/ 0 h 1537"/>
              <a:gd name="T92" fmla="*/ 0 w 3477"/>
              <a:gd name="T93" fmla="*/ 0 h 1537"/>
              <a:gd name="T94" fmla="*/ 0 w 3477"/>
              <a:gd name="T95" fmla="*/ 0 h 1537"/>
              <a:gd name="T96" fmla="*/ 0 w 3477"/>
              <a:gd name="T97" fmla="*/ 0 h 153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477"/>
              <a:gd name="T148" fmla="*/ 0 h 1537"/>
              <a:gd name="T149" fmla="*/ 3477 w 3477"/>
              <a:gd name="T150" fmla="*/ 1537 h 1537"/>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477" h="1537">
                <a:moveTo>
                  <a:pt x="1844" y="144"/>
                </a:moveTo>
                <a:lnTo>
                  <a:pt x="1778" y="147"/>
                </a:lnTo>
                <a:lnTo>
                  <a:pt x="1716" y="153"/>
                </a:lnTo>
                <a:lnTo>
                  <a:pt x="1658" y="164"/>
                </a:lnTo>
                <a:lnTo>
                  <a:pt x="1603" y="178"/>
                </a:lnTo>
                <a:lnTo>
                  <a:pt x="1552" y="198"/>
                </a:lnTo>
                <a:lnTo>
                  <a:pt x="1504" y="220"/>
                </a:lnTo>
                <a:lnTo>
                  <a:pt x="1460" y="244"/>
                </a:lnTo>
                <a:lnTo>
                  <a:pt x="1419" y="271"/>
                </a:lnTo>
                <a:lnTo>
                  <a:pt x="1382" y="299"/>
                </a:lnTo>
                <a:lnTo>
                  <a:pt x="1348" y="331"/>
                </a:lnTo>
                <a:lnTo>
                  <a:pt x="1311" y="374"/>
                </a:lnTo>
                <a:lnTo>
                  <a:pt x="1279" y="418"/>
                </a:lnTo>
                <a:lnTo>
                  <a:pt x="1252" y="466"/>
                </a:lnTo>
                <a:lnTo>
                  <a:pt x="1231" y="515"/>
                </a:lnTo>
                <a:lnTo>
                  <a:pt x="1214" y="566"/>
                </a:lnTo>
                <a:lnTo>
                  <a:pt x="1201" y="617"/>
                </a:lnTo>
                <a:lnTo>
                  <a:pt x="1194" y="667"/>
                </a:lnTo>
                <a:lnTo>
                  <a:pt x="1191" y="717"/>
                </a:lnTo>
                <a:lnTo>
                  <a:pt x="1194" y="768"/>
                </a:lnTo>
                <a:lnTo>
                  <a:pt x="1201" y="815"/>
                </a:lnTo>
                <a:lnTo>
                  <a:pt x="1212" y="860"/>
                </a:lnTo>
                <a:lnTo>
                  <a:pt x="1228" y="900"/>
                </a:lnTo>
                <a:lnTo>
                  <a:pt x="1248" y="936"/>
                </a:lnTo>
                <a:lnTo>
                  <a:pt x="1270" y="970"/>
                </a:lnTo>
                <a:lnTo>
                  <a:pt x="1296" y="1000"/>
                </a:lnTo>
                <a:lnTo>
                  <a:pt x="1326" y="1027"/>
                </a:lnTo>
                <a:lnTo>
                  <a:pt x="1358" y="1051"/>
                </a:lnTo>
                <a:lnTo>
                  <a:pt x="1393" y="1071"/>
                </a:lnTo>
                <a:lnTo>
                  <a:pt x="1430" y="1088"/>
                </a:lnTo>
                <a:lnTo>
                  <a:pt x="1470" y="1103"/>
                </a:lnTo>
                <a:lnTo>
                  <a:pt x="1526" y="1116"/>
                </a:lnTo>
                <a:lnTo>
                  <a:pt x="1584" y="1124"/>
                </a:lnTo>
                <a:lnTo>
                  <a:pt x="1644" y="1126"/>
                </a:lnTo>
                <a:lnTo>
                  <a:pt x="1682" y="1126"/>
                </a:lnTo>
                <a:lnTo>
                  <a:pt x="1720" y="1123"/>
                </a:lnTo>
                <a:lnTo>
                  <a:pt x="1759" y="1120"/>
                </a:lnTo>
                <a:lnTo>
                  <a:pt x="1795" y="1116"/>
                </a:lnTo>
                <a:lnTo>
                  <a:pt x="1827" y="1109"/>
                </a:lnTo>
                <a:lnTo>
                  <a:pt x="1858" y="1102"/>
                </a:lnTo>
                <a:lnTo>
                  <a:pt x="1886" y="1093"/>
                </a:lnTo>
                <a:lnTo>
                  <a:pt x="1909" y="1084"/>
                </a:lnTo>
                <a:lnTo>
                  <a:pt x="1902" y="1057"/>
                </a:lnTo>
                <a:lnTo>
                  <a:pt x="1893" y="1032"/>
                </a:lnTo>
                <a:lnTo>
                  <a:pt x="1873" y="981"/>
                </a:lnTo>
                <a:lnTo>
                  <a:pt x="1843" y="990"/>
                </a:lnTo>
                <a:lnTo>
                  <a:pt x="1812" y="998"/>
                </a:lnTo>
                <a:lnTo>
                  <a:pt x="1778" y="1004"/>
                </a:lnTo>
                <a:lnTo>
                  <a:pt x="1742" y="1009"/>
                </a:lnTo>
                <a:lnTo>
                  <a:pt x="1703" y="1011"/>
                </a:lnTo>
                <a:lnTo>
                  <a:pt x="1663" y="1012"/>
                </a:lnTo>
                <a:lnTo>
                  <a:pt x="1619" y="1010"/>
                </a:lnTo>
                <a:lnTo>
                  <a:pt x="1577" y="1004"/>
                </a:lnTo>
                <a:lnTo>
                  <a:pt x="1537" y="995"/>
                </a:lnTo>
                <a:lnTo>
                  <a:pt x="1499" y="982"/>
                </a:lnTo>
                <a:lnTo>
                  <a:pt x="1465" y="964"/>
                </a:lnTo>
                <a:lnTo>
                  <a:pt x="1434" y="943"/>
                </a:lnTo>
                <a:lnTo>
                  <a:pt x="1413" y="923"/>
                </a:lnTo>
                <a:lnTo>
                  <a:pt x="1394" y="901"/>
                </a:lnTo>
                <a:lnTo>
                  <a:pt x="1378" y="876"/>
                </a:lnTo>
                <a:lnTo>
                  <a:pt x="1364" y="849"/>
                </a:lnTo>
                <a:lnTo>
                  <a:pt x="1353" y="820"/>
                </a:lnTo>
                <a:lnTo>
                  <a:pt x="1345" y="787"/>
                </a:lnTo>
                <a:lnTo>
                  <a:pt x="1340" y="751"/>
                </a:lnTo>
                <a:lnTo>
                  <a:pt x="1338" y="711"/>
                </a:lnTo>
                <a:lnTo>
                  <a:pt x="1340" y="668"/>
                </a:lnTo>
                <a:lnTo>
                  <a:pt x="1346" y="625"/>
                </a:lnTo>
                <a:lnTo>
                  <a:pt x="1357" y="583"/>
                </a:lnTo>
                <a:lnTo>
                  <a:pt x="1371" y="541"/>
                </a:lnTo>
                <a:lnTo>
                  <a:pt x="1389" y="501"/>
                </a:lnTo>
                <a:lnTo>
                  <a:pt x="1411" y="464"/>
                </a:lnTo>
                <a:lnTo>
                  <a:pt x="1436" y="429"/>
                </a:lnTo>
                <a:lnTo>
                  <a:pt x="1466" y="396"/>
                </a:lnTo>
                <a:lnTo>
                  <a:pt x="1499" y="366"/>
                </a:lnTo>
                <a:lnTo>
                  <a:pt x="1536" y="340"/>
                </a:lnTo>
                <a:lnTo>
                  <a:pt x="1576" y="315"/>
                </a:lnTo>
                <a:lnTo>
                  <a:pt x="1620" y="295"/>
                </a:lnTo>
                <a:lnTo>
                  <a:pt x="1666" y="279"/>
                </a:lnTo>
                <a:lnTo>
                  <a:pt x="1717" y="268"/>
                </a:lnTo>
                <a:lnTo>
                  <a:pt x="1770" y="260"/>
                </a:lnTo>
                <a:lnTo>
                  <a:pt x="1827" y="258"/>
                </a:lnTo>
                <a:lnTo>
                  <a:pt x="1876" y="260"/>
                </a:lnTo>
                <a:lnTo>
                  <a:pt x="1921" y="265"/>
                </a:lnTo>
                <a:lnTo>
                  <a:pt x="1962" y="275"/>
                </a:lnTo>
                <a:lnTo>
                  <a:pt x="1999" y="288"/>
                </a:lnTo>
                <a:lnTo>
                  <a:pt x="2032" y="305"/>
                </a:lnTo>
                <a:lnTo>
                  <a:pt x="2062" y="326"/>
                </a:lnTo>
                <a:lnTo>
                  <a:pt x="2087" y="350"/>
                </a:lnTo>
                <a:lnTo>
                  <a:pt x="2108" y="378"/>
                </a:lnTo>
                <a:lnTo>
                  <a:pt x="2124" y="409"/>
                </a:lnTo>
                <a:lnTo>
                  <a:pt x="2136" y="443"/>
                </a:lnTo>
                <a:lnTo>
                  <a:pt x="2143" y="481"/>
                </a:lnTo>
                <a:lnTo>
                  <a:pt x="2145" y="521"/>
                </a:lnTo>
                <a:lnTo>
                  <a:pt x="2142" y="568"/>
                </a:lnTo>
                <a:lnTo>
                  <a:pt x="2134" y="615"/>
                </a:lnTo>
                <a:lnTo>
                  <a:pt x="2124" y="645"/>
                </a:lnTo>
                <a:lnTo>
                  <a:pt x="2113" y="674"/>
                </a:lnTo>
                <a:lnTo>
                  <a:pt x="2099" y="702"/>
                </a:lnTo>
                <a:lnTo>
                  <a:pt x="2082" y="726"/>
                </a:lnTo>
                <a:lnTo>
                  <a:pt x="2063" y="747"/>
                </a:lnTo>
                <a:lnTo>
                  <a:pt x="2042" y="765"/>
                </a:lnTo>
                <a:lnTo>
                  <a:pt x="2017" y="779"/>
                </a:lnTo>
                <a:lnTo>
                  <a:pt x="1991" y="788"/>
                </a:lnTo>
                <a:lnTo>
                  <a:pt x="1963" y="790"/>
                </a:lnTo>
                <a:lnTo>
                  <a:pt x="1946" y="789"/>
                </a:lnTo>
                <a:lnTo>
                  <a:pt x="1933" y="787"/>
                </a:lnTo>
                <a:lnTo>
                  <a:pt x="1923" y="781"/>
                </a:lnTo>
                <a:lnTo>
                  <a:pt x="1999" y="402"/>
                </a:lnTo>
                <a:lnTo>
                  <a:pt x="1953" y="390"/>
                </a:lnTo>
                <a:lnTo>
                  <a:pt x="1902" y="380"/>
                </a:lnTo>
                <a:lnTo>
                  <a:pt x="1850" y="375"/>
                </a:lnTo>
                <a:lnTo>
                  <a:pt x="1797" y="373"/>
                </a:lnTo>
                <a:lnTo>
                  <a:pt x="1751" y="376"/>
                </a:lnTo>
                <a:lnTo>
                  <a:pt x="1707" y="384"/>
                </a:lnTo>
                <a:lnTo>
                  <a:pt x="1665" y="398"/>
                </a:lnTo>
                <a:lnTo>
                  <a:pt x="1626" y="418"/>
                </a:lnTo>
                <a:lnTo>
                  <a:pt x="1590" y="442"/>
                </a:lnTo>
                <a:lnTo>
                  <a:pt x="1557" y="470"/>
                </a:lnTo>
                <a:lnTo>
                  <a:pt x="1535" y="495"/>
                </a:lnTo>
                <a:lnTo>
                  <a:pt x="1516" y="520"/>
                </a:lnTo>
                <a:lnTo>
                  <a:pt x="1499" y="549"/>
                </a:lnTo>
                <a:lnTo>
                  <a:pt x="1484" y="580"/>
                </a:lnTo>
                <a:lnTo>
                  <a:pt x="1472" y="612"/>
                </a:lnTo>
                <a:lnTo>
                  <a:pt x="1464" y="645"/>
                </a:lnTo>
                <a:lnTo>
                  <a:pt x="1460" y="682"/>
                </a:lnTo>
                <a:lnTo>
                  <a:pt x="1458" y="719"/>
                </a:lnTo>
                <a:lnTo>
                  <a:pt x="1460" y="748"/>
                </a:lnTo>
                <a:lnTo>
                  <a:pt x="1464" y="776"/>
                </a:lnTo>
                <a:lnTo>
                  <a:pt x="1472" y="802"/>
                </a:lnTo>
                <a:lnTo>
                  <a:pt x="1484" y="823"/>
                </a:lnTo>
                <a:lnTo>
                  <a:pt x="1497" y="842"/>
                </a:lnTo>
                <a:lnTo>
                  <a:pt x="1513" y="858"/>
                </a:lnTo>
                <a:lnTo>
                  <a:pt x="1531" y="873"/>
                </a:lnTo>
                <a:lnTo>
                  <a:pt x="1550" y="883"/>
                </a:lnTo>
                <a:lnTo>
                  <a:pt x="1571" y="892"/>
                </a:lnTo>
                <a:lnTo>
                  <a:pt x="1606" y="900"/>
                </a:lnTo>
                <a:lnTo>
                  <a:pt x="1642" y="902"/>
                </a:lnTo>
                <a:lnTo>
                  <a:pt x="1680" y="901"/>
                </a:lnTo>
                <a:lnTo>
                  <a:pt x="1713" y="897"/>
                </a:lnTo>
                <a:lnTo>
                  <a:pt x="1742" y="890"/>
                </a:lnTo>
                <a:lnTo>
                  <a:pt x="1780" y="876"/>
                </a:lnTo>
                <a:lnTo>
                  <a:pt x="1817" y="860"/>
                </a:lnTo>
                <a:lnTo>
                  <a:pt x="1836" y="875"/>
                </a:lnTo>
                <a:lnTo>
                  <a:pt x="1859" y="886"/>
                </a:lnTo>
                <a:lnTo>
                  <a:pt x="1886" y="895"/>
                </a:lnTo>
                <a:lnTo>
                  <a:pt x="1915" y="900"/>
                </a:lnTo>
                <a:lnTo>
                  <a:pt x="1948" y="902"/>
                </a:lnTo>
                <a:lnTo>
                  <a:pt x="1985" y="899"/>
                </a:lnTo>
                <a:lnTo>
                  <a:pt x="2021" y="893"/>
                </a:lnTo>
                <a:lnTo>
                  <a:pt x="2055" y="882"/>
                </a:lnTo>
                <a:lnTo>
                  <a:pt x="2087" y="867"/>
                </a:lnTo>
                <a:lnTo>
                  <a:pt x="2118" y="849"/>
                </a:lnTo>
                <a:lnTo>
                  <a:pt x="2145" y="828"/>
                </a:lnTo>
                <a:lnTo>
                  <a:pt x="2171" y="806"/>
                </a:lnTo>
                <a:lnTo>
                  <a:pt x="2194" y="780"/>
                </a:lnTo>
                <a:lnTo>
                  <a:pt x="2221" y="742"/>
                </a:lnTo>
                <a:lnTo>
                  <a:pt x="2244" y="702"/>
                </a:lnTo>
                <a:lnTo>
                  <a:pt x="2262" y="658"/>
                </a:lnTo>
                <a:lnTo>
                  <a:pt x="2276" y="614"/>
                </a:lnTo>
                <a:lnTo>
                  <a:pt x="2284" y="568"/>
                </a:lnTo>
                <a:lnTo>
                  <a:pt x="2286" y="521"/>
                </a:lnTo>
                <a:lnTo>
                  <a:pt x="2284" y="475"/>
                </a:lnTo>
                <a:lnTo>
                  <a:pt x="2277" y="432"/>
                </a:lnTo>
                <a:lnTo>
                  <a:pt x="2266" y="392"/>
                </a:lnTo>
                <a:lnTo>
                  <a:pt x="2250" y="355"/>
                </a:lnTo>
                <a:lnTo>
                  <a:pt x="2231" y="321"/>
                </a:lnTo>
                <a:lnTo>
                  <a:pt x="2209" y="290"/>
                </a:lnTo>
                <a:lnTo>
                  <a:pt x="2184" y="262"/>
                </a:lnTo>
                <a:lnTo>
                  <a:pt x="2156" y="237"/>
                </a:lnTo>
                <a:lnTo>
                  <a:pt x="2124" y="216"/>
                </a:lnTo>
                <a:lnTo>
                  <a:pt x="2090" y="196"/>
                </a:lnTo>
                <a:lnTo>
                  <a:pt x="2053" y="181"/>
                </a:lnTo>
                <a:lnTo>
                  <a:pt x="2015" y="167"/>
                </a:lnTo>
                <a:lnTo>
                  <a:pt x="1960" y="155"/>
                </a:lnTo>
                <a:lnTo>
                  <a:pt x="1903" y="148"/>
                </a:lnTo>
                <a:lnTo>
                  <a:pt x="1844" y="144"/>
                </a:lnTo>
                <a:close/>
                <a:moveTo>
                  <a:pt x="3322" y="0"/>
                </a:moveTo>
                <a:lnTo>
                  <a:pt x="3353" y="2"/>
                </a:lnTo>
                <a:lnTo>
                  <a:pt x="3383" y="11"/>
                </a:lnTo>
                <a:lnTo>
                  <a:pt x="3408" y="25"/>
                </a:lnTo>
                <a:lnTo>
                  <a:pt x="3431" y="42"/>
                </a:lnTo>
                <a:lnTo>
                  <a:pt x="3450" y="63"/>
                </a:lnTo>
                <a:lnTo>
                  <a:pt x="3464" y="87"/>
                </a:lnTo>
                <a:lnTo>
                  <a:pt x="3474" y="115"/>
                </a:lnTo>
                <a:lnTo>
                  <a:pt x="3477" y="143"/>
                </a:lnTo>
                <a:lnTo>
                  <a:pt x="3477" y="206"/>
                </a:lnTo>
                <a:lnTo>
                  <a:pt x="1741" y="1537"/>
                </a:lnTo>
                <a:lnTo>
                  <a:pt x="0" y="211"/>
                </a:lnTo>
                <a:lnTo>
                  <a:pt x="0" y="149"/>
                </a:lnTo>
                <a:lnTo>
                  <a:pt x="3" y="120"/>
                </a:lnTo>
                <a:lnTo>
                  <a:pt x="12" y="92"/>
                </a:lnTo>
                <a:lnTo>
                  <a:pt x="27" y="68"/>
                </a:lnTo>
                <a:lnTo>
                  <a:pt x="45" y="47"/>
                </a:lnTo>
                <a:lnTo>
                  <a:pt x="68" y="29"/>
                </a:lnTo>
                <a:lnTo>
                  <a:pt x="94" y="16"/>
                </a:lnTo>
                <a:lnTo>
                  <a:pt x="123" y="8"/>
                </a:lnTo>
                <a:lnTo>
                  <a:pt x="154" y="4"/>
                </a:lnTo>
                <a:lnTo>
                  <a:pt x="3322"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42" name="Freeform 56">
            <a:extLst>
              <a:ext uri="{FF2B5EF4-FFF2-40B4-BE49-F238E27FC236}">
                <a16:creationId xmlns:a16="http://schemas.microsoft.com/office/drawing/2014/main" id="{43F29EF2-DEC8-4F1E-90C2-C5676FCB6CE7}"/>
              </a:ext>
            </a:extLst>
          </xdr:cNvPr>
          <xdr:cNvSpPr>
            <a:spLocks noChangeArrowheads="1"/>
          </xdr:cNvSpPr>
        </xdr:nvSpPr>
        <xdr:spPr bwMode="auto">
          <a:xfrm>
            <a:off x="740" y="1209"/>
            <a:ext cx="16" cy="22"/>
          </a:xfrm>
          <a:custGeom>
            <a:avLst/>
            <a:gdLst>
              <a:gd name="T0" fmla="*/ 0 w 218"/>
              <a:gd name="T1" fmla="*/ 0 h 298"/>
              <a:gd name="T2" fmla="*/ 0 w 218"/>
              <a:gd name="T3" fmla="*/ 0 h 298"/>
              <a:gd name="T4" fmla="*/ 0 w 218"/>
              <a:gd name="T5" fmla="*/ 0 h 298"/>
              <a:gd name="T6" fmla="*/ 0 w 218"/>
              <a:gd name="T7" fmla="*/ 0 h 298"/>
              <a:gd name="T8" fmla="*/ 0 w 218"/>
              <a:gd name="T9" fmla="*/ 0 h 298"/>
              <a:gd name="T10" fmla="*/ 0 w 218"/>
              <a:gd name="T11" fmla="*/ 0 h 298"/>
              <a:gd name="T12" fmla="*/ 0 w 218"/>
              <a:gd name="T13" fmla="*/ 0 h 298"/>
              <a:gd name="T14" fmla="*/ 0 w 218"/>
              <a:gd name="T15" fmla="*/ 0 h 298"/>
              <a:gd name="T16" fmla="*/ 0 w 218"/>
              <a:gd name="T17" fmla="*/ 0 h 298"/>
              <a:gd name="T18" fmla="*/ 0 w 218"/>
              <a:gd name="T19" fmla="*/ 0 h 298"/>
              <a:gd name="T20" fmla="*/ 0 w 218"/>
              <a:gd name="T21" fmla="*/ 0 h 298"/>
              <a:gd name="T22" fmla="*/ 0 w 218"/>
              <a:gd name="T23" fmla="*/ 0 h 298"/>
              <a:gd name="T24" fmla="*/ 0 w 218"/>
              <a:gd name="T25" fmla="*/ 0 h 298"/>
              <a:gd name="T26" fmla="*/ 0 w 218"/>
              <a:gd name="T27" fmla="*/ 0 h 298"/>
              <a:gd name="T28" fmla="*/ 0 w 218"/>
              <a:gd name="T29" fmla="*/ 0 h 298"/>
              <a:gd name="T30" fmla="*/ 0 w 218"/>
              <a:gd name="T31" fmla="*/ 0 h 298"/>
              <a:gd name="T32" fmla="*/ 0 w 218"/>
              <a:gd name="T33" fmla="*/ 0 h 298"/>
              <a:gd name="T34" fmla="*/ 0 w 218"/>
              <a:gd name="T35" fmla="*/ 0 h 298"/>
              <a:gd name="T36" fmla="*/ 0 w 218"/>
              <a:gd name="T37" fmla="*/ 0 h 298"/>
              <a:gd name="T38" fmla="*/ 0 w 218"/>
              <a:gd name="T39" fmla="*/ 0 h 298"/>
              <a:gd name="T40" fmla="*/ 0 w 218"/>
              <a:gd name="T41" fmla="*/ 0 h 298"/>
              <a:gd name="T42" fmla="*/ 0 w 218"/>
              <a:gd name="T43" fmla="*/ 0 h 298"/>
              <a:gd name="T44" fmla="*/ 0 w 218"/>
              <a:gd name="T45" fmla="*/ 0 h 298"/>
              <a:gd name="T46" fmla="*/ 0 w 218"/>
              <a:gd name="T47" fmla="*/ 0 h 298"/>
              <a:gd name="T48" fmla="*/ 0 w 218"/>
              <a:gd name="T49" fmla="*/ 0 h 298"/>
              <a:gd name="T50" fmla="*/ 0 w 218"/>
              <a:gd name="T51" fmla="*/ 0 h 298"/>
              <a:gd name="T52" fmla="*/ 0 w 218"/>
              <a:gd name="T53" fmla="*/ 0 h 298"/>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18"/>
              <a:gd name="T82" fmla="*/ 0 h 298"/>
              <a:gd name="T83" fmla="*/ 218 w 218"/>
              <a:gd name="T84" fmla="*/ 298 h 298"/>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18" h="298">
                <a:moveTo>
                  <a:pt x="168" y="0"/>
                </a:moveTo>
                <a:lnTo>
                  <a:pt x="193" y="0"/>
                </a:lnTo>
                <a:lnTo>
                  <a:pt x="218" y="5"/>
                </a:lnTo>
                <a:lnTo>
                  <a:pt x="167" y="285"/>
                </a:lnTo>
                <a:lnTo>
                  <a:pt x="147" y="290"/>
                </a:lnTo>
                <a:lnTo>
                  <a:pt x="129" y="295"/>
                </a:lnTo>
                <a:lnTo>
                  <a:pt x="109" y="297"/>
                </a:lnTo>
                <a:lnTo>
                  <a:pt x="86" y="298"/>
                </a:lnTo>
                <a:lnTo>
                  <a:pt x="68" y="297"/>
                </a:lnTo>
                <a:lnTo>
                  <a:pt x="51" y="292"/>
                </a:lnTo>
                <a:lnTo>
                  <a:pt x="37" y="285"/>
                </a:lnTo>
                <a:lnTo>
                  <a:pt x="24" y="275"/>
                </a:lnTo>
                <a:lnTo>
                  <a:pt x="14" y="263"/>
                </a:lnTo>
                <a:lnTo>
                  <a:pt x="7" y="246"/>
                </a:lnTo>
                <a:lnTo>
                  <a:pt x="2" y="226"/>
                </a:lnTo>
                <a:lnTo>
                  <a:pt x="0" y="202"/>
                </a:lnTo>
                <a:lnTo>
                  <a:pt x="4" y="163"/>
                </a:lnTo>
                <a:lnTo>
                  <a:pt x="12" y="126"/>
                </a:lnTo>
                <a:lnTo>
                  <a:pt x="21" y="101"/>
                </a:lnTo>
                <a:lnTo>
                  <a:pt x="32" y="80"/>
                </a:lnTo>
                <a:lnTo>
                  <a:pt x="45" y="61"/>
                </a:lnTo>
                <a:lnTo>
                  <a:pt x="61" y="43"/>
                </a:lnTo>
                <a:lnTo>
                  <a:pt x="78" y="28"/>
                </a:lnTo>
                <a:lnTo>
                  <a:pt x="98" y="15"/>
                </a:lnTo>
                <a:lnTo>
                  <a:pt x="119" y="7"/>
                </a:lnTo>
                <a:lnTo>
                  <a:pt x="143" y="1"/>
                </a:lnTo>
                <a:lnTo>
                  <a:pt x="168"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etwork%20Strategy/15%20-%20Capacity%20Strategy%20Team/11%20-%20Projects/11%20-%20Demand%20Side%20Response/13%20-%20Open%20Utility%20-%20Piclo%20Flex/Piclo%20Flex%20-%20Competition%20Upload%20Template%20-%20Autumn%2020%20ENWL%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
      <sheetName val="README"/>
      <sheetName val="Competitions"/>
      <sheetName val="Competition Boundaries"/>
      <sheetName val="Service Window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flexible.contracts@enwl.co.uk" TargetMode="External"/><Relationship Id="rId2" Type="http://schemas.openxmlformats.org/officeDocument/2006/relationships/hyperlink" Target="http://www.picloflex.com/" TargetMode="External"/><Relationship Id="rId1" Type="http://schemas.openxmlformats.org/officeDocument/2006/relationships/hyperlink" Target="mailto:flexible.contracts@enwl.co.uk"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flexible.contracts@enwl.co.uk" TargetMode="External"/><Relationship Id="rId2" Type="http://schemas.openxmlformats.org/officeDocument/2006/relationships/hyperlink" Target="http://www.picloflex.com/" TargetMode="External"/><Relationship Id="rId1" Type="http://schemas.openxmlformats.org/officeDocument/2006/relationships/hyperlink" Target="mailto:flexible.contracts@enwl.co.uk"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flexible.contracts@enwl.co.uk" TargetMode="External"/><Relationship Id="rId2" Type="http://schemas.openxmlformats.org/officeDocument/2006/relationships/hyperlink" Target="http://www.picloflex.com/" TargetMode="External"/><Relationship Id="rId1" Type="http://schemas.openxmlformats.org/officeDocument/2006/relationships/hyperlink" Target="mailto:flexible.contracts@enwl.co.uk"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190C-E694-4F5C-835C-228DCF388E7B}">
  <dimension ref="A1:J17"/>
  <sheetViews>
    <sheetView workbookViewId="0">
      <selection activeCell="C23" sqref="C23"/>
    </sheetView>
  </sheetViews>
  <sheetFormatPr defaultColWidth="9.140625" defaultRowHeight="15"/>
  <cols>
    <col min="1" max="1" width="13.5703125" style="1" bestFit="1" customWidth="1"/>
    <col min="2" max="2" width="18.140625" style="1" customWidth="1"/>
    <col min="3" max="3" width="13.85546875" style="1" bestFit="1" customWidth="1"/>
    <col min="4" max="4" width="18.5703125" style="1" bestFit="1" customWidth="1"/>
    <col min="5" max="5" width="21.85546875" style="1" bestFit="1" customWidth="1"/>
    <col min="6" max="6" width="21.85546875" style="1" hidden="1" customWidth="1"/>
    <col min="7" max="7" width="20.7109375" style="1" bestFit="1" customWidth="1"/>
    <col min="8" max="8" width="15.5703125" style="1" customWidth="1"/>
    <col min="9" max="9" width="17.28515625" style="1" bestFit="1" customWidth="1"/>
    <col min="10" max="10" width="10.28515625" style="1" customWidth="1"/>
    <col min="11" max="11" width="11" style="1" bestFit="1" customWidth="1"/>
    <col min="12" max="13" width="10.42578125" style="1" customWidth="1"/>
    <col min="14" max="14" width="14.85546875" style="1" customWidth="1"/>
    <col min="15" max="16384" width="9.140625" style="1"/>
  </cols>
  <sheetData>
    <row r="1" spans="1:10" ht="15.75" thickBot="1"/>
    <row r="2" spans="1:10" ht="15.75" thickBot="1">
      <c r="B2" s="45" t="s">
        <v>59</v>
      </c>
      <c r="C2" s="46" t="s">
        <v>60</v>
      </c>
    </row>
    <row r="4" spans="1:10" ht="15.75" thickBot="1">
      <c r="B4" s="2" t="s">
        <v>18</v>
      </c>
      <c r="G4" s="167" t="s">
        <v>24</v>
      </c>
      <c r="H4" s="167"/>
    </row>
    <row r="5" spans="1:10" ht="30" customHeight="1">
      <c r="A5" s="168" t="s">
        <v>58</v>
      </c>
      <c r="B5" s="30" t="s">
        <v>1</v>
      </c>
      <c r="C5" s="31"/>
      <c r="D5" s="171" t="str">
        <f>IF(ISBLANK(C5),"Enter data","")</f>
        <v>Enter data</v>
      </c>
      <c r="E5" s="172"/>
      <c r="F5" s="37"/>
      <c r="G5" s="29" t="s">
        <v>5</v>
      </c>
      <c r="H5" s="173" t="str">
        <f>IF(C2="No","N/A",IFERROR(VLOOKUP(J5,Data!$A:$I,3,FALSE),"No tender matching these perameters"))</f>
        <v>No tender matching these perameters</v>
      </c>
      <c r="I5" s="174"/>
      <c r="J5" s="1" t="str">
        <f>CONCATENATE(C5,C6,C7)</f>
        <v/>
      </c>
    </row>
    <row r="6" spans="1:10" ht="45" customHeight="1">
      <c r="A6" s="169"/>
      <c r="B6" s="28" t="s">
        <v>48</v>
      </c>
      <c r="C6" s="32"/>
      <c r="D6" s="171" t="str">
        <f>IF(OR(ISBLANK(C5),ISBLANK(C6),ISBLANK(C7)),"Enter data",IF(H5="No Tender matching these perameters","No tender matching these perameters",""))</f>
        <v>Enter data</v>
      </c>
      <c r="E6" s="172"/>
      <c r="F6" s="37"/>
      <c r="G6" s="6" t="s">
        <v>15</v>
      </c>
      <c r="H6" s="175" t="str">
        <f>IFERROR(VLOOKUP(J5,Data!$A:$I,6,FALSE),"No tender matching these perameters")</f>
        <v>No tender matching these perameters</v>
      </c>
      <c r="I6" s="176"/>
    </row>
    <row r="7" spans="1:10" ht="30" customHeight="1" thickBot="1">
      <c r="A7" s="170"/>
      <c r="B7" s="43" t="s">
        <v>57</v>
      </c>
      <c r="C7" s="44"/>
      <c r="D7" s="171" t="str">
        <f>IF(ISBLANK(C7),"Enter data","")</f>
        <v>Enter data</v>
      </c>
      <c r="E7" s="172"/>
      <c r="F7" s="37"/>
      <c r="G7" s="5" t="s">
        <v>8</v>
      </c>
      <c r="H7" s="153" t="str">
        <f>IFERROR(VLOOKUP(J5,Data!$A:$I,8,FALSE),"No tender matching these perameters")</f>
        <v>No tender matching these perameters</v>
      </c>
      <c r="I7" s="154"/>
    </row>
    <row r="8" spans="1:10" ht="15" customHeight="1" thickBot="1">
      <c r="B8" s="2" t="str">
        <f>IF(C2="No","Insert Bid Details Here","")</f>
        <v/>
      </c>
      <c r="C8" s="22"/>
      <c r="D8" s="23" t="str">
        <f>IF(AND(C7="restore",C9&gt;0,C9),"No availability payments for Restore contracts","")</f>
        <v/>
      </c>
      <c r="E8" s="42"/>
      <c r="F8" s="38"/>
      <c r="G8" s="5" t="s">
        <v>16</v>
      </c>
      <c r="H8" s="153" t="str">
        <f>IFERROR(VLOOKUP(J5,Data!$A:$I,7,FALSE),"No tender matching these perameters")</f>
        <v>No tender matching these perameters</v>
      </c>
      <c r="I8" s="154"/>
    </row>
    <row r="9" spans="1:10" ht="15.75" thickBot="1">
      <c r="A9" s="34" t="s">
        <v>17</v>
      </c>
      <c r="B9" s="30" t="s">
        <v>11</v>
      </c>
      <c r="C9" s="3">
        <v>2</v>
      </c>
      <c r="D9" s="41"/>
      <c r="E9" s="42"/>
      <c r="F9" s="38"/>
      <c r="G9" s="8" t="s">
        <v>9</v>
      </c>
      <c r="H9" s="155" t="str">
        <f>IFERROR(VLOOKUP(J5,Data!$A:$I,9,FALSE),"No tender matching these perameters")</f>
        <v>No tender matching these perameters</v>
      </c>
      <c r="I9" s="156"/>
    </row>
    <row r="10" spans="1:10">
      <c r="A10" s="35"/>
      <c r="B10" s="4" t="s">
        <v>12</v>
      </c>
      <c r="C10" s="19">
        <v>6</v>
      </c>
      <c r="D10" s="157" t="str">
        <f>IF(C11&gt;H9,"Capacity exceeds network requirements","")</f>
        <v/>
      </c>
      <c r="E10" s="158"/>
      <c r="F10" s="33"/>
    </row>
    <row r="11" spans="1:10" ht="15.75" thickBot="1">
      <c r="A11" s="36"/>
      <c r="B11" s="7" t="s">
        <v>10</v>
      </c>
      <c r="C11" s="20">
        <v>2000</v>
      </c>
    </row>
    <row r="13" spans="1:10">
      <c r="A13" s="23"/>
      <c r="B13" s="24"/>
      <c r="C13" s="25"/>
      <c r="E13" s="26"/>
      <c r="F13" s="26"/>
      <c r="G13" s="27"/>
    </row>
    <row r="14" spans="1:10" ht="15.75" thickBot="1"/>
    <row r="15" spans="1:10" ht="15" customHeight="1">
      <c r="A15" s="159" t="s">
        <v>21</v>
      </c>
      <c r="B15" s="160"/>
      <c r="C15" s="161"/>
      <c r="D15" s="162" t="s">
        <v>23</v>
      </c>
      <c r="E15" s="164" t="s">
        <v>22</v>
      </c>
      <c r="F15" s="165"/>
      <c r="G15" s="165"/>
      <c r="H15" s="166"/>
      <c r="I15" s="162" t="s">
        <v>14</v>
      </c>
    </row>
    <row r="16" spans="1:10" ht="30">
      <c r="A16" s="11" t="s">
        <v>19</v>
      </c>
      <c r="B16" s="12" t="s">
        <v>20</v>
      </c>
      <c r="C16" s="13" t="s">
        <v>25</v>
      </c>
      <c r="D16" s="163"/>
      <c r="E16" s="14" t="s">
        <v>19</v>
      </c>
      <c r="F16" s="39"/>
      <c r="G16" s="15" t="s">
        <v>6</v>
      </c>
      <c r="H16" s="13" t="s">
        <v>13</v>
      </c>
      <c r="I16" s="163"/>
    </row>
    <row r="17" spans="1:9" ht="15.75" thickBot="1">
      <c r="A17" s="16" t="str">
        <f>IFERROR(C9*H7*C11,"")</f>
        <v/>
      </c>
      <c r="B17" s="17" t="str">
        <f>IFERROR(C10*H8*C11,"")</f>
        <v/>
      </c>
      <c r="C17" s="18" t="str">
        <f>IFERROR(A17+B17,"")</f>
        <v/>
      </c>
      <c r="D17" s="9" t="str">
        <f>IFERROR(C11/H9,"")</f>
        <v/>
      </c>
      <c r="E17" s="16" t="str">
        <f>IFERROR(C9*H7*H9,"")</f>
        <v/>
      </c>
      <c r="F17" s="40"/>
      <c r="G17" s="17" t="str">
        <f>IFERROR(C10*H8*H9,"")</f>
        <v/>
      </c>
      <c r="H17" s="18" t="str">
        <f>IFERROR(E17+G17,"")</f>
        <v/>
      </c>
      <c r="I17" s="10" t="str">
        <f>IFERROR(H17/H6,"")</f>
        <v/>
      </c>
    </row>
  </sheetData>
  <mergeCells count="15">
    <mergeCell ref="G4:H4"/>
    <mergeCell ref="A5:A7"/>
    <mergeCell ref="D5:E5"/>
    <mergeCell ref="H5:I5"/>
    <mergeCell ref="D6:E6"/>
    <mergeCell ref="H6:I6"/>
    <mergeCell ref="D7:E7"/>
    <mergeCell ref="H7:I7"/>
    <mergeCell ref="H8:I8"/>
    <mergeCell ref="H9:I9"/>
    <mergeCell ref="D10:E10"/>
    <mergeCell ref="A15:C15"/>
    <mergeCell ref="D15:D16"/>
    <mergeCell ref="E15:H15"/>
    <mergeCell ref="I15:I16"/>
  </mergeCells>
  <conditionalFormatting sqref="C9:C10">
    <cfRule type="notContainsBlanks" dxfId="20" priority="5">
      <formula>LEN(TRIM(C9))&gt;0</formula>
    </cfRule>
  </conditionalFormatting>
  <conditionalFormatting sqref="I17">
    <cfRule type="cellIs" dxfId="19" priority="3" operator="lessThanOrEqual">
      <formula>1</formula>
    </cfRule>
    <cfRule type="cellIs" dxfId="18" priority="4" operator="greaterThan">
      <formula>1</formula>
    </cfRule>
  </conditionalFormatting>
  <conditionalFormatting sqref="D8:F9">
    <cfRule type="notContainsBlanks" dxfId="17" priority="2">
      <formula>LEN(TRIM(D8))&gt;0</formula>
    </cfRule>
  </conditionalFormatting>
  <conditionalFormatting sqref="C5:C7">
    <cfRule type="containsBlanks" dxfId="16" priority="6">
      <formula>LEN(TRIM(C5))=0</formula>
    </cfRule>
  </conditionalFormatting>
  <conditionalFormatting sqref="A4:F7">
    <cfRule type="expression" dxfId="15" priority="1" stopIfTrue="1">
      <formula>IF($C$2="no",TRUE,FALSE)</formula>
    </cfRule>
  </conditionalFormatting>
  <dataValidations count="2">
    <dataValidation type="list" allowBlank="1" showInputMessage="1" showErrorMessage="1" sqref="C2" xr:uid="{E1D9E607-BDA5-475F-A97F-0D9D6FEAD34F}">
      <formula1>"Yes,No"</formula1>
    </dataValidation>
    <dataValidation type="list" allowBlank="1" showInputMessage="1" showErrorMessage="1" sqref="C6" xr:uid="{BEA01ED4-D291-4678-A73F-7154C7B6D5DD}">
      <formula1>"W22/23,S23,W23/24"</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B714512F-3C5C-414D-BB09-5F28E1945224}">
          <x14:formula1>
            <xm:f>'Lists &amp; wording'!$C$3:$C$5</xm:f>
          </x14:formula1>
          <xm:sqref>C7</xm:sqref>
        </x14:dataValidation>
        <x14:dataValidation type="list" allowBlank="1" showInputMessage="1" showErrorMessage="1" xr:uid="{EB888E2C-56B5-439E-9183-8404288539DE}">
          <x14:formula1>
            <xm:f>'Lists &amp; wording'!$A$3:$A$59</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18805-4662-41BE-B147-524F2B3F40A7}">
  <dimension ref="A1:M26"/>
  <sheetViews>
    <sheetView tabSelected="1" zoomScale="80" zoomScaleNormal="80" workbookViewId="0">
      <selection activeCell="A18" sqref="A18:I19"/>
    </sheetView>
  </sheetViews>
  <sheetFormatPr defaultColWidth="9.140625" defaultRowHeight="15"/>
  <cols>
    <col min="1" max="1" width="14.140625" style="49" customWidth="1"/>
    <col min="2" max="11" width="9.140625" style="49"/>
    <col min="12" max="12" width="10" style="49" customWidth="1"/>
    <col min="13" max="16384" width="9.140625" style="49"/>
  </cols>
  <sheetData>
    <row r="1" spans="1:13" ht="15.75" thickBot="1">
      <c r="A1" s="1"/>
      <c r="B1" s="1"/>
      <c r="C1" s="1"/>
      <c r="D1" s="1"/>
      <c r="E1" s="1"/>
      <c r="F1" s="1"/>
      <c r="G1" s="1"/>
      <c r="H1" s="1"/>
      <c r="I1" s="1"/>
      <c r="J1" s="1"/>
      <c r="K1" s="1"/>
      <c r="L1" s="1"/>
      <c r="M1" s="1"/>
    </row>
    <row r="2" spans="1:13" ht="33" customHeight="1" thickBot="1">
      <c r="A2" s="1"/>
      <c r="B2" s="1"/>
      <c r="C2" s="22"/>
      <c r="D2" s="185" t="s">
        <v>68</v>
      </c>
      <c r="E2" s="186"/>
      <c r="F2" s="186"/>
      <c r="G2" s="186"/>
      <c r="H2" s="187"/>
      <c r="I2" s="1"/>
      <c r="J2" s="1"/>
      <c r="K2" s="1"/>
      <c r="L2" s="1"/>
      <c r="M2" s="1"/>
    </row>
    <row r="3" spans="1:13" ht="35.25" customHeight="1">
      <c r="A3" s="1"/>
      <c r="B3" s="1"/>
      <c r="C3" s="101"/>
      <c r="D3" s="188"/>
      <c r="E3" s="189"/>
      <c r="F3" s="189"/>
      <c r="G3" s="189"/>
      <c r="H3" s="190"/>
      <c r="I3" s="1"/>
      <c r="J3" s="1"/>
      <c r="K3" s="179" t="s">
        <v>65</v>
      </c>
      <c r="L3" s="180"/>
      <c r="M3" s="1"/>
    </row>
    <row r="4" spans="1:13" ht="15.75" customHeight="1" thickBot="1">
      <c r="A4" s="1"/>
      <c r="B4" s="1"/>
      <c r="C4" s="101"/>
      <c r="D4" s="191"/>
      <c r="E4" s="192"/>
      <c r="F4" s="192"/>
      <c r="G4" s="192"/>
      <c r="H4" s="193"/>
      <c r="I4" s="1"/>
      <c r="J4" s="1"/>
      <c r="K4" s="119"/>
      <c r="L4" s="120"/>
      <c r="M4" s="1"/>
    </row>
    <row r="5" spans="1:13">
      <c r="A5" s="1"/>
      <c r="B5" s="1"/>
      <c r="C5" s="1"/>
      <c r="D5" s="1"/>
      <c r="E5" s="1"/>
      <c r="F5" s="1"/>
      <c r="G5" s="1"/>
      <c r="H5" s="1"/>
      <c r="I5" s="1"/>
      <c r="J5" s="1"/>
      <c r="K5" s="119"/>
      <c r="L5" s="120"/>
      <c r="M5" s="1"/>
    </row>
    <row r="6" spans="1:13" ht="15.75" thickBot="1">
      <c r="A6" s="1"/>
      <c r="B6" s="1"/>
      <c r="C6" s="1"/>
      <c r="D6" s="1"/>
      <c r="E6" s="1"/>
      <c r="F6" s="1"/>
      <c r="G6" s="1"/>
      <c r="H6" s="1"/>
      <c r="I6" s="1"/>
      <c r="J6" s="1"/>
      <c r="K6" s="48"/>
      <c r="L6" s="121"/>
      <c r="M6" s="1"/>
    </row>
    <row r="7" spans="1:13">
      <c r="A7" s="1"/>
      <c r="B7" s="1"/>
      <c r="C7" s="1"/>
      <c r="D7" s="1"/>
      <c r="E7" s="1"/>
      <c r="F7" s="1"/>
      <c r="G7" s="1"/>
      <c r="H7" s="1"/>
      <c r="I7" s="1"/>
      <c r="J7" s="1"/>
      <c r="K7" s="1"/>
      <c r="L7" s="1"/>
      <c r="M7" s="1"/>
    </row>
    <row r="8" spans="1:13" ht="15.75" thickBot="1">
      <c r="A8" s="1"/>
      <c r="B8" s="1"/>
      <c r="C8" s="1"/>
      <c r="D8" s="1"/>
      <c r="E8" s="1"/>
      <c r="F8" s="1"/>
      <c r="G8" s="1"/>
      <c r="H8" s="1"/>
      <c r="I8" s="1"/>
      <c r="J8" s="1"/>
      <c r="K8" s="1"/>
      <c r="L8" s="1"/>
      <c r="M8" s="1"/>
    </row>
    <row r="9" spans="1:13" ht="15" customHeight="1">
      <c r="A9" s="123" t="s">
        <v>71</v>
      </c>
      <c r="B9" s="1"/>
      <c r="C9" s="1"/>
      <c r="D9" s="1"/>
      <c r="E9" s="1"/>
      <c r="F9" s="1"/>
      <c r="G9" s="1"/>
      <c r="H9" s="1"/>
      <c r="I9" s="1"/>
      <c r="J9" s="1"/>
      <c r="K9" s="179" t="s">
        <v>66</v>
      </c>
      <c r="L9" s="180"/>
      <c r="M9" s="1"/>
    </row>
    <row r="10" spans="1:13">
      <c r="A10" s="177" t="s">
        <v>73</v>
      </c>
      <c r="B10" s="177"/>
      <c r="C10" s="177"/>
      <c r="D10" s="177"/>
      <c r="E10" s="177"/>
      <c r="F10" s="177"/>
      <c r="G10" s="177"/>
      <c r="H10" s="177"/>
      <c r="I10" s="177"/>
      <c r="J10" s="1"/>
      <c r="K10" s="181"/>
      <c r="L10" s="182"/>
      <c r="M10" s="1"/>
    </row>
    <row r="11" spans="1:13">
      <c r="A11" s="177"/>
      <c r="B11" s="177"/>
      <c r="C11" s="177"/>
      <c r="D11" s="177"/>
      <c r="E11" s="177"/>
      <c r="F11" s="177"/>
      <c r="G11" s="177"/>
      <c r="H11" s="177"/>
      <c r="I11" s="177"/>
      <c r="J11" s="1"/>
      <c r="K11" s="50"/>
      <c r="L11" s="51"/>
      <c r="M11" s="1"/>
    </row>
    <row r="12" spans="1:13">
      <c r="A12" s="177"/>
      <c r="B12" s="177"/>
      <c r="C12" s="177"/>
      <c r="D12" s="177"/>
      <c r="E12" s="177"/>
      <c r="F12" s="177"/>
      <c r="G12" s="177"/>
      <c r="H12" s="177"/>
      <c r="I12" s="177"/>
      <c r="J12" s="1"/>
      <c r="K12" s="50"/>
      <c r="L12" s="51"/>
      <c r="M12" s="1"/>
    </row>
    <row r="13" spans="1:13">
      <c r="A13" s="177"/>
      <c r="B13" s="177"/>
      <c r="C13" s="177"/>
      <c r="D13" s="177"/>
      <c r="E13" s="177"/>
      <c r="F13" s="177"/>
      <c r="G13" s="177"/>
      <c r="H13" s="177"/>
      <c r="I13" s="177"/>
      <c r="J13" s="1"/>
      <c r="K13" s="50"/>
      <c r="L13" s="51"/>
      <c r="M13" s="1"/>
    </row>
    <row r="14" spans="1:13">
      <c r="A14" s="177"/>
      <c r="B14" s="177"/>
      <c r="C14" s="177"/>
      <c r="D14" s="177"/>
      <c r="E14" s="177"/>
      <c r="F14" s="177"/>
      <c r="G14" s="177"/>
      <c r="H14" s="177"/>
      <c r="I14" s="177"/>
      <c r="J14" s="1"/>
      <c r="K14" s="50"/>
      <c r="L14" s="51"/>
      <c r="M14" s="1"/>
    </row>
    <row r="15" spans="1:13" ht="15.75" thickBot="1">
      <c r="A15" s="1"/>
      <c r="B15" s="1"/>
      <c r="C15" s="1"/>
      <c r="D15" s="1"/>
      <c r="E15" s="1"/>
      <c r="F15" s="1"/>
      <c r="G15" s="1"/>
      <c r="H15" s="1"/>
      <c r="I15" s="1"/>
      <c r="J15" s="1"/>
      <c r="K15" s="52"/>
      <c r="L15" s="53"/>
      <c r="M15" s="1"/>
    </row>
    <row r="16" spans="1:13">
      <c r="A16" s="1"/>
      <c r="B16" s="1"/>
      <c r="C16" s="1"/>
      <c r="D16" s="1"/>
      <c r="E16" s="1"/>
      <c r="F16" s="1"/>
      <c r="G16" s="1"/>
      <c r="H16" s="1"/>
      <c r="I16" s="1"/>
      <c r="J16" s="1"/>
      <c r="K16" s="1"/>
      <c r="L16" s="1"/>
      <c r="M16" s="1"/>
    </row>
    <row r="17" spans="1:13" ht="15.75" thickBot="1">
      <c r="A17" s="123" t="s">
        <v>72</v>
      </c>
      <c r="B17" s="1"/>
      <c r="C17" s="1"/>
      <c r="D17" s="1"/>
      <c r="E17" s="1"/>
      <c r="F17" s="1"/>
      <c r="G17" s="1"/>
      <c r="H17" s="1"/>
      <c r="I17" s="1"/>
      <c r="J17" s="1"/>
      <c r="K17" s="1"/>
      <c r="L17" s="1"/>
      <c r="M17" s="1"/>
    </row>
    <row r="18" spans="1:13" ht="86.25" customHeight="1" thickBot="1">
      <c r="A18" s="177" t="s">
        <v>80</v>
      </c>
      <c r="B18" s="177"/>
      <c r="C18" s="177"/>
      <c r="D18" s="177"/>
      <c r="E18" s="177"/>
      <c r="F18" s="177"/>
      <c r="G18" s="177"/>
      <c r="H18" s="177"/>
      <c r="I18" s="177"/>
      <c r="J18" s="118"/>
      <c r="K18" s="183" t="s">
        <v>67</v>
      </c>
      <c r="L18" s="184"/>
      <c r="M18" s="1"/>
    </row>
    <row r="19" spans="1:13" ht="143.25" customHeight="1">
      <c r="A19" s="177"/>
      <c r="B19" s="177"/>
      <c r="C19" s="177"/>
      <c r="D19" s="177"/>
      <c r="E19" s="177"/>
      <c r="F19" s="177"/>
      <c r="G19" s="177"/>
      <c r="H19" s="177"/>
      <c r="I19" s="177"/>
      <c r="J19" s="118"/>
      <c r="K19" s="122"/>
      <c r="L19" s="122"/>
      <c r="M19" s="1"/>
    </row>
    <row r="20" spans="1:13" ht="15.75" customHeight="1">
      <c r="A20" s="177" t="s">
        <v>74</v>
      </c>
      <c r="B20" s="177"/>
      <c r="C20" s="177"/>
      <c r="D20" s="177"/>
      <c r="E20" s="177"/>
      <c r="F20" s="177"/>
      <c r="G20" s="177"/>
      <c r="H20" s="177"/>
      <c r="I20" s="177"/>
      <c r="J20" s="118"/>
      <c r="K20" s="1"/>
      <c r="L20" s="1"/>
      <c r="M20" s="1"/>
    </row>
    <row r="21" spans="1:13" ht="45" customHeight="1">
      <c r="A21" s="178" t="s">
        <v>51</v>
      </c>
      <c r="B21" s="178"/>
      <c r="C21" s="178"/>
      <c r="D21" s="178"/>
      <c r="E21" s="178"/>
      <c r="F21" s="178"/>
      <c r="G21" s="178"/>
      <c r="H21" s="178"/>
      <c r="I21" s="178"/>
      <c r="J21" s="118"/>
      <c r="K21" s="1"/>
      <c r="L21" s="1"/>
      <c r="M21" s="1"/>
    </row>
    <row r="22" spans="1:13">
      <c r="A22" s="117"/>
      <c r="B22" s="117"/>
      <c r="C22" s="117"/>
      <c r="D22" s="117"/>
      <c r="E22" s="117"/>
      <c r="F22" s="117"/>
      <c r="G22" s="117"/>
      <c r="H22" s="117"/>
      <c r="I22" s="117"/>
      <c r="J22" s="117"/>
    </row>
    <row r="23" spans="1:13">
      <c r="A23" s="117"/>
      <c r="B23" s="117"/>
      <c r="C23" s="117"/>
      <c r="D23" s="117"/>
      <c r="E23" s="117"/>
      <c r="F23" s="117"/>
      <c r="G23" s="117"/>
      <c r="H23" s="117"/>
      <c r="I23" s="117"/>
      <c r="J23" s="117"/>
    </row>
    <row r="24" spans="1:13">
      <c r="A24" s="117"/>
      <c r="B24" s="117"/>
      <c r="C24" s="117"/>
      <c r="D24" s="117"/>
      <c r="E24" s="117"/>
      <c r="F24" s="117"/>
      <c r="G24" s="117"/>
      <c r="H24" s="117"/>
      <c r="I24" s="117"/>
      <c r="J24" s="117"/>
    </row>
    <row r="25" spans="1:13">
      <c r="A25" s="117"/>
      <c r="B25" s="117"/>
      <c r="C25" s="117"/>
      <c r="D25" s="117"/>
      <c r="E25" s="117"/>
      <c r="F25" s="117"/>
      <c r="G25" s="117"/>
      <c r="H25" s="117"/>
      <c r="I25" s="117"/>
      <c r="J25" s="117"/>
    </row>
    <row r="26" spans="1:13">
      <c r="A26" s="117"/>
      <c r="B26" s="117"/>
      <c r="C26" s="117"/>
      <c r="D26" s="117"/>
      <c r="E26" s="117"/>
      <c r="F26" s="117"/>
      <c r="G26" s="117"/>
      <c r="H26" s="117"/>
      <c r="I26" s="117"/>
      <c r="J26" s="117"/>
    </row>
  </sheetData>
  <sheetProtection algorithmName="SHA-512" hashValue="FmaRFSkscFXDLqFUz7+xcxb+MG8jqjkSX/W5FBuQV44uLaBEZ2WfosX0S6jd4fhCGEe6I4Lm+5ceHbjYxLgJkA==" saltValue="wGXqRnhx3gubq4uzcBzBXg==" spinCount="100000" sheet="1" objects="1" scenarios="1"/>
  <mergeCells count="8">
    <mergeCell ref="A20:I20"/>
    <mergeCell ref="A21:I21"/>
    <mergeCell ref="K3:L3"/>
    <mergeCell ref="K9:L10"/>
    <mergeCell ref="K18:L18"/>
    <mergeCell ref="A18:I19"/>
    <mergeCell ref="D2:H4"/>
    <mergeCell ref="A10:I14"/>
  </mergeCells>
  <hyperlinks>
    <hyperlink ref="A21:I21" r:id="rId1" display="flexible.contracts@enwl.co.uk" xr:uid="{EECE041B-5776-4E23-93FB-3663BE187ECF}"/>
    <hyperlink ref="K3:L3" r:id="rId2" display="Click here to visit Piclo" xr:uid="{90534C1A-2FF5-4D38-AE65-762938DB6F0F}"/>
    <hyperlink ref="K18:L18" r:id="rId3" display="Click here to contact us" xr:uid="{217E88B4-36DA-4739-B3CC-0BD3FA027AC8}"/>
  </hyperlinks>
  <pageMargins left="0.7" right="0.7" top="0.75" bottom="0.75" header="0.3" footer="0.3"/>
  <pageSetup paperSize="9" orientation="portrait" verticalDpi="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0098-3C98-4C0D-A81B-F4E5D8C5D684}">
  <dimension ref="A1:N30"/>
  <sheetViews>
    <sheetView zoomScale="70" zoomScaleNormal="70" workbookViewId="0">
      <selection activeCell="C11" sqref="C11"/>
    </sheetView>
  </sheetViews>
  <sheetFormatPr defaultColWidth="9.140625" defaultRowHeight="15"/>
  <cols>
    <col min="1" max="1" width="13.5703125" style="57" bestFit="1" customWidth="1"/>
    <col min="2" max="2" width="24.140625" style="57" customWidth="1"/>
    <col min="3" max="3" width="13.85546875" style="57" customWidth="1"/>
    <col min="4" max="4" width="18.5703125" style="57" bestFit="1" customWidth="1"/>
    <col min="5" max="5" width="21.85546875" style="57" bestFit="1" customWidth="1"/>
    <col min="6" max="6" width="21.85546875" style="57" hidden="1" customWidth="1"/>
    <col min="7" max="7" width="20.7109375" style="57" bestFit="1" customWidth="1"/>
    <col min="8" max="8" width="15.5703125" style="57" customWidth="1"/>
    <col min="9" max="9" width="17.28515625" style="57" bestFit="1" customWidth="1"/>
    <col min="10" max="10" width="10.28515625" style="57" hidden="1" customWidth="1"/>
    <col min="11" max="11" width="6.5703125" style="57" customWidth="1"/>
    <col min="12" max="12" width="8.5703125" style="57"/>
    <col min="13" max="13" width="11.42578125" style="57" customWidth="1"/>
    <col min="14" max="14" width="14.85546875" style="57" customWidth="1"/>
    <col min="15" max="16384" width="9.140625" style="57"/>
  </cols>
  <sheetData>
    <row r="1" spans="1:14" ht="15.75" thickBot="1">
      <c r="A1" s="54"/>
      <c r="B1" s="54"/>
      <c r="C1" s="54"/>
      <c r="D1" s="54"/>
      <c r="E1" s="54"/>
      <c r="G1" s="54"/>
      <c r="H1" s="54"/>
      <c r="I1" s="54"/>
      <c r="K1" s="54"/>
      <c r="L1" s="54"/>
      <c r="M1" s="54"/>
      <c r="N1" s="54"/>
    </row>
    <row r="2" spans="1:14" ht="15" customHeight="1" thickBot="1">
      <c r="A2" s="54"/>
      <c r="B2" s="54"/>
      <c r="C2" s="185" t="s">
        <v>68</v>
      </c>
      <c r="D2" s="186"/>
      <c r="E2" s="186"/>
      <c r="F2" s="186"/>
      <c r="G2" s="187"/>
      <c r="H2" s="101"/>
      <c r="I2" s="101"/>
      <c r="K2" s="54"/>
      <c r="L2" s="218"/>
      <c r="M2" s="218"/>
      <c r="N2" s="54"/>
    </row>
    <row r="3" spans="1:14" ht="36" customHeight="1">
      <c r="A3" s="54"/>
      <c r="B3" s="54"/>
      <c r="C3" s="188"/>
      <c r="D3" s="189"/>
      <c r="E3" s="189"/>
      <c r="F3" s="189"/>
      <c r="G3" s="190"/>
      <c r="H3" s="101"/>
      <c r="I3" s="101"/>
      <c r="K3" s="54"/>
      <c r="L3" s="179" t="s">
        <v>65</v>
      </c>
      <c r="M3" s="180"/>
      <c r="N3" s="54"/>
    </row>
    <row r="4" spans="1:14" ht="36" customHeight="1" thickBot="1">
      <c r="A4" s="54"/>
      <c r="B4" s="54"/>
      <c r="C4" s="191"/>
      <c r="D4" s="192"/>
      <c r="E4" s="192"/>
      <c r="F4" s="192"/>
      <c r="G4" s="193"/>
      <c r="H4" s="101"/>
      <c r="I4" s="101"/>
      <c r="K4" s="54"/>
      <c r="L4" s="60"/>
      <c r="M4" s="61"/>
      <c r="N4" s="54"/>
    </row>
    <row r="5" spans="1:14" ht="15" customHeight="1">
      <c r="A5" s="54"/>
      <c r="B5" s="54"/>
      <c r="C5" s="101"/>
      <c r="D5" s="101"/>
      <c r="E5" s="101"/>
      <c r="F5" s="102"/>
      <c r="G5" s="101"/>
      <c r="H5" s="101"/>
      <c r="I5" s="54"/>
      <c r="K5" s="54"/>
      <c r="L5" s="60"/>
      <c r="M5" s="61"/>
      <c r="N5" s="54"/>
    </row>
    <row r="6" spans="1:14" ht="15" customHeight="1" thickBot="1">
      <c r="A6" s="54"/>
      <c r="B6" s="54"/>
      <c r="C6" s="101"/>
      <c r="D6" s="101"/>
      <c r="E6" s="101"/>
      <c r="F6" s="102"/>
      <c r="G6" s="101"/>
      <c r="H6" s="101"/>
      <c r="I6" s="54"/>
      <c r="K6" s="54"/>
      <c r="L6" s="64"/>
      <c r="M6" s="65"/>
      <c r="N6" s="54"/>
    </row>
    <row r="7" spans="1:14" ht="15" customHeight="1">
      <c r="A7" s="54"/>
      <c r="B7" s="54"/>
      <c r="C7" s="101"/>
      <c r="D7" s="101"/>
      <c r="E7" s="101"/>
      <c r="F7" s="102"/>
      <c r="G7" s="101"/>
      <c r="H7" s="101"/>
      <c r="I7" s="54"/>
      <c r="K7" s="54"/>
      <c r="L7" s="66"/>
      <c r="M7" s="66"/>
      <c r="N7" s="54"/>
    </row>
    <row r="8" spans="1:14" ht="15" customHeight="1" thickBot="1">
      <c r="A8" s="54"/>
      <c r="B8" s="54"/>
      <c r="C8" s="54"/>
      <c r="D8" s="54"/>
      <c r="E8" s="54"/>
      <c r="G8" s="54"/>
      <c r="H8" s="54"/>
      <c r="I8" s="54"/>
      <c r="K8" s="55"/>
      <c r="L8" s="54"/>
      <c r="M8" s="54"/>
      <c r="N8" s="55"/>
    </row>
    <row r="9" spans="1:14" ht="15.75" customHeight="1">
      <c r="A9" s="54"/>
      <c r="B9" s="54"/>
      <c r="C9" s="54"/>
      <c r="D9" s="54"/>
      <c r="E9" s="54"/>
      <c r="G9" s="54"/>
      <c r="H9" s="54"/>
      <c r="I9" s="54"/>
      <c r="K9" s="55"/>
      <c r="L9" s="179" t="s">
        <v>66</v>
      </c>
      <c r="M9" s="180"/>
      <c r="N9" s="55"/>
    </row>
    <row r="10" spans="1:14" ht="15.75" thickBot="1">
      <c r="A10" s="54"/>
      <c r="B10" s="103" t="s">
        <v>18</v>
      </c>
      <c r="C10" s="54"/>
      <c r="D10" s="54"/>
      <c r="E10" s="54"/>
      <c r="G10" s="83" t="s">
        <v>24</v>
      </c>
      <c r="H10" s="83"/>
      <c r="I10" s="54"/>
      <c r="K10" s="55"/>
      <c r="L10" s="181"/>
      <c r="M10" s="182"/>
      <c r="N10" s="55"/>
    </row>
    <row r="11" spans="1:14" ht="30" customHeight="1">
      <c r="A11" s="215" t="s">
        <v>58</v>
      </c>
      <c r="B11" s="104" t="s">
        <v>1</v>
      </c>
      <c r="C11" s="124"/>
      <c r="D11" s="202" t="str">
        <f>IF(ISBLANK(C11),"Enter data","")</f>
        <v>Enter data</v>
      </c>
      <c r="E11" s="203"/>
      <c r="F11" s="105"/>
      <c r="G11" s="106" t="s">
        <v>5</v>
      </c>
      <c r="H11" s="219" t="str">
        <f>IFERROR(VLOOKUP(J11,Data!$A:$I,3,FALSE),'Lists &amp; wording'!H11)</f>
        <v>No Tender matching these parameters</v>
      </c>
      <c r="I11" s="220"/>
      <c r="J11" s="57" t="str">
        <f>CONCATENATE(C11,C12,C13)</f>
        <v/>
      </c>
      <c r="K11" s="55"/>
      <c r="L11" s="60"/>
      <c r="M11" s="61"/>
      <c r="N11" s="55"/>
    </row>
    <row r="12" spans="1:14" ht="45" customHeight="1" thickBot="1">
      <c r="A12" s="216"/>
      <c r="B12" s="107" t="s">
        <v>48</v>
      </c>
      <c r="C12" s="125"/>
      <c r="D12" s="202" t="str">
        <f>IF(ISBLANK(C12),"Enter data",IF(OR(ISBLANK(C11),ISBLANK(C12),ISBLANK(C13)),"",IF(H11='Lists &amp; wording'!H11,'Lists &amp; wording'!H11,"")))</f>
        <v>Enter data</v>
      </c>
      <c r="E12" s="203"/>
      <c r="F12" s="105"/>
      <c r="G12" s="108" t="s">
        <v>100</v>
      </c>
      <c r="H12" s="221" t="str">
        <f>IFERROR(VLOOKUP(J11,Data!$A:$I,6,FALSE),'Lists &amp; wording'!H11)</f>
        <v>No Tender matching these parameters</v>
      </c>
      <c r="I12" s="222"/>
      <c r="K12" s="55"/>
      <c r="L12" s="64"/>
      <c r="M12" s="65"/>
      <c r="N12" s="55"/>
    </row>
    <row r="13" spans="1:14" ht="30" customHeight="1" thickBot="1">
      <c r="A13" s="217"/>
      <c r="B13" s="109" t="s">
        <v>57</v>
      </c>
      <c r="C13" s="126"/>
      <c r="D13" s="202" t="str">
        <f>IF(ISBLANK(C13),"Enter data","")</f>
        <v>Enter data</v>
      </c>
      <c r="E13" s="203"/>
      <c r="F13" s="105"/>
      <c r="G13" s="110" t="s">
        <v>8</v>
      </c>
      <c r="H13" s="223" t="str">
        <f>IFERROR(VLOOKUP(J11,Data!$A:$I,8,FALSE),'Lists &amp; wording'!H11)</f>
        <v>No Tender matching these parameters</v>
      </c>
      <c r="I13" s="224"/>
      <c r="K13" s="55"/>
      <c r="L13" s="66"/>
      <c r="M13" s="66"/>
      <c r="N13" s="55"/>
    </row>
    <row r="14" spans="1:14" ht="29.25" customHeight="1" thickBot="1">
      <c r="A14" s="54"/>
      <c r="B14" s="103"/>
      <c r="C14" s="55"/>
      <c r="D14" s="54"/>
      <c r="E14" s="111"/>
      <c r="F14" s="112"/>
      <c r="G14" s="110" t="s">
        <v>16</v>
      </c>
      <c r="H14" s="223" t="str">
        <f>IFERROR(VLOOKUP(J11,Data!$A:$I,7,FALSE),'Lists &amp; wording'!H11)</f>
        <v>No Tender matching these parameters</v>
      </c>
      <c r="I14" s="224"/>
      <c r="K14" s="55"/>
      <c r="L14" s="179" t="s">
        <v>67</v>
      </c>
      <c r="M14" s="180"/>
      <c r="N14" s="55"/>
    </row>
    <row r="15" spans="1:14" ht="45.75" customHeight="1" thickBot="1">
      <c r="A15" s="73" t="s">
        <v>17</v>
      </c>
      <c r="B15" s="104" t="s">
        <v>11</v>
      </c>
      <c r="C15" s="132"/>
      <c r="D15" s="204" t="str">
        <f>IF(ISBLANK(C15),"Enter data",IF(AND(C13="restore",C15&gt;0,C15),"No availability payments for Restore contracts",""))</f>
        <v>Enter data</v>
      </c>
      <c r="E15" s="205"/>
      <c r="F15" s="112"/>
      <c r="G15" s="113" t="s">
        <v>9</v>
      </c>
      <c r="H15" s="200" t="str">
        <f>IFERROR(VLOOKUP(J11,Data!$A:$I,9,FALSE),'Lists &amp; wording'!H11)</f>
        <v>No Tender matching these parameters</v>
      </c>
      <c r="I15" s="201"/>
      <c r="K15" s="55"/>
      <c r="L15" s="60"/>
      <c r="M15" s="61"/>
      <c r="N15" s="55"/>
    </row>
    <row r="16" spans="1:14" ht="27.75" customHeight="1" thickBot="1">
      <c r="A16" s="76"/>
      <c r="B16" s="77" t="s">
        <v>12</v>
      </c>
      <c r="C16" s="133"/>
      <c r="D16" s="214" t="str">
        <f>IF(ISBLANK(C16),"Enter data","")</f>
        <v>Enter data</v>
      </c>
      <c r="E16" s="214"/>
      <c r="F16" s="114"/>
      <c r="G16" s="54"/>
      <c r="H16" s="54"/>
      <c r="I16" s="54"/>
      <c r="K16" s="55"/>
      <c r="L16" s="64"/>
      <c r="M16" s="65"/>
      <c r="N16" s="55"/>
    </row>
    <row r="17" spans="1:14" ht="15.75" thickBot="1">
      <c r="A17" s="79"/>
      <c r="B17" s="80" t="s">
        <v>10</v>
      </c>
      <c r="C17" s="126"/>
      <c r="D17" s="214" t="str">
        <f t="shared" ref="D17" si="0">IF(ISBLANK(C17),"Enter data","")</f>
        <v>Enter data</v>
      </c>
      <c r="E17" s="214"/>
      <c r="G17" s="54"/>
      <c r="H17" s="54"/>
      <c r="I17" s="54"/>
      <c r="K17" s="55"/>
      <c r="L17" s="62"/>
      <c r="M17" s="62"/>
      <c r="N17" s="55"/>
    </row>
    <row r="18" spans="1:14">
      <c r="A18" s="54"/>
      <c r="B18" s="54"/>
      <c r="C18" s="54"/>
      <c r="D18" s="54"/>
      <c r="E18" s="54"/>
      <c r="G18" s="54"/>
      <c r="H18" s="54"/>
      <c r="I18" s="54"/>
      <c r="K18" s="55"/>
      <c r="L18" s="62"/>
      <c r="M18" s="62"/>
      <c r="N18" s="55"/>
    </row>
    <row r="19" spans="1:14">
      <c r="A19" s="69"/>
      <c r="B19" s="83"/>
      <c r="C19" s="84"/>
      <c r="D19" s="54"/>
      <c r="E19" s="85"/>
      <c r="F19" s="115"/>
      <c r="G19" s="84"/>
      <c r="H19" s="54"/>
      <c r="I19" s="54"/>
      <c r="K19" s="55"/>
      <c r="L19" s="66"/>
      <c r="M19" s="66"/>
      <c r="N19" s="55"/>
    </row>
    <row r="20" spans="1:14" ht="15.75" thickBot="1">
      <c r="A20" s="54"/>
      <c r="B20" s="54"/>
      <c r="C20" s="54"/>
      <c r="D20" s="54"/>
      <c r="E20" s="54"/>
      <c r="G20" s="54"/>
      <c r="H20" s="54"/>
      <c r="I20" s="54"/>
      <c r="K20" s="55"/>
      <c r="L20" s="54"/>
      <c r="M20" s="54"/>
      <c r="N20" s="55"/>
    </row>
    <row r="21" spans="1:14" ht="15" customHeight="1">
      <c r="A21" s="211" t="s">
        <v>21</v>
      </c>
      <c r="B21" s="212"/>
      <c r="C21" s="213"/>
      <c r="D21" s="206" t="s">
        <v>23</v>
      </c>
      <c r="E21" s="208" t="s">
        <v>22</v>
      </c>
      <c r="F21" s="209"/>
      <c r="G21" s="209"/>
      <c r="H21" s="210"/>
      <c r="I21" s="206" t="s">
        <v>14</v>
      </c>
      <c r="K21" s="55"/>
      <c r="L21" s="54"/>
      <c r="M21" s="54"/>
      <c r="N21" s="55"/>
    </row>
    <row r="22" spans="1:14" ht="30">
      <c r="A22" s="87" t="s">
        <v>19</v>
      </c>
      <c r="B22" s="88" t="s">
        <v>20</v>
      </c>
      <c r="C22" s="89" t="s">
        <v>25</v>
      </c>
      <c r="D22" s="207"/>
      <c r="E22" s="91" t="s">
        <v>19</v>
      </c>
      <c r="F22" s="116"/>
      <c r="G22" s="92" t="s">
        <v>6</v>
      </c>
      <c r="H22" s="89" t="s">
        <v>13</v>
      </c>
      <c r="I22" s="207"/>
      <c r="K22" s="55"/>
      <c r="L22" s="54"/>
      <c r="M22" s="54"/>
      <c r="N22" s="55"/>
    </row>
    <row r="23" spans="1:14" ht="15.75" thickBot="1">
      <c r="A23" s="127" t="str">
        <f>IFERROR(C15*H13*C17,"")</f>
        <v/>
      </c>
      <c r="B23" s="128" t="str">
        <f>IFERROR(C16*H14*C17,"")</f>
        <v/>
      </c>
      <c r="C23" s="129" t="str">
        <f>IFERROR(A23+B23,"")</f>
        <v/>
      </c>
      <c r="D23" s="130" t="str">
        <f>IFERROR(C17/H15,"")</f>
        <v/>
      </c>
      <c r="E23" s="127" t="str">
        <f>IFERROR(C15*H13*H15,"")</f>
        <v/>
      </c>
      <c r="F23" s="131"/>
      <c r="G23" s="128" t="str">
        <f>IFERROR(C16*H14*H15,"")</f>
        <v/>
      </c>
      <c r="H23" s="129" t="str">
        <f>IFERROR(E23+G23,"")</f>
        <v/>
      </c>
      <c r="I23" s="130" t="str">
        <f>IFERROR(H23/H12,"")</f>
        <v/>
      </c>
      <c r="K23" s="55"/>
      <c r="L23" s="54"/>
      <c r="M23" s="54"/>
      <c r="N23" s="55"/>
    </row>
    <row r="24" spans="1:14" ht="15.75" customHeight="1" thickBot="1">
      <c r="A24" s="54"/>
      <c r="B24" s="54"/>
      <c r="C24" s="54"/>
      <c r="D24" s="54"/>
      <c r="E24" s="54"/>
      <c r="G24" s="54"/>
      <c r="H24" s="54"/>
      <c r="I24" s="54"/>
      <c r="K24" s="55"/>
      <c r="L24" s="54"/>
      <c r="M24" s="54"/>
      <c r="N24" s="55"/>
    </row>
    <row r="25" spans="1:14">
      <c r="A25" s="54"/>
      <c r="B25" s="198" t="s">
        <v>62</v>
      </c>
      <c r="C25" s="194" t="str">
        <f>IF(H19=0,"",IF(I23&gt;1,'Lists &amp; wording'!I4,'Lists &amp; wording'!I3))</f>
        <v/>
      </c>
      <c r="D25" s="194"/>
      <c r="E25" s="194"/>
      <c r="F25" s="194"/>
      <c r="G25" s="194"/>
      <c r="H25" s="195"/>
      <c r="I25" s="54"/>
      <c r="K25" s="55"/>
      <c r="L25" s="54"/>
      <c r="M25" s="54"/>
      <c r="N25" s="55"/>
    </row>
    <row r="26" spans="1:14" ht="35.25" customHeight="1" thickBot="1">
      <c r="A26" s="54"/>
      <c r="B26" s="199"/>
      <c r="C26" s="196"/>
      <c r="D26" s="196"/>
      <c r="E26" s="196"/>
      <c r="F26" s="196"/>
      <c r="G26" s="196"/>
      <c r="H26" s="197"/>
      <c r="I26" s="54"/>
      <c r="K26" s="55"/>
      <c r="L26" s="54"/>
      <c r="M26" s="54"/>
      <c r="N26" s="55"/>
    </row>
    <row r="27" spans="1:14">
      <c r="A27" s="54"/>
      <c r="B27" s="54"/>
      <c r="C27" s="54"/>
      <c r="D27" s="54"/>
      <c r="E27" s="54"/>
      <c r="G27" s="54"/>
      <c r="H27" s="54"/>
      <c r="I27" s="54"/>
      <c r="K27" s="55"/>
      <c r="L27" s="54"/>
      <c r="M27" s="54"/>
      <c r="N27" s="55"/>
    </row>
    <row r="28" spans="1:14">
      <c r="K28" s="56"/>
      <c r="N28" s="56"/>
    </row>
    <row r="29" spans="1:14">
      <c r="K29" s="56"/>
      <c r="N29" s="56"/>
    </row>
    <row r="30" spans="1:14">
      <c r="K30" s="56"/>
      <c r="N30" s="56"/>
    </row>
  </sheetData>
  <sheetProtection algorithmName="SHA-512" hashValue="NpALM1IBjnlfWka+4dN6cToBTlzpYaVyvHIp1ln+uJ1lhb7pPB3QFA9jjGj5eVhRtUGUvp+1GKx1qfQi5F99zA==" saltValue="gpv5xmQbosc4wcjsTS/7ug==" spinCount="100000" sheet="1" objects="1" scenarios="1"/>
  <mergeCells count="23">
    <mergeCell ref="L2:M2"/>
    <mergeCell ref="L3:M3"/>
    <mergeCell ref="L9:M10"/>
    <mergeCell ref="L14:M14"/>
    <mergeCell ref="H11:I11"/>
    <mergeCell ref="H12:I12"/>
    <mergeCell ref="H13:I13"/>
    <mergeCell ref="H14:I14"/>
    <mergeCell ref="C2:G4"/>
    <mergeCell ref="D16:E16"/>
    <mergeCell ref="D17:E17"/>
    <mergeCell ref="D12:E12"/>
    <mergeCell ref="A11:A13"/>
    <mergeCell ref="C25:H26"/>
    <mergeCell ref="B25:B26"/>
    <mergeCell ref="H15:I15"/>
    <mergeCell ref="D11:E11"/>
    <mergeCell ref="D13:E13"/>
    <mergeCell ref="D15:E15"/>
    <mergeCell ref="I21:I22"/>
    <mergeCell ref="E21:H21"/>
    <mergeCell ref="A21:C21"/>
    <mergeCell ref="D21:D22"/>
  </mergeCells>
  <conditionalFormatting sqref="C15:C16">
    <cfRule type="notContainsBlanks" dxfId="14" priority="9">
      <formula>LEN(TRIM(C15))&gt;0</formula>
    </cfRule>
  </conditionalFormatting>
  <conditionalFormatting sqref="E14:F14 D15 F15">
    <cfRule type="notContainsBlanks" dxfId="13" priority="6">
      <formula>LEN(TRIM(D14))&gt;0</formula>
    </cfRule>
  </conditionalFormatting>
  <conditionalFormatting sqref="C11:C13 C15:C17">
    <cfRule type="containsBlanks" dxfId="12" priority="10">
      <formula>LEN(TRIM(C11))=0</formula>
    </cfRule>
  </conditionalFormatting>
  <conditionalFormatting sqref="I23 C25">
    <cfRule type="expression" dxfId="11" priority="7">
      <formula>IF($I$23&lt;=1,TRUE,FALSE)</formula>
    </cfRule>
    <cfRule type="expression" dxfId="10" priority="8">
      <formula>IF($I$23&gt;1,TRUE,FALSE)</formula>
    </cfRule>
  </conditionalFormatting>
  <dataValidations count="1">
    <dataValidation type="decimal" allowBlank="1" showInputMessage="1" showErrorMessage="1" sqref="C15:C17" xr:uid="{1363DF9B-FE81-48FF-9E8D-FBD96C207E23}">
      <formula1>0</formula1>
      <formula2>1E+26</formula2>
    </dataValidation>
  </dataValidations>
  <hyperlinks>
    <hyperlink ref="L14:M18" r:id="rId1" display="Click here to contact us" xr:uid="{0AC8286C-5B29-4480-A2D1-AA6C54C86522}"/>
    <hyperlink ref="L3:M6" r:id="rId2" display="Click here to visit Piclo" xr:uid="{C64FCD20-B128-4ACB-88D3-A5300950A2D1}"/>
    <hyperlink ref="L14:M16" r:id="rId3" display="Click here to contact us" xr:uid="{A16667F8-CD1D-41E2-A566-030D64EA0A7B}"/>
  </hyperlinks>
  <pageMargins left="0.7" right="0.7" top="0.75" bottom="0.75" header="0.3" footer="0.3"/>
  <pageSetup paperSize="9" orientation="portrait" verticalDpi="0"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F5F53BC1-68E5-4B20-A54D-9786D428AA33}">
          <x14:formula1>
            <xm:f>'Lists &amp; wording'!$A$3:$A$34</xm:f>
          </x14:formula1>
          <xm:sqref>C11</xm:sqref>
        </x14:dataValidation>
        <x14:dataValidation type="list" allowBlank="1" showInputMessage="1" showErrorMessage="1" xr:uid="{F848F479-2CF7-403D-87EC-E13F909BCB9B}">
          <x14:formula1>
            <xm:f>'Lists &amp; wording'!$C$3:$C$5</xm:f>
          </x14:formula1>
          <xm:sqref>C13</xm:sqref>
        </x14:dataValidation>
        <x14:dataValidation type="list" allowBlank="1" showInputMessage="1" showErrorMessage="1" xr:uid="{8C6A2032-0D70-4F68-809A-6E78D6D29D12}">
          <x14:formula1>
            <xm:f>'Lists &amp; wording'!$B$3:$B$16</xm:f>
          </x14:formula1>
          <xm:sqref>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5B87-F46C-4C26-843D-F9A62C08A38B}">
  <dimension ref="A1:P34"/>
  <sheetViews>
    <sheetView zoomScale="80" zoomScaleNormal="80" workbookViewId="0">
      <selection activeCell="G13" sqref="G13"/>
    </sheetView>
  </sheetViews>
  <sheetFormatPr defaultColWidth="9.140625" defaultRowHeight="15"/>
  <cols>
    <col min="1" max="1" width="13.5703125" style="57" bestFit="1" customWidth="1"/>
    <col min="2" max="2" width="18.140625" style="57" customWidth="1"/>
    <col min="3" max="3" width="13.85546875" style="57" bestFit="1" customWidth="1"/>
    <col min="4" max="4" width="30.140625" style="57" customWidth="1"/>
    <col min="5" max="5" width="39.42578125" style="57" hidden="1" customWidth="1"/>
    <col min="6" max="6" width="21.85546875" style="57" bestFit="1" customWidth="1"/>
    <col min="7" max="7" width="20.7109375" style="57" customWidth="1"/>
    <col min="8" max="8" width="20.7109375" style="57" bestFit="1" customWidth="1"/>
    <col min="9" max="9" width="15.5703125" style="57" customWidth="1"/>
    <col min="10" max="10" width="5.28515625" style="57" customWidth="1"/>
    <col min="11" max="11" width="9.140625" style="57"/>
    <col min="12" max="12" width="11.42578125" style="57" customWidth="1"/>
    <col min="13" max="13" width="9.140625" style="56"/>
    <col min="14" max="14" width="11.42578125" style="56" customWidth="1"/>
    <col min="15" max="15" width="10.42578125" style="57" customWidth="1"/>
    <col min="16" max="16" width="14.85546875" style="57" customWidth="1"/>
    <col min="17" max="16384" width="9.140625" style="57"/>
  </cols>
  <sheetData>
    <row r="1" spans="1:15" ht="15.75" thickBot="1">
      <c r="A1" s="54"/>
      <c r="B1" s="54"/>
      <c r="C1" s="54"/>
      <c r="D1" s="54"/>
      <c r="E1" s="54"/>
      <c r="F1" s="54"/>
      <c r="G1" s="54"/>
      <c r="H1" s="54"/>
      <c r="I1" s="54"/>
      <c r="J1" s="54"/>
      <c r="K1" s="54"/>
      <c r="L1" s="54"/>
      <c r="M1" s="55"/>
    </row>
    <row r="2" spans="1:15" ht="15.75" customHeight="1" thickBot="1">
      <c r="A2" s="54"/>
      <c r="B2" s="54"/>
      <c r="C2" s="185" t="s">
        <v>68</v>
      </c>
      <c r="D2" s="186"/>
      <c r="E2" s="186"/>
      <c r="F2" s="186"/>
      <c r="G2" s="187"/>
      <c r="H2" s="54"/>
      <c r="I2" s="54"/>
      <c r="J2" s="54"/>
      <c r="K2" s="218"/>
      <c r="L2" s="218"/>
      <c r="M2" s="58"/>
      <c r="N2" s="59"/>
    </row>
    <row r="3" spans="1:15" ht="36" customHeight="1">
      <c r="A3" s="54"/>
      <c r="B3" s="54"/>
      <c r="C3" s="188"/>
      <c r="D3" s="189"/>
      <c r="E3" s="189"/>
      <c r="F3" s="189"/>
      <c r="G3" s="190"/>
      <c r="H3" s="54"/>
      <c r="I3" s="54"/>
      <c r="J3" s="54"/>
      <c r="K3" s="179" t="s">
        <v>65</v>
      </c>
      <c r="L3" s="180"/>
      <c r="M3" s="58"/>
      <c r="N3" s="59"/>
    </row>
    <row r="4" spans="1:15" ht="36" customHeight="1" thickBot="1">
      <c r="A4" s="54"/>
      <c r="B4" s="54"/>
      <c r="C4" s="191"/>
      <c r="D4" s="192"/>
      <c r="E4" s="192"/>
      <c r="F4" s="192"/>
      <c r="G4" s="193"/>
      <c r="H4" s="54"/>
      <c r="I4" s="54"/>
      <c r="J4" s="54"/>
      <c r="K4" s="60"/>
      <c r="L4" s="61"/>
      <c r="M4" s="62"/>
      <c r="N4" s="63"/>
    </row>
    <row r="5" spans="1:15" ht="15.75" customHeight="1">
      <c r="A5" s="54"/>
      <c r="B5" s="54"/>
      <c r="C5" s="54"/>
      <c r="D5" s="54"/>
      <c r="E5" s="54"/>
      <c r="F5" s="54"/>
      <c r="G5" s="54"/>
      <c r="H5" s="54"/>
      <c r="I5" s="54"/>
      <c r="J5" s="54"/>
      <c r="K5" s="60"/>
      <c r="L5" s="61"/>
      <c r="M5" s="62"/>
      <c r="N5" s="63"/>
    </row>
    <row r="6" spans="1:15" ht="15.75" thickBot="1">
      <c r="A6" s="54"/>
      <c r="B6" s="54"/>
      <c r="C6" s="54"/>
      <c r="D6" s="54"/>
      <c r="E6" s="54"/>
      <c r="F6" s="54"/>
      <c r="G6" s="54"/>
      <c r="H6" s="54"/>
      <c r="I6" s="54"/>
      <c r="J6" s="54"/>
      <c r="K6" s="64"/>
      <c r="L6" s="65"/>
      <c r="M6" s="62"/>
      <c r="N6" s="63"/>
    </row>
    <row r="7" spans="1:15">
      <c r="A7" s="54"/>
      <c r="B7" s="54"/>
      <c r="C7" s="54"/>
      <c r="D7" s="54"/>
      <c r="E7" s="54"/>
      <c r="F7" s="54"/>
      <c r="G7" s="54"/>
      <c r="H7" s="54"/>
      <c r="I7" s="54"/>
      <c r="J7" s="54"/>
      <c r="K7" s="66"/>
      <c r="L7" s="66"/>
      <c r="M7" s="62"/>
      <c r="N7" s="63"/>
    </row>
    <row r="8" spans="1:15" ht="15.75" thickBot="1">
      <c r="A8" s="54"/>
      <c r="B8" s="54"/>
      <c r="C8" s="54"/>
      <c r="D8" s="54"/>
      <c r="E8" s="54"/>
      <c r="F8" s="54"/>
      <c r="G8" s="54"/>
      <c r="H8" s="54"/>
      <c r="I8" s="54"/>
      <c r="J8" s="54"/>
      <c r="K8" s="54"/>
      <c r="L8" s="54"/>
      <c r="M8" s="62"/>
      <c r="N8" s="63"/>
    </row>
    <row r="9" spans="1:15" ht="15" customHeight="1">
      <c r="A9" s="230" t="s">
        <v>18</v>
      </c>
      <c r="B9" s="230"/>
      <c r="C9" s="230"/>
      <c r="D9" s="54"/>
      <c r="E9" s="54"/>
      <c r="F9" s="54"/>
      <c r="G9" s="228" t="s">
        <v>61</v>
      </c>
      <c r="H9" s="228"/>
      <c r="I9" s="54"/>
      <c r="J9" s="54"/>
      <c r="K9" s="179" t="s">
        <v>66</v>
      </c>
      <c r="L9" s="180"/>
      <c r="M9" s="67"/>
      <c r="N9" s="68"/>
    </row>
    <row r="10" spans="1:15" ht="15" customHeight="1" thickBot="1">
      <c r="A10" s="229"/>
      <c r="B10" s="229"/>
      <c r="C10" s="229"/>
      <c r="D10" s="69"/>
      <c r="E10" s="69"/>
      <c r="F10" s="54"/>
      <c r="G10" s="229"/>
      <c r="H10" s="229"/>
      <c r="I10" s="70"/>
      <c r="J10" s="71"/>
      <c r="K10" s="181"/>
      <c r="L10" s="182"/>
      <c r="M10" s="55"/>
      <c r="O10" s="72"/>
    </row>
    <row r="11" spans="1:15" ht="45" customHeight="1">
      <c r="A11" s="73" t="s">
        <v>17</v>
      </c>
      <c r="B11" s="74" t="s">
        <v>11</v>
      </c>
      <c r="C11" s="3"/>
      <c r="D11" s="225" t="str">
        <f>IF(ISBLANK(H11),"Enter data","")</f>
        <v>Enter data</v>
      </c>
      <c r="E11" s="204"/>
      <c r="F11" s="204"/>
      <c r="G11" s="75" t="s">
        <v>15</v>
      </c>
      <c r="H11" s="98"/>
      <c r="I11" s="134" t="str">
        <f>IF(ISBLANK(H11),"Enter data","")</f>
        <v>Enter data</v>
      </c>
      <c r="J11" s="71"/>
      <c r="K11" s="60"/>
      <c r="L11" s="61"/>
      <c r="M11" s="58"/>
      <c r="N11" s="59"/>
      <c r="O11" s="72"/>
    </row>
    <row r="12" spans="1:15" ht="20.100000000000001" customHeight="1" thickBot="1">
      <c r="A12" s="76"/>
      <c r="B12" s="77" t="s">
        <v>12</v>
      </c>
      <c r="C12" s="19"/>
      <c r="D12" s="225" t="str">
        <f>IF(ISBLANK(C12),"Enter data","")</f>
        <v>Enter data</v>
      </c>
      <c r="E12" s="204"/>
      <c r="F12" s="204"/>
      <c r="G12" s="78" t="s">
        <v>8</v>
      </c>
      <c r="H12" s="99"/>
      <c r="I12" s="134" t="str">
        <f t="shared" ref="I12:I14" si="0">IF(ISBLANK(H12),"Enter data","")</f>
        <v>Enter data</v>
      </c>
      <c r="J12" s="71"/>
      <c r="K12" s="64"/>
      <c r="L12" s="65"/>
      <c r="M12" s="58"/>
      <c r="N12" s="59"/>
      <c r="O12" s="72"/>
    </row>
    <row r="13" spans="1:15" ht="20.100000000000001" customHeight="1" thickBot="1">
      <c r="A13" s="79"/>
      <c r="B13" s="80" t="s">
        <v>10</v>
      </c>
      <c r="C13" s="20"/>
      <c r="D13" s="225" t="str">
        <f>IF(ISBLANK(C13),"Enter data",IF(C13&gt;H14,"Capacity exceeds network requirements",""))</f>
        <v>Enter data</v>
      </c>
      <c r="E13" s="204"/>
      <c r="F13" s="204"/>
      <c r="G13" s="78" t="s">
        <v>16</v>
      </c>
      <c r="H13" s="99"/>
      <c r="I13" s="134" t="str">
        <f t="shared" si="0"/>
        <v>Enter data</v>
      </c>
      <c r="J13" s="71"/>
      <c r="K13" s="66"/>
      <c r="L13" s="66"/>
      <c r="M13" s="62"/>
      <c r="N13" s="63"/>
      <c r="O13" s="72"/>
    </row>
    <row r="14" spans="1:15" ht="45" customHeight="1" thickBot="1">
      <c r="A14" s="54"/>
      <c r="B14" s="54"/>
      <c r="C14" s="54"/>
      <c r="D14" s="81"/>
      <c r="E14" s="54"/>
      <c r="F14" s="54"/>
      <c r="G14" s="82" t="s">
        <v>9</v>
      </c>
      <c r="H14" s="100"/>
      <c r="I14" s="134" t="str">
        <f t="shared" si="0"/>
        <v>Enter data</v>
      </c>
      <c r="J14" s="54"/>
      <c r="K14" s="226" t="s">
        <v>67</v>
      </c>
      <c r="L14" s="227"/>
      <c r="M14" s="62"/>
      <c r="N14" s="63"/>
    </row>
    <row r="15" spans="1:15">
      <c r="A15" s="69"/>
      <c r="B15" s="83"/>
      <c r="C15" s="84"/>
      <c r="D15" s="54"/>
      <c r="E15" s="54"/>
      <c r="F15" s="85"/>
      <c r="G15" s="85"/>
      <c r="H15" s="84"/>
      <c r="I15" s="54"/>
      <c r="J15" s="54"/>
      <c r="K15" s="60"/>
      <c r="L15" s="61"/>
      <c r="M15" s="67"/>
      <c r="N15" s="68"/>
    </row>
    <row r="16" spans="1:15" ht="15.75" thickBot="1">
      <c r="A16" s="54"/>
      <c r="B16" s="54"/>
      <c r="C16" s="54"/>
      <c r="D16" s="54"/>
      <c r="E16" s="54"/>
      <c r="F16" s="54"/>
      <c r="G16" s="54"/>
      <c r="H16" s="54"/>
      <c r="I16" s="54"/>
      <c r="J16" s="54"/>
      <c r="K16" s="60"/>
      <c r="L16" s="61"/>
      <c r="M16" s="58"/>
      <c r="N16" s="59"/>
    </row>
    <row r="17" spans="1:16" ht="15" customHeight="1" thickBot="1">
      <c r="A17" s="211" t="s">
        <v>21</v>
      </c>
      <c r="B17" s="212"/>
      <c r="C17" s="213"/>
      <c r="D17" s="206" t="s">
        <v>23</v>
      </c>
      <c r="E17" s="86"/>
      <c r="F17" s="208" t="s">
        <v>22</v>
      </c>
      <c r="G17" s="209"/>
      <c r="H17" s="209"/>
      <c r="I17" s="206" t="s">
        <v>14</v>
      </c>
      <c r="J17" s="54"/>
      <c r="K17" s="64"/>
      <c r="L17" s="65"/>
      <c r="M17" s="62"/>
      <c r="N17" s="63"/>
    </row>
    <row r="18" spans="1:16" ht="30">
      <c r="A18" s="87" t="s">
        <v>19</v>
      </c>
      <c r="B18" s="88" t="s">
        <v>20</v>
      </c>
      <c r="C18" s="89" t="s">
        <v>25</v>
      </c>
      <c r="D18" s="207"/>
      <c r="E18" s="90"/>
      <c r="F18" s="91" t="s">
        <v>19</v>
      </c>
      <c r="G18" s="92" t="s">
        <v>6</v>
      </c>
      <c r="H18" s="89" t="s">
        <v>13</v>
      </c>
      <c r="I18" s="207"/>
      <c r="J18" s="54"/>
      <c r="K18" s="62"/>
      <c r="L18" s="62"/>
      <c r="M18" s="62"/>
      <c r="N18" s="63"/>
    </row>
    <row r="19" spans="1:16" ht="15.75" thickBot="1">
      <c r="A19" s="93">
        <f>IFERROR(C11*H12*C13,"")</f>
        <v>0</v>
      </c>
      <c r="B19" s="94">
        <f>IFERROR(C12*H13*C13,"")</f>
        <v>0</v>
      </c>
      <c r="C19" s="95">
        <f>IFERROR(A19+B19,"")</f>
        <v>0</v>
      </c>
      <c r="D19" s="96" t="str">
        <f>IFERROR(C13/H14,"")</f>
        <v/>
      </c>
      <c r="E19" s="97"/>
      <c r="F19" s="93">
        <f>IFERROR(C11*H12*H14,"")</f>
        <v>0</v>
      </c>
      <c r="G19" s="94">
        <f>IFERROR(C12*H13*H14,"")</f>
        <v>0</v>
      </c>
      <c r="H19" s="95">
        <f>IFERROR(F19+G19,"")</f>
        <v>0</v>
      </c>
      <c r="I19" s="96" t="str">
        <f>IFERROR(H19/H11,"")</f>
        <v/>
      </c>
      <c r="J19" s="54"/>
      <c r="K19" s="66"/>
      <c r="L19" s="66"/>
      <c r="M19" s="62"/>
      <c r="N19" s="63"/>
    </row>
    <row r="20" spans="1:16">
      <c r="A20" s="54"/>
      <c r="B20" s="54"/>
      <c r="C20" s="54"/>
      <c r="D20" s="54"/>
      <c r="E20" s="54"/>
      <c r="F20" s="54"/>
      <c r="G20" s="54"/>
      <c r="H20" s="54"/>
      <c r="I20" s="54"/>
      <c r="J20" s="54"/>
      <c r="K20" s="54"/>
      <c r="L20" s="54"/>
      <c r="M20" s="62"/>
      <c r="N20" s="63"/>
    </row>
    <row r="21" spans="1:16" ht="15.75" thickBot="1">
      <c r="A21" s="54"/>
      <c r="B21" s="54"/>
      <c r="C21" s="54"/>
      <c r="D21" s="54"/>
      <c r="E21" s="54"/>
      <c r="F21" s="54"/>
      <c r="G21" s="54"/>
      <c r="H21" s="54"/>
      <c r="I21" s="54"/>
      <c r="J21" s="54"/>
      <c r="K21" s="54"/>
      <c r="L21" s="54"/>
      <c r="M21" s="67"/>
      <c r="N21" s="68"/>
    </row>
    <row r="22" spans="1:16">
      <c r="A22" s="54"/>
      <c r="B22" s="198" t="s">
        <v>62</v>
      </c>
      <c r="C22" s="194" t="str">
        <f>IF(H19=0,"",IF(I19&gt;1,'Lists &amp; wording'!I4,'Lists &amp; wording'!I3))</f>
        <v/>
      </c>
      <c r="D22" s="194"/>
      <c r="E22" s="194"/>
      <c r="F22" s="194"/>
      <c r="G22" s="194"/>
      <c r="H22" s="195"/>
      <c r="I22" s="54"/>
      <c r="J22" s="55"/>
      <c r="K22" s="54"/>
      <c r="L22" s="54"/>
      <c r="M22" s="55"/>
      <c r="N22" s="57"/>
    </row>
    <row r="23" spans="1:16" ht="35.25" customHeight="1" thickBot="1">
      <c r="A23" s="54"/>
      <c r="B23" s="199"/>
      <c r="C23" s="196"/>
      <c r="D23" s="196"/>
      <c r="E23" s="196"/>
      <c r="F23" s="196"/>
      <c r="G23" s="196"/>
      <c r="H23" s="197"/>
      <c r="I23" s="54"/>
      <c r="J23" s="55"/>
      <c r="K23" s="54"/>
      <c r="L23" s="54"/>
      <c r="M23" s="55"/>
      <c r="N23" s="57"/>
    </row>
    <row r="24" spans="1:16">
      <c r="A24" s="54"/>
      <c r="B24" s="54"/>
      <c r="C24" s="54"/>
      <c r="D24" s="54"/>
      <c r="E24" s="54"/>
      <c r="F24" s="54"/>
      <c r="G24" s="54"/>
      <c r="H24" s="54"/>
      <c r="I24" s="54"/>
      <c r="J24" s="54"/>
      <c r="K24" s="54"/>
      <c r="L24" s="54"/>
      <c r="M24" s="55"/>
    </row>
    <row r="26" spans="1:16">
      <c r="I26" s="72"/>
      <c r="J26" s="72"/>
      <c r="O26" s="72"/>
      <c r="P26" s="72"/>
    </row>
    <row r="27" spans="1:16">
      <c r="I27" s="72"/>
      <c r="J27" s="72"/>
      <c r="O27" s="72"/>
      <c r="P27" s="72"/>
    </row>
    <row r="28" spans="1:16">
      <c r="I28" s="72"/>
      <c r="J28" s="72"/>
      <c r="O28" s="72"/>
      <c r="P28" s="72"/>
    </row>
    <row r="29" spans="1:16">
      <c r="I29" s="72"/>
      <c r="J29" s="72"/>
      <c r="O29" s="72"/>
      <c r="P29" s="72"/>
    </row>
    <row r="30" spans="1:16">
      <c r="I30" s="72"/>
      <c r="J30" s="72"/>
      <c r="O30" s="72"/>
      <c r="P30" s="72"/>
    </row>
    <row r="31" spans="1:16">
      <c r="I31" s="72"/>
      <c r="J31" s="72"/>
      <c r="O31" s="72"/>
      <c r="P31" s="72"/>
    </row>
    <row r="32" spans="1:16">
      <c r="I32" s="72"/>
      <c r="J32" s="72"/>
      <c r="O32" s="72"/>
      <c r="P32" s="72"/>
    </row>
    <row r="33" spans="9:16">
      <c r="I33" s="72"/>
      <c r="J33" s="72"/>
      <c r="O33" s="72"/>
      <c r="P33" s="72"/>
    </row>
    <row r="34" spans="9:16">
      <c r="I34" s="72"/>
      <c r="J34" s="72"/>
      <c r="O34" s="72"/>
      <c r="P34" s="72"/>
    </row>
  </sheetData>
  <sheetProtection algorithmName="SHA-512" hashValue="LpJ3o/7pvX07aVJQYux1Th8AtUsmrjs/zYVJGJq1tuIHCum5tKcfjqQLfdz7r8HOP4W97ulGemo85HoATSjVow==" saltValue="iaqG/qqzT3XqJ6PT+8x8Dw==" spinCount="100000" sheet="1" objects="1" scenarios="1"/>
  <mergeCells count="16">
    <mergeCell ref="B22:B23"/>
    <mergeCell ref="C22:H23"/>
    <mergeCell ref="G9:H10"/>
    <mergeCell ref="D13:F13"/>
    <mergeCell ref="A9:C10"/>
    <mergeCell ref="F17:H17"/>
    <mergeCell ref="K9:L10"/>
    <mergeCell ref="C2:G4"/>
    <mergeCell ref="K2:L2"/>
    <mergeCell ref="K3:L3"/>
    <mergeCell ref="K14:L14"/>
    <mergeCell ref="I17:I18"/>
    <mergeCell ref="A17:C17"/>
    <mergeCell ref="D17:D18"/>
    <mergeCell ref="D12:F12"/>
    <mergeCell ref="D11:F11"/>
  </mergeCells>
  <conditionalFormatting sqref="C11:C12">
    <cfRule type="notContainsBlanks" dxfId="9" priority="11">
      <formula>LEN(TRIM(C11))&gt;0</formula>
    </cfRule>
  </conditionalFormatting>
  <conditionalFormatting sqref="D10:E10 D11">
    <cfRule type="notContainsBlanks" dxfId="8" priority="8">
      <formula>LEN(TRIM(D10))&gt;0</formula>
    </cfRule>
  </conditionalFormatting>
  <conditionalFormatting sqref="H11:H14 C11:C13">
    <cfRule type="containsBlanks" dxfId="7" priority="6">
      <formula>LEN(TRIM(C11))=0</formula>
    </cfRule>
  </conditionalFormatting>
  <conditionalFormatting sqref="A9">
    <cfRule type="expression" dxfId="6" priority="5" stopIfTrue="1">
      <formula>IF($C$9="no",TRUE,FALSE)</formula>
    </cfRule>
  </conditionalFormatting>
  <conditionalFormatting sqref="I19 C22">
    <cfRule type="expression" dxfId="5" priority="9">
      <formula>IF($I$23&lt;=1,TRUE,FALSE)</formula>
    </cfRule>
    <cfRule type="expression" dxfId="4" priority="10">
      <formula>IF($I$23&gt;1,TRUE,FALSE)</formula>
    </cfRule>
  </conditionalFormatting>
  <conditionalFormatting sqref="D12">
    <cfRule type="notContainsBlanks" dxfId="3" priority="2">
      <formula>LEN(TRIM(D12))&gt;0</formula>
    </cfRule>
  </conditionalFormatting>
  <conditionalFormatting sqref="D13">
    <cfRule type="notContainsBlanks" dxfId="2" priority="1">
      <formula>LEN(TRIM(D13))&gt;0</formula>
    </cfRule>
  </conditionalFormatting>
  <hyperlinks>
    <hyperlink ref="K14:L18" r:id="rId1" display="Click here to contact us" xr:uid="{57475A3F-4F3F-408A-BFA2-CBB252BC09A8}"/>
    <hyperlink ref="K3:L6" r:id="rId2" display="Click here to visit Piclo" xr:uid="{D9F59F36-BDBA-4D07-989B-7AB41DEAF061}"/>
    <hyperlink ref="K14:L17" r:id="rId3" display="Click here to contact us" xr:uid="{C47F2EA3-0935-45F1-9F3F-BB096FC6102D}"/>
  </hyperlinks>
  <pageMargins left="0.7" right="0.7" top="0.75" bottom="0.75" header="0.3" footer="0.3"/>
  <pageSetup paperSize="9" orientation="portrait" verticalDpi="0" r:id="rId4"/>
  <drawing r:id="rId5"/>
  <extLst>
    <ext xmlns:x14="http://schemas.microsoft.com/office/spreadsheetml/2009/9/main" uri="{78C0D931-6437-407d-A8EE-F0AAD7539E65}">
      <x14:conditionalFormattings>
        <x14:conditionalFormatting xmlns:xm="http://schemas.microsoft.com/office/excel/2006/main">
          <x14:cfRule type="expression" priority="3" id="{C5A9751E-D5BD-4015-972F-C609ABEF578D}">
            <xm:f>IF('Tender Finder'!$I$23&lt;=1,TRUE,FALSE)</xm:f>
            <x14:dxf>
              <font>
                <color rgb="FF00B050"/>
              </font>
            </x14:dxf>
          </x14:cfRule>
          <x14:cfRule type="expression" priority="4" id="{4C0BBD8C-A283-443C-9532-79EDC0068BBA}">
            <xm:f>IF('Tender Finder'!$I$23&gt;1,TRUE,FALSE)</xm:f>
            <x14:dxf>
              <font>
                <color rgb="FFFF0000"/>
              </font>
              <fill>
                <patternFill patternType="none">
                  <bgColor auto="1"/>
                </patternFill>
              </fill>
            </x14:dxf>
          </x14:cfRule>
          <xm:sqref>C22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6293-32C5-4D06-ABFC-CA13983FE186}">
  <dimension ref="A1:P71"/>
  <sheetViews>
    <sheetView showZeros="0" topLeftCell="A3" workbookViewId="0">
      <selection activeCell="C19" sqref="C19"/>
    </sheetView>
  </sheetViews>
  <sheetFormatPr defaultRowHeight="15"/>
  <cols>
    <col min="1" max="1" width="18.7109375" style="231" bestFit="1" customWidth="1"/>
    <col min="2" max="2" width="16" style="231" bestFit="1" customWidth="1"/>
    <col min="3" max="3" width="10.7109375" style="231" customWidth="1"/>
    <col min="8" max="8" width="19" bestFit="1" customWidth="1"/>
    <col min="9" max="9" width="42.28515625" bestFit="1" customWidth="1"/>
  </cols>
  <sheetData>
    <row r="1" spans="1:16">
      <c r="A1" s="231" t="s">
        <v>103</v>
      </c>
      <c r="B1" s="231" t="s">
        <v>99</v>
      </c>
      <c r="C1" s="231" t="s">
        <v>104</v>
      </c>
      <c r="P1" s="152">
        <f>IF(A3="","",MAX(A$1:A1)+1)</f>
        <v>1</v>
      </c>
    </row>
    <row r="2" spans="1:16">
      <c r="A2" s="232" t="s">
        <v>102</v>
      </c>
      <c r="B2" s="231" t="s">
        <v>102</v>
      </c>
      <c r="C2" s="231" t="s">
        <v>102</v>
      </c>
      <c r="P2" s="152">
        <f>IF(A4="","",MAX(A$1:A2)+1)</f>
        <v>1</v>
      </c>
    </row>
    <row r="3" spans="1:16" ht="60">
      <c r="A3" s="233" t="str">
        <f>IFERROR(INDEX('Competition Data'!$A$2:$A$3000, MATCH(0, INDEX(COUNTIF($A$2:A2, 'Competition Data'!$A$2:$A$3000), 0, 0), 0)), "")</f>
        <v>Alston</v>
      </c>
      <c r="B3" t="s">
        <v>49</v>
      </c>
      <c r="C3" s="231" t="str">
        <f>IFERROR(INDEX('Competition Data'!$C$2:$C$3000, MATCH(0, INDEX(COUNTIF($C$2:C2, 'Competition Data'!$C$2:$C$3000), 0, 0), 0)), "")</f>
        <v>Dynamic</v>
      </c>
      <c r="H3" s="47" t="s">
        <v>63</v>
      </c>
      <c r="I3" s="47" t="s">
        <v>69</v>
      </c>
      <c r="P3" s="152">
        <f>IF(A5="","",MAX(A$1:A3)+1)</f>
        <v>1</v>
      </c>
    </row>
    <row r="4" spans="1:16" ht="75">
      <c r="A4" s="233" t="str">
        <f>IFERROR(INDEX('Competition Data'!$A$2:$A$3000, MATCH(0, INDEX(COUNTIF($A$2:A3, 'Competition Data'!$A$2:$A$3000), 0, 0), 0)), "")</f>
        <v>Ardwick</v>
      </c>
      <c r="B4" t="s">
        <v>94</v>
      </c>
      <c r="C4" s="231" t="str">
        <f>IFERROR(INDEX('Competition Data'!$C$2:$C$3000, MATCH(0, INDEX(COUNTIF($C$2:C3, 'Competition Data'!$C$2:$C$3000), 0, 0), 0)), "")</f>
        <v>Restore</v>
      </c>
      <c r="H4" s="47" t="s">
        <v>64</v>
      </c>
      <c r="I4" s="47" t="s">
        <v>70</v>
      </c>
    </row>
    <row r="5" spans="1:16">
      <c r="A5" s="233" t="str">
        <f>IFERROR(INDEX('Competition Data'!$A$2:$A$3000, MATCH(0, INDEX(COUNTIF($A$2:A4, 'Competition Data'!$A$2:$A$3000), 0, 0), 0)), "")</f>
        <v>Askerton Castle</v>
      </c>
      <c r="B5" t="s">
        <v>86</v>
      </c>
      <c r="C5" s="231" t="str">
        <f>IFERROR(INDEX('Competition Data'!$C$2:$C$3000, MATCH(0, INDEX(COUNTIF($C$2:C4, 'Competition Data'!$C$2:$C$3000), 0, 0), 0)), "")</f>
        <v>Secure</v>
      </c>
    </row>
    <row r="6" spans="1:16">
      <c r="A6" s="233" t="str">
        <f>IFERROR(INDEX('Competition Data'!$A$2:$A$3000, MATCH(0, INDEX(COUNTIF($A$2:A5, 'Competition Data'!$A$2:$A$3000), 0, 0), 0)), "")</f>
        <v>Bentham</v>
      </c>
      <c r="B6" t="s">
        <v>87</v>
      </c>
      <c r="C6" s="231">
        <f>IFERROR(INDEX('Competition Data'!$C$2:$C$3000, MATCH(0, INDEX(COUNTIF($C$2:C5, 'Competition Data'!$C$2:$C$3000), 0, 0), 0)), "")</f>
        <v>0</v>
      </c>
    </row>
    <row r="7" spans="1:16">
      <c r="A7" s="233" t="str">
        <f>IFERROR(INDEX('Competition Data'!$A$2:$A$3000, MATCH(0, INDEX(COUNTIF($A$2:A6, 'Competition Data'!$A$2:$A$3000), 0, 0), 0)), "")</f>
        <v>Bolton By Bowland</v>
      </c>
      <c r="B7" t="s">
        <v>95</v>
      </c>
      <c r="C7" s="231" t="str">
        <f>IFERROR(INDEX('Competition Data'!$C$2:$C$3000, MATCH(0, INDEX(COUNTIF($C$2:C6, 'Competition Data'!$C$2:$C$3000), 0, 0), 0)), "")</f>
        <v/>
      </c>
    </row>
    <row r="8" spans="1:16">
      <c r="A8" s="233" t="str">
        <f>IFERROR(INDEX('Competition Data'!$A$2:$A$3000, MATCH(0, INDEX(COUNTIF($A$2:A7, 'Competition Data'!$A$2:$A$3000), 0, 0), 0)), "")</f>
        <v>Catterall Waterworks</v>
      </c>
      <c r="B8" t="s">
        <v>88</v>
      </c>
      <c r="C8" s="231" t="str">
        <f>IFERROR(INDEX('Competition Data'!$C$2:$C$3000, MATCH(0, INDEX(COUNTIF($C$2:C7, 'Competition Data'!$C$2:$C$3000), 0, 0), 0)), "")</f>
        <v/>
      </c>
    </row>
    <row r="9" spans="1:16">
      <c r="A9" s="233" t="str">
        <f>IFERROR(INDEX('Competition Data'!$A$2:$A$3000, MATCH(0, INDEX(COUNTIF($A$2:A8, 'Competition Data'!$A$2:$A$3000), 0, 0), 0)), "")</f>
        <v>Church</v>
      </c>
      <c r="B9" t="s">
        <v>89</v>
      </c>
      <c r="C9" s="231" t="str">
        <f>IFERROR(INDEX('Competition Data'!$C$2:$C$3000, MATCH(0, INDEX(COUNTIF($C$2:C8, 'Competition Data'!$C$2:$C$3000), 0, 0), 0)), "")</f>
        <v/>
      </c>
    </row>
    <row r="10" spans="1:16">
      <c r="A10" s="233" t="str">
        <f>IFERROR(INDEX('Competition Data'!$A$2:$A$3000, MATCH(0, INDEX(COUNTIF($A$2:A9, 'Competition Data'!$A$2:$A$3000), 0, 0), 0)), "")</f>
        <v>Claughton</v>
      </c>
      <c r="B10" t="s">
        <v>96</v>
      </c>
      <c r="C10" s="231" t="str">
        <f>IFERROR(INDEX('Competition Data'!$C$2:$C$3000, MATCH(0, INDEX(COUNTIF($C$2:C9, 'Competition Data'!$C$2:$C$3000), 0, 0), 0)), "")</f>
        <v/>
      </c>
    </row>
    <row r="11" spans="1:16">
      <c r="A11" s="233" t="str">
        <f>IFERROR(INDEX('Competition Data'!$A$2:$A$3000, MATCH(0, INDEX(COUNTIF($A$2:A10, 'Competition Data'!$A$2:$A$3000), 0, 0), 0)), "")</f>
        <v>Coniston</v>
      </c>
      <c r="B11" t="s">
        <v>90</v>
      </c>
      <c r="C11" s="231" t="str">
        <f>IFERROR(INDEX('Competition Data'!$C$2:$C$3000, MATCH(0, INDEX(COUNTIF($C$2:C10, 'Competition Data'!$C$2:$C$3000), 0, 0), 0)), "")</f>
        <v/>
      </c>
      <c r="H11" t="s">
        <v>75</v>
      </c>
    </row>
    <row r="12" spans="1:16">
      <c r="A12" s="233" t="str">
        <f>IFERROR(INDEX('Competition Data'!$A$2:$A$3000, MATCH(0, INDEX(COUNTIF($A$2:A11, 'Competition Data'!$A$2:$A$3000), 0, 0), 0)), "")</f>
        <v>Eastlands</v>
      </c>
      <c r="B12" t="s">
        <v>91</v>
      </c>
      <c r="C12" s="231" t="str">
        <f>IFERROR(INDEX('Competition Data'!$C$2:$C$3000, MATCH(0, INDEX(COUNTIF($C$2:C11, 'Competition Data'!$C$2:$C$3000), 0, 0), 0)), "")</f>
        <v/>
      </c>
    </row>
    <row r="13" spans="1:16">
      <c r="A13" s="233" t="str">
        <f>IFERROR(INDEX('Competition Data'!$A$2:$A$3000, MATCH(0, INDEX(COUNTIF($A$2:A12, 'Competition Data'!$A$2:$A$3000), 0, 0), 0)), "")</f>
        <v>Flat Lane</v>
      </c>
      <c r="B13" t="s">
        <v>97</v>
      </c>
      <c r="C13" s="231" t="str">
        <f>IFERROR(INDEX('Competition Data'!$C$2:$C$3000, MATCH(0, INDEX(COUNTIF($C$2:C12, 'Competition Data'!$C$2:$C$3000), 0, 0), 0)), "")</f>
        <v/>
      </c>
    </row>
    <row r="14" spans="1:16">
      <c r="A14" s="233" t="str">
        <f>IFERROR(INDEX('Competition Data'!$A$2:$A$3000, MATCH(0, INDEX(COUNTIF($A$2:A13, 'Competition Data'!$A$2:$A$3000), 0, 0), 0)), "")</f>
        <v>Gillsrow</v>
      </c>
      <c r="B14" t="s">
        <v>92</v>
      </c>
      <c r="C14" s="231" t="str">
        <f>IFERROR(INDEX('Competition Data'!$C$2:$C$3000, MATCH(0, INDEX(COUNTIF($C$2:C13, 'Competition Data'!$C$2:$C$3000), 0, 0), 0)), "")</f>
        <v/>
      </c>
    </row>
    <row r="15" spans="1:16">
      <c r="A15" s="233" t="str">
        <f>IFERROR(INDEX('Competition Data'!$A$2:$A$3000, MATCH(0, INDEX(COUNTIF($A$2:A14, 'Competition Data'!$A$2:$A$3000), 0, 0), 0)), "")</f>
        <v>Hattersley</v>
      </c>
      <c r="B15" t="s">
        <v>93</v>
      </c>
      <c r="C15" s="231" t="str">
        <f>IFERROR(INDEX('Competition Data'!$C$2:$C$10000, MATCH(0, INDEX(COUNTIF($A$2:C14, 'Competition Data'!$C$2:$C$10000), 0, 0), 0)), "")</f>
        <v/>
      </c>
    </row>
    <row r="16" spans="1:16">
      <c r="A16" s="233" t="str">
        <f>IFERROR(INDEX('Competition Data'!$A$2:$A$3000, MATCH(0, INDEX(COUNTIF($A$2:A15, 'Competition Data'!$A$2:$A$3000), 0, 0), 0)), "")</f>
        <v>Helwith Bridge</v>
      </c>
      <c r="B16" t="s">
        <v>98</v>
      </c>
      <c r="C16" s="231" t="str">
        <f>IFERROR(INDEX('Competition Data'!$C$2:$C$10000, MATCH(0, INDEX(COUNTIF($A$2:C15, 'Competition Data'!$C$2:$C$10000), 0, 0), 0)), "")</f>
        <v/>
      </c>
    </row>
    <row r="17" spans="1:3">
      <c r="A17" s="233" t="str">
        <f>IFERROR(INDEX('Competition Data'!$A$2:$A$3000, MATCH(0, INDEX(COUNTIF($A$2:A16, 'Competition Data'!$A$2:$A$3000), 0, 0), 0)), "")</f>
        <v>Heywood</v>
      </c>
      <c r="C17" s="231" t="str">
        <f>IFERROR(INDEX('Competition Data'!$C$2:$C$10000, MATCH(0, INDEX(COUNTIF($A$2:C16, 'Competition Data'!$C$2:$C$10000), 0, 0), 0)), "")</f>
        <v/>
      </c>
    </row>
    <row r="18" spans="1:3">
      <c r="A18" s="233" t="str">
        <f>IFERROR(INDEX('Competition Data'!$A$2:$A$3000, MATCH(0, INDEX(COUNTIF($A$2:A17, 'Competition Data'!$A$2:$A$3000), 0, 0), 0)), "")</f>
        <v>Ingleton</v>
      </c>
      <c r="C18" s="231" t="str">
        <f>IFERROR(INDEX('Competition Data'!$C$2:$C$10000, MATCH(0, INDEX(COUNTIF($A$2:C17, 'Competition Data'!$C$2:$C$10000), 0, 0), 0)), "")</f>
        <v/>
      </c>
    </row>
    <row r="19" spans="1:3">
      <c r="A19" s="233" t="str">
        <f>IFERROR(INDEX('Competition Data'!$A$2:$A$3000, MATCH(0, INDEX(COUNTIF($A$2:A18, 'Competition Data'!$A$2:$A$3000), 0, 0), 0)), "")</f>
        <v>Marple</v>
      </c>
      <c r="C19" s="231" t="str">
        <f>IFERROR(INDEX('Competition Data'!$C$2:$C$10000, MATCH(0, INDEX(COUNTIF($A$2:C18, 'Competition Data'!$C$2:$C$10000), 0, 0), 0)), "")</f>
        <v/>
      </c>
    </row>
    <row r="20" spans="1:3">
      <c r="A20" s="233" t="str">
        <f>IFERROR(INDEX('Competition Data'!$A$2:$A$3000, MATCH(0, INDEX(COUNTIF($A$2:A19, 'Competition Data'!$A$2:$A$3000), 0, 0), 0)), "")</f>
        <v>Melling</v>
      </c>
      <c r="C20" s="231" t="str">
        <f>IFERROR(INDEX('Competition Data'!$C$2:$C$10000, MATCH(0, INDEX(COUNTIF($A$2:C19, 'Competition Data'!$C$2:$C$10000), 0, 0), 0)), "")</f>
        <v/>
      </c>
    </row>
    <row r="21" spans="1:3">
      <c r="A21" s="233" t="str">
        <f>IFERROR(INDEX('Competition Data'!$A$2:$A$3000, MATCH(0, INDEX(COUNTIF($A$2:A20, 'Competition Data'!$A$2:$A$3000), 0, 0), 0)), "")</f>
        <v>Moss Lane</v>
      </c>
      <c r="C21" s="231" t="str">
        <f>IFERROR(INDEX('Competition Data'!$C$2:$C$10000, MATCH(0, INDEX(COUNTIF($A$2:C20, 'Competition Data'!$C$2:$C$10000), 0, 0), 0)), "")</f>
        <v/>
      </c>
    </row>
    <row r="22" spans="1:3">
      <c r="A22" s="233" t="str">
        <f>IFERROR(INDEX('Competition Data'!$A$2:$A$3000, MATCH(0, INDEX(COUNTIF($A$2:A21, 'Competition Data'!$A$2:$A$3000), 0, 0), 0)), "")</f>
        <v>Moss Side (Longsight)</v>
      </c>
      <c r="C22" s="231" t="str">
        <f>IFERROR(INDEX('Competition Data'!$C$2:$C$10000, MATCH(0, INDEX(COUNTIF($A$2:C21, 'Competition Data'!$C$2:$C$10000), 0, 0), 0)), "")</f>
        <v/>
      </c>
    </row>
    <row r="23" spans="1:3">
      <c r="A23" s="233" t="str">
        <f>IFERROR(INDEX('Competition Data'!$A$2:$A$3000, MATCH(0, INDEX(COUNTIF($A$2:A22, 'Competition Data'!$A$2:$A$3000), 0, 0), 0)), "")</f>
        <v>Newbiggin on Lune</v>
      </c>
      <c r="C23" s="231" t="str">
        <f>IFERROR(INDEX('Competition Data'!$C$2:$C$10000, MATCH(0, INDEX(COUNTIF($A$2:C22, 'Competition Data'!$C$2:$C$10000), 0, 0), 0)), "")</f>
        <v/>
      </c>
    </row>
    <row r="24" spans="1:3">
      <c r="A24" s="233" t="str">
        <f>IFERROR(INDEX('Competition Data'!$A$2:$A$3000, MATCH(0, INDEX(COUNTIF($A$2:A23, 'Competition Data'!$A$2:$A$3000), 0, 0), 0)), "")</f>
        <v>Newby</v>
      </c>
      <c r="C24" s="231" t="str">
        <f>IFERROR(INDEX('Competition Data'!$C$2:$C$10000, MATCH(0, INDEX(COUNTIF($A$2:C23, 'Competition Data'!$C$2:$C$10000), 0, 0), 0)), "")</f>
        <v/>
      </c>
    </row>
    <row r="25" spans="1:3">
      <c r="A25" s="233" t="str">
        <f>IFERROR(INDEX('Competition Data'!$A$2:$A$3000, MATCH(0, INDEX(COUNTIF($A$2:A24, 'Competition Data'!$A$2:$A$3000), 0, 0), 0)), "")</f>
        <v>Portwood</v>
      </c>
    </row>
    <row r="26" spans="1:3">
      <c r="A26" s="233" t="str">
        <f>IFERROR(INDEX('Competition Data'!$A$2:$A$3000, MATCH(0, INDEX(COUNTIF($A$2:A25, 'Competition Data'!$A$2:$A$3000), 0, 0), 0)), "")</f>
        <v>Queens Park</v>
      </c>
    </row>
    <row r="27" spans="1:3">
      <c r="A27" s="233" t="str">
        <f>IFERROR(INDEX('Competition Data'!$A$2:$A$3000, MATCH(0, INDEX(COUNTIF($A$2:A26, 'Competition Data'!$A$2:$A$3000), 0, 0), 0)), "")</f>
        <v>Rossall</v>
      </c>
    </row>
    <row r="28" spans="1:3">
      <c r="A28" s="233" t="str">
        <f>IFERROR(INDEX('Competition Data'!$A$2:$A$3000, MATCH(0, INDEX(COUNTIF($A$2:A27, 'Competition Data'!$A$2:$A$3000), 0, 0), 0)), "")</f>
        <v>Scarisbrick</v>
      </c>
    </row>
    <row r="29" spans="1:3">
      <c r="A29" s="233" t="str">
        <f>IFERROR(INDEX('Competition Data'!$A$2:$A$3000, MATCH(0, INDEX(COUNTIF($A$2:A28, 'Competition Data'!$A$2:$A$3000), 0, 0), 0)), "")</f>
        <v>Sebergham</v>
      </c>
    </row>
    <row r="30" spans="1:3">
      <c r="A30" s="233" t="str">
        <f>IFERROR(INDEX('Competition Data'!$A$2:$A$3000, MATCH(0, INDEX(COUNTIF($A$2:A29, 'Competition Data'!$A$2:$A$3000), 0, 0), 0)), "")</f>
        <v>Sedbergh</v>
      </c>
    </row>
    <row r="31" spans="1:3">
      <c r="A31" s="233" t="str">
        <f>IFERROR(INDEX('Competition Data'!$A$2:$A$3000, MATCH(0, INDEX(COUNTIF($A$2:A30, 'Competition Data'!$A$2:$A$3000), 0, 0), 0)), "")</f>
        <v>Settle</v>
      </c>
    </row>
    <row r="32" spans="1:3">
      <c r="A32" s="233" t="str">
        <f>IFERROR(INDEX('Competition Data'!$A$2:$A$3000, MATCH(0, INDEX(COUNTIF($A$2:A31, 'Competition Data'!$A$2:$A$3000), 0, 0), 0)), "")</f>
        <v>Victoria Park</v>
      </c>
    </row>
    <row r="33" spans="1:3">
      <c r="A33" s="233" t="str">
        <f>IFERROR(INDEX('Competition Data'!$A$2:$A$3000, MATCH(0, INDEX(COUNTIF($A$2:A32, 'Competition Data'!$A$2:$A$3000), 0, 0), 0)), "")</f>
        <v>Wigton</v>
      </c>
    </row>
    <row r="34" spans="1:3">
      <c r="A34" s="233" t="str">
        <f>IFERROR(INDEX('Competition Data'!$A$2:$A$3000, MATCH(0, INDEX(COUNTIF($A$2:A33, 'Competition Data'!$A$2:$A$3000), 0, 0), 0)), "")</f>
        <v>Yealand</v>
      </c>
    </row>
    <row r="35" spans="1:3">
      <c r="A35" s="233">
        <f>IFERROR(INDEX('Competition Data'!$A$2:$A$3000, MATCH(0, INDEX(COUNTIF($A$2:A34, 'Competition Data'!$A$2:$A$3000), 0, 0), 0)),)</f>
        <v>0</v>
      </c>
    </row>
    <row r="36" spans="1:3">
      <c r="A36" s="233" t="str">
        <f>IFERROR(INDEX('Competition Data'!$A$2:$A$3000, MATCH(0, INDEX(COUNTIF($A$2:A35, 'Competition Data'!$A$2:$A$3000), 0, 0), 0)), "")</f>
        <v/>
      </c>
    </row>
    <row r="37" spans="1:3">
      <c r="A37" s="233" t="str">
        <f>IFERROR(INDEX('Competition Data'!$A$2:$A$3000, MATCH(0, INDEX(COUNTIF($A$2:A36, 'Competition Data'!$A$2:$A$3000), 0, 0), 0)), "")</f>
        <v/>
      </c>
      <c r="C37" s="231">
        <f>IF(A37="",D38,A37)</f>
        <v>0</v>
      </c>
    </row>
    <row r="38" spans="1:3">
      <c r="A38" s="233" t="str">
        <f>IFERROR(INDEX('Competition Data'!$A$2:$A$3000, MATCH(0, INDEX(COUNTIF($A$2:A37, 'Competition Data'!$A$2:$A$3000), 0, 0), 0)), "")</f>
        <v/>
      </c>
    </row>
    <row r="39" spans="1:3">
      <c r="A39" s="233" t="str">
        <f>IFERROR(INDEX('Competition Data'!$A$2:$A$3000, MATCH(0, INDEX(COUNTIF($A$2:A38, 'Competition Data'!$A$2:$A$3000), 0, 0), 0)), "")</f>
        <v/>
      </c>
    </row>
    <row r="40" spans="1:3">
      <c r="A40" s="233" t="str">
        <f>IFERROR(INDEX('Competition Data'!$A$2:$A$3000, MATCH(0, INDEX(COUNTIF($A$2:A39, 'Competition Data'!$A$2:$A$3000), 0, 0), 0)), "")</f>
        <v/>
      </c>
    </row>
    <row r="41" spans="1:3">
      <c r="A41" s="233" t="str">
        <f>IFERROR(INDEX('Competition Data'!$A$2:$A$3000, MATCH(0, INDEX(COUNTIF($A$2:A40, 'Competition Data'!$A$2:$A$3000), 0, 0), 0)), "")</f>
        <v/>
      </c>
    </row>
    <row r="42" spans="1:3">
      <c r="A42" s="233" t="str">
        <f>IFERROR(INDEX('Competition Data'!$A$2:$A$3000, MATCH(0, INDEX(COUNTIF($A$2:A41, 'Competition Data'!$A$2:$A$3000), 0, 0), 0)), "")</f>
        <v/>
      </c>
    </row>
    <row r="43" spans="1:3">
      <c r="A43" s="233" t="str">
        <f>IFERROR(INDEX('Competition Data'!$A$2:$A$3000, MATCH(0, INDEX(COUNTIF($A$2:A42, 'Competition Data'!$A$2:$A$3000), 0, 0), 0)), "")</f>
        <v/>
      </c>
    </row>
    <row r="44" spans="1:3">
      <c r="A44" s="233" t="str">
        <f>IFERROR(INDEX('Competition Data'!$A$2:$A$3000, MATCH(0, INDEX(COUNTIF($A$2:A43, 'Competition Data'!$A$2:$A$3000), 0, 0), 0)), "")</f>
        <v/>
      </c>
    </row>
    <row r="45" spans="1:3">
      <c r="A45" s="233" t="str">
        <f>IFERROR(INDEX('Competition Data'!$A$2:$A$3000, MATCH(0, INDEX(COUNTIF($A$2:A44, 'Competition Data'!$A$2:$A$3000), 0, 0), 0)), "")</f>
        <v/>
      </c>
    </row>
    <row r="46" spans="1:3">
      <c r="A46" s="233" t="str">
        <f>IFERROR(INDEX('Competition Data'!$A$2:$A$3000, MATCH(0, INDEX(COUNTIF($A$2:A45, 'Competition Data'!$A$2:$A$3000), 0, 0), 0)), "")</f>
        <v/>
      </c>
    </row>
    <row r="47" spans="1:3">
      <c r="A47" s="233" t="str">
        <f>IFERROR(INDEX('Competition Data'!$A$2:$A$3000, MATCH(0, INDEX(COUNTIF($A$2:A46, 'Competition Data'!$A$2:$A$3000), 0, 0), 0)), "")</f>
        <v/>
      </c>
    </row>
    <row r="48" spans="1:3">
      <c r="A48" s="233" t="str">
        <f>IFERROR(INDEX('Competition Data'!$A$2:$A$3000, MATCH(0, INDEX(COUNTIF($A$2:A47, 'Competition Data'!$A$2:$A$3000), 0, 0), 0)), "")</f>
        <v/>
      </c>
    </row>
    <row r="49" spans="1:1">
      <c r="A49" s="233" t="str">
        <f>IFERROR(INDEX('Competition Data'!$A$2:$A$3000, MATCH(0, INDEX(COUNTIF($A$2:A48, 'Competition Data'!$A$2:$A$3000), 0, 0), 0)), "")</f>
        <v/>
      </c>
    </row>
    <row r="50" spans="1:1">
      <c r="A50" s="233" t="str">
        <f>IFERROR(INDEX('Competition Data'!$A$2:$A$3000, MATCH(0, INDEX(COUNTIF($A$2:A49, 'Competition Data'!$A$2:$A$3000), 0, 0), 0)), "")</f>
        <v/>
      </c>
    </row>
    <row r="51" spans="1:1">
      <c r="A51" s="233" t="str">
        <f>IFERROR(INDEX('Competition Data'!$A$2:$A$3000, MATCH(0, INDEX(COUNTIF($A$2:A50, 'Competition Data'!$A$2:$A$3000), 0, 0), 0)), "")</f>
        <v/>
      </c>
    </row>
    <row r="52" spans="1:1">
      <c r="A52" s="233" t="str">
        <f>IFERROR(INDEX('Competition Data'!$A$2:$A$3000, MATCH(0, INDEX(COUNTIF($A$2:A51, 'Competition Data'!$A$2:$A$3000), 0, 0), 0)), "")</f>
        <v/>
      </c>
    </row>
    <row r="53" spans="1:1">
      <c r="A53" s="233" t="str">
        <f>IFERROR(INDEX('Competition Data'!$A$2:$A$3000, MATCH(0, INDEX(COUNTIF($A$2:A52, 'Competition Data'!$A$2:$A$3000), 0, 0), 0)), "")</f>
        <v/>
      </c>
    </row>
    <row r="54" spans="1:1">
      <c r="A54" s="233" t="str">
        <f>IFERROR(INDEX('Competition Data'!$A$2:$A$3000, MATCH(0, INDEX(COUNTIF($A$2:A53, 'Competition Data'!$A$2:$A$3000), 0, 0), 0)), "")</f>
        <v/>
      </c>
    </row>
    <row r="55" spans="1:1">
      <c r="A55" s="233" t="str">
        <f>IFERROR(INDEX('Competition Data'!$A$2:$A$3000, MATCH(0, INDEX(COUNTIF($A$2:A54, 'Competition Data'!$A$2:$A$3000), 0, 0), 0)), "")</f>
        <v/>
      </c>
    </row>
    <row r="56" spans="1:1">
      <c r="A56" s="233" t="str">
        <f>IFERROR(INDEX('Competition Data'!$A$2:$A$3000, MATCH(0, INDEX(COUNTIF($A$2:A55, 'Competition Data'!$A$2:$A$3000), 0, 0), 0)), "")</f>
        <v/>
      </c>
    </row>
    <row r="57" spans="1:1">
      <c r="A57" s="233" t="str">
        <f>IFERROR(INDEX('Competition Data'!$A$2:$A$3000, MATCH(0, INDEX(COUNTIF($A$2:A56, 'Competition Data'!$A$2:$A$3000), 0, 0), 0)), "")</f>
        <v/>
      </c>
    </row>
    <row r="58" spans="1:1">
      <c r="A58" s="233" t="str">
        <f>IFERROR(INDEX('Competition Data'!$A$2:$A$3000, MATCH(0, INDEX(COUNTIF($A$2:A57, 'Competition Data'!$A$2:$A$3000), 0, 0), 0)), "")</f>
        <v/>
      </c>
    </row>
    <row r="59" spans="1:1">
      <c r="A59" s="233" t="str">
        <f>IFERROR(INDEX('Competition Data'!$A$2:$A$3000, MATCH(0, INDEX(COUNTIF($A$2:A58, 'Competition Data'!$A$2:$A$3000), 0, 0), 0)), "")</f>
        <v/>
      </c>
    </row>
    <row r="60" spans="1:1">
      <c r="A60" s="233" t="str">
        <f>IFERROR(INDEX('Competition Data'!$A$2:$A$3000, MATCH(0, INDEX(COUNTIF($A$2:A59, 'Competition Data'!$A$2:$A$3000), 0, 0), 0)), "")</f>
        <v/>
      </c>
    </row>
    <row r="61" spans="1:1">
      <c r="A61" s="233" t="str">
        <f>IFERROR(INDEX('Competition Data'!$A$2:$A$3000, MATCH(0, INDEX(COUNTIF($A$2:A60, 'Competition Data'!$A$2:$A$3000), 0, 0), 0)), "")</f>
        <v/>
      </c>
    </row>
    <row r="62" spans="1:1">
      <c r="A62" s="233" t="str">
        <f>IFERROR(INDEX('Competition Data'!$A$2:$A$3000, MATCH(0, INDEX(COUNTIF($A$2:A61, 'Competition Data'!$A$2:$A$3000), 0, 0), 0)), "")</f>
        <v/>
      </c>
    </row>
    <row r="63" spans="1:1">
      <c r="A63" s="233" t="str">
        <f>IFERROR(INDEX('Competition Data'!$A$2:$A$3000, MATCH(0, INDEX(COUNTIF($A$2:A62, 'Competition Data'!$A$2:$A$3000), 0, 0), 0)), "")</f>
        <v/>
      </c>
    </row>
    <row r="64" spans="1:1">
      <c r="A64" s="233" t="str">
        <f>IFERROR(INDEX('Competition Data'!$A$2:$A$3000, MATCH(0, INDEX(COUNTIF($A$2:A63, 'Competition Data'!$A$2:$A$3000), 0, 0), 0)), "")</f>
        <v/>
      </c>
    </row>
    <row r="65" spans="1:1">
      <c r="A65" s="233" t="str">
        <f>IFERROR(INDEX('Competition Data'!$A$2:$A$3000, MATCH(0, INDEX(COUNTIF($A$2:A64, 'Competition Data'!$A$2:$A$3000), 0, 0), 0)), "")</f>
        <v/>
      </c>
    </row>
    <row r="66" spans="1:1">
      <c r="A66" s="233" t="str">
        <f>IFERROR(INDEX('Competition Data'!$A$2:$A$3000, MATCH(0, INDEX(COUNTIF($A$2:A65, 'Competition Data'!$A$2:$A$3000), 0, 0), 0)), "")</f>
        <v/>
      </c>
    </row>
    <row r="67" spans="1:1">
      <c r="A67" s="233" t="str">
        <f>IFERROR(INDEX('Competition Data'!$A$2:$A$3000, MATCH(0, INDEX(COUNTIF($A$2:A66, 'Competition Data'!$A$2:$A$3000), 0, 0), 0)), "")</f>
        <v/>
      </c>
    </row>
    <row r="68" spans="1:1">
      <c r="A68" s="233" t="str">
        <f>IFERROR(INDEX('Competition Data'!$A$2:$A$3000, MATCH(0, INDEX(COUNTIF($A$2:A67, 'Competition Data'!$A$2:$A$3000), 0, 0), 0)), "")</f>
        <v/>
      </c>
    </row>
    <row r="69" spans="1:1">
      <c r="A69" s="233" t="str">
        <f>IFERROR(INDEX('Competition Data'!$A$2:$A$3000, MATCH(0, INDEX(COUNTIF($A$2:A68, 'Competition Data'!$A$2:$A$3000), 0, 0), 0)), "")</f>
        <v/>
      </c>
    </row>
    <row r="70" spans="1:1">
      <c r="A70" s="233" t="str">
        <f>IFERROR(INDEX('Competition Data'!$A$2:$A$3000, MATCH(0, INDEX(COUNTIF($A$2:A69, 'Competition Data'!$A$2:$A$3000), 0, 0), 0)), "")</f>
        <v/>
      </c>
    </row>
    <row r="71" spans="1:1">
      <c r="A71" s="233" t="str">
        <f>IFERROR(INDEX('Competition Data'!$A$2:$A$3000, MATCH(0, INDEX(COUNTIF($A$2:A70, 'Competition Data'!$A$2:$A$3000), 0, 0), 0)), "")</f>
        <v/>
      </c>
    </row>
  </sheetData>
  <autoFilter ref="A2:A32" xr:uid="{CDDDF5C1-F069-4BE3-8353-BCF7119F5D66}">
    <sortState ref="A3:A32">
      <sortCondition ref="A2"/>
    </sortState>
  </autoFilter>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AF970-4BDF-4EAA-B324-95E07A4E3485}">
  <sheetPr filterMode="1"/>
  <dimension ref="A1:J282"/>
  <sheetViews>
    <sheetView workbookViewId="0">
      <selection activeCell="H50" sqref="H50"/>
    </sheetView>
  </sheetViews>
  <sheetFormatPr defaultRowHeight="15"/>
  <cols>
    <col min="1" max="1" width="35" customWidth="1"/>
    <col min="2" max="2" width="28.140625" style="136" customWidth="1"/>
    <col min="3" max="3" width="15.7109375" style="136" bestFit="1" customWidth="1"/>
    <col min="4" max="4" width="30.140625" style="137" customWidth="1"/>
    <col min="5" max="5" width="16.7109375" style="136" bestFit="1" customWidth="1"/>
    <col min="6" max="6" width="21.85546875" style="136" bestFit="1" customWidth="1"/>
    <col min="7" max="7" width="11" bestFit="1" customWidth="1"/>
    <col min="8" max="8" width="11.140625" bestFit="1" customWidth="1"/>
    <col min="9" max="9" width="17.28515625" bestFit="1" customWidth="1"/>
    <col min="10" max="10" width="24.7109375" customWidth="1"/>
  </cols>
  <sheetData>
    <row r="1" spans="1:10">
      <c r="A1" s="21" t="s">
        <v>56</v>
      </c>
      <c r="B1" s="136" t="s">
        <v>1</v>
      </c>
      <c r="C1" s="136" t="s">
        <v>0</v>
      </c>
      <c r="D1" s="137" t="s">
        <v>48</v>
      </c>
      <c r="E1" s="136" t="s">
        <v>2</v>
      </c>
      <c r="F1" s="136" t="s">
        <v>3</v>
      </c>
      <c r="G1" t="s">
        <v>6</v>
      </c>
      <c r="H1" t="s">
        <v>4</v>
      </c>
      <c r="I1" t="s">
        <v>7</v>
      </c>
    </row>
    <row r="2" spans="1:10" hidden="1">
      <c r="A2" t="str">
        <f>CONCATENATE(B2,D2,E2)</f>
        <v>AlstonW23/24Dynamic</v>
      </c>
      <c r="B2" s="138" t="str">
        <f>IF(ISBLANK('Competition Data'!A2),"",'Competition Data'!A2)</f>
        <v>Alston</v>
      </c>
      <c r="C2" s="136" t="str">
        <f>IF(ISBLANK('Competition Data'!H2),"",'Competition Data'!H2)</f>
        <v>ENWL-229</v>
      </c>
      <c r="D2" s="136" t="str">
        <f>IF(ISBLANK('Competition Data'!B2),"",'Competition Data'!B2)</f>
        <v>W23/24</v>
      </c>
      <c r="E2" s="136" t="str">
        <f>IF(ISBLANK('Competition Data'!C2),"",'Competition Data'!C2)</f>
        <v>Dynamic</v>
      </c>
      <c r="F2" s="136">
        <f>IF(ISBLANK('Competition Data'!G2),"",'Competition Data'!G2)</f>
        <v>182657</v>
      </c>
      <c r="G2">
        <f>IF(ISBLANK('Competition Data'!D2),"",'Competition Data'!D2)</f>
        <v>24</v>
      </c>
      <c r="H2">
        <f>IF(ISBLANK('Competition Data'!E2),"",'Competition Data'!E2)</f>
        <v>19</v>
      </c>
      <c r="I2">
        <f>IF(ISBLANK('Competition Data'!F2),"",'Competition Data'!F2)</f>
        <v>0.16</v>
      </c>
      <c r="J2" t="str">
        <f>CONCATENATE(B2," (",E2,")")</f>
        <v>Alston (Dynamic)</v>
      </c>
    </row>
    <row r="3" spans="1:10" hidden="1">
      <c r="A3" t="str">
        <f t="shared" ref="A3:A66" si="0">CONCATENATE(B3,D3,E3)</f>
        <v>AlstonS24Dynamic</v>
      </c>
      <c r="B3" s="138" t="str">
        <f>IF(ISBLANK('Competition Data'!A3),"",'Competition Data'!A3)</f>
        <v>Alston</v>
      </c>
      <c r="C3" s="136" t="str">
        <f>IF(ISBLANK('Competition Data'!H3),"",'Competition Data'!H3)</f>
        <v>ENWL-229</v>
      </c>
      <c r="D3" s="136" t="str">
        <f>IF(ISBLANK('Competition Data'!B3),"",'Competition Data'!B3)</f>
        <v>S24</v>
      </c>
      <c r="E3" s="136" t="str">
        <f>IF(ISBLANK('Competition Data'!C3),"",'Competition Data'!C3)</f>
        <v>Dynamic</v>
      </c>
      <c r="F3" s="136">
        <f>IF(ISBLANK('Competition Data'!G3),"",'Competition Data'!G3)</f>
        <v>73063</v>
      </c>
      <c r="G3">
        <f>IF(ISBLANK('Competition Data'!D3),"",'Competition Data'!D3)</f>
        <v>48</v>
      </c>
      <c r="H3">
        <f>IF(ISBLANK('Competition Data'!E3),"",'Competition Data'!E3)</f>
        <v>26</v>
      </c>
      <c r="I3">
        <f>IF(ISBLANK('Competition Data'!F3),"",'Competition Data'!F3)</f>
        <v>0.16</v>
      </c>
      <c r="J3" t="str">
        <f t="shared" ref="J3:J66" si="1">CONCATENATE(B3," (",E3,")")</f>
        <v>Alston (Dynamic)</v>
      </c>
    </row>
    <row r="4" spans="1:10" hidden="1">
      <c r="A4" t="str">
        <f t="shared" si="0"/>
        <v>AlstonW24/25Dynamic</v>
      </c>
      <c r="B4" s="138" t="str">
        <f>IF(ISBLANK('Competition Data'!A4),"",'Competition Data'!A4)</f>
        <v>Alston</v>
      </c>
      <c r="C4" s="136" t="str">
        <f>IF(ISBLANK('Competition Data'!H4),"",'Competition Data'!H4)</f>
        <v>ENWL-229</v>
      </c>
      <c r="D4" s="136" t="str">
        <f>IF(ISBLANK('Competition Data'!B4),"",'Competition Data'!B4)</f>
        <v>W24/25</v>
      </c>
      <c r="E4" s="136" t="str">
        <f>IF(ISBLANK('Competition Data'!C4),"",'Competition Data'!C4)</f>
        <v>Dynamic</v>
      </c>
      <c r="F4" s="136">
        <f>IF(ISBLANK('Competition Data'!G4),"",'Competition Data'!G4)</f>
        <v>109594</v>
      </c>
      <c r="G4">
        <f>IF(ISBLANK('Competition Data'!D4),"",'Competition Data'!D4)</f>
        <v>48</v>
      </c>
      <c r="H4">
        <f>IF(ISBLANK('Competition Data'!E4),"",'Competition Data'!E4)</f>
        <v>47</v>
      </c>
      <c r="I4">
        <f>IF(ISBLANK('Competition Data'!F4),"",'Competition Data'!F4)</f>
        <v>0.24</v>
      </c>
      <c r="J4" t="str">
        <f t="shared" si="1"/>
        <v>Alston (Dynamic)</v>
      </c>
    </row>
    <row r="5" spans="1:10" hidden="1">
      <c r="A5" t="str">
        <f t="shared" si="0"/>
        <v>AlstonS25Dynamic</v>
      </c>
      <c r="B5" s="138" t="str">
        <f>IF(ISBLANK('Competition Data'!A5),"",'Competition Data'!A5)</f>
        <v>Alston</v>
      </c>
      <c r="C5" s="136" t="str">
        <f>IF(ISBLANK('Competition Data'!H5),"",'Competition Data'!H5)</f>
        <v>ENWL-229</v>
      </c>
      <c r="D5" s="136" t="str">
        <f>IF(ISBLANK('Competition Data'!B5),"",'Competition Data'!B5)</f>
        <v>S25</v>
      </c>
      <c r="E5" s="136" t="str">
        <f>IF(ISBLANK('Competition Data'!C5),"",'Competition Data'!C5)</f>
        <v>Dynamic</v>
      </c>
      <c r="F5" s="136">
        <f>IF(ISBLANK('Competition Data'!G5),"",'Competition Data'!G5)</f>
        <v>73840</v>
      </c>
      <c r="G5">
        <f>IF(ISBLANK('Competition Data'!D5),"",'Competition Data'!D5)</f>
        <v>48</v>
      </c>
      <c r="H5">
        <f>IF(ISBLANK('Competition Data'!E5),"",'Competition Data'!E5)</f>
        <v>42</v>
      </c>
      <c r="I5">
        <f>IF(ISBLANK('Competition Data'!F5),"",'Competition Data'!F5)</f>
        <v>0.19</v>
      </c>
      <c r="J5" t="str">
        <f t="shared" si="1"/>
        <v>Alston (Dynamic)</v>
      </c>
    </row>
    <row r="6" spans="1:10" hidden="1">
      <c r="A6" t="str">
        <f t="shared" si="0"/>
        <v>AlstonW25/26Dynamic</v>
      </c>
      <c r="B6" s="138" t="str">
        <f>IF(ISBLANK('Competition Data'!A6),"",'Competition Data'!A6)</f>
        <v>Alston</v>
      </c>
      <c r="C6" s="136" t="str">
        <f>IF(ISBLANK('Competition Data'!H6),"",'Competition Data'!H6)</f>
        <v>ENWL-229</v>
      </c>
      <c r="D6" s="136" t="str">
        <f>IF(ISBLANK('Competition Data'!B6),"",'Competition Data'!B6)</f>
        <v>W25/26</v>
      </c>
      <c r="E6" s="136" t="str">
        <f>IF(ISBLANK('Competition Data'!C6),"",'Competition Data'!C6)</f>
        <v>Dynamic</v>
      </c>
      <c r="F6" s="136">
        <f>IF(ISBLANK('Competition Data'!G6),"",'Competition Data'!G6)</f>
        <v>108817</v>
      </c>
      <c r="G6">
        <f>IF(ISBLANK('Competition Data'!D6),"",'Competition Data'!D6)</f>
        <v>48</v>
      </c>
      <c r="H6">
        <f>IF(ISBLANK('Competition Data'!E6),"",'Competition Data'!E6)</f>
        <v>69</v>
      </c>
      <c r="I6">
        <f>IF(ISBLANK('Competition Data'!F6),"",'Competition Data'!F6)</f>
        <v>0.28000000000000003</v>
      </c>
      <c r="J6" t="str">
        <f t="shared" si="1"/>
        <v>Alston (Dynamic)</v>
      </c>
    </row>
    <row r="7" spans="1:10" hidden="1">
      <c r="A7" t="str">
        <f t="shared" si="0"/>
        <v>AlstonW26/27Dynamic</v>
      </c>
      <c r="B7" s="138" t="str">
        <f>IF(ISBLANK('Competition Data'!A7),"",'Competition Data'!A7)</f>
        <v>Alston</v>
      </c>
      <c r="C7" s="136" t="str">
        <f>IF(ISBLANK('Competition Data'!H7),"",'Competition Data'!H7)</f>
        <v>ENWL-229</v>
      </c>
      <c r="D7" s="136" t="str">
        <f>IF(ISBLANK('Competition Data'!B7),"",'Competition Data'!B7)</f>
        <v>W26/27</v>
      </c>
      <c r="E7" s="136" t="str">
        <f>IF(ISBLANK('Competition Data'!C7),"",'Competition Data'!C7)</f>
        <v>Dynamic</v>
      </c>
      <c r="F7" s="136">
        <f>IF(ISBLANK('Competition Data'!G7),"",'Competition Data'!G7)</f>
        <v>182657</v>
      </c>
      <c r="G7">
        <f>IF(ISBLANK('Competition Data'!D7),"",'Competition Data'!D7)</f>
        <v>48</v>
      </c>
      <c r="H7">
        <f>IF(ISBLANK('Competition Data'!E7),"",'Competition Data'!E7)</f>
        <v>184</v>
      </c>
      <c r="I7">
        <f>IF(ISBLANK('Competition Data'!F7),"",'Competition Data'!F7)</f>
        <v>0.37</v>
      </c>
      <c r="J7" t="str">
        <f t="shared" si="1"/>
        <v>Alston (Dynamic)</v>
      </c>
    </row>
    <row r="8" spans="1:10" hidden="1">
      <c r="A8" t="str">
        <f t="shared" si="0"/>
        <v>AlstonS27Dynamic</v>
      </c>
      <c r="B8" s="138" t="str">
        <f>IF(ISBLANK('Competition Data'!A8),"",'Competition Data'!A8)</f>
        <v>Alston</v>
      </c>
      <c r="C8" s="136" t="str">
        <f>IF(ISBLANK('Competition Data'!H8),"",'Competition Data'!H8)</f>
        <v>ENWL-229</v>
      </c>
      <c r="D8" s="136" t="str">
        <f>IF(ISBLANK('Competition Data'!B8),"",'Competition Data'!B8)</f>
        <v>S27</v>
      </c>
      <c r="E8" s="136" t="str">
        <f>IF(ISBLANK('Competition Data'!C8),"",'Competition Data'!C8)</f>
        <v>Dynamic</v>
      </c>
      <c r="F8" s="136">
        <f>IF(ISBLANK('Competition Data'!G8),"",'Competition Data'!G8)</f>
        <v>80654</v>
      </c>
      <c r="G8">
        <f>IF(ISBLANK('Competition Data'!D8),"",'Competition Data'!D8)</f>
        <v>48</v>
      </c>
      <c r="H8">
        <f>IF(ISBLANK('Competition Data'!E8),"",'Competition Data'!E8)</f>
        <v>128</v>
      </c>
      <c r="I8">
        <f>IF(ISBLANK('Competition Data'!F8),"",'Competition Data'!F8)</f>
        <v>0.34</v>
      </c>
      <c r="J8" t="str">
        <f t="shared" si="1"/>
        <v>Alston (Dynamic)</v>
      </c>
    </row>
    <row r="9" spans="1:10" hidden="1">
      <c r="A9" t="str">
        <f t="shared" si="0"/>
        <v>AlstonW27/28Dynamic</v>
      </c>
      <c r="B9" s="138" t="str">
        <f>IF(ISBLANK('Competition Data'!A9),"",'Competition Data'!A9)</f>
        <v>Alston</v>
      </c>
      <c r="C9" s="136" t="str">
        <f>IF(ISBLANK('Competition Data'!H9),"",'Competition Data'!H9)</f>
        <v>ENWL-229</v>
      </c>
      <c r="D9" s="136" t="str">
        <f>IF(ISBLANK('Competition Data'!B9),"",'Competition Data'!B9)</f>
        <v>W27/28</v>
      </c>
      <c r="E9" s="136" t="str">
        <f>IF(ISBLANK('Competition Data'!C9),"",'Competition Data'!C9)</f>
        <v>Dynamic</v>
      </c>
      <c r="F9" s="136">
        <f>IF(ISBLANK('Competition Data'!G9),"",'Competition Data'!G9)</f>
        <v>102004</v>
      </c>
      <c r="G9">
        <f>IF(ISBLANK('Competition Data'!D9),"",'Competition Data'!D9)</f>
        <v>48</v>
      </c>
      <c r="H9">
        <f>IF(ISBLANK('Competition Data'!E9),"",'Competition Data'!E9)</f>
        <v>318</v>
      </c>
      <c r="I9">
        <f>IF(ISBLANK('Competition Data'!F9),"",'Competition Data'!F9)</f>
        <v>0.43</v>
      </c>
      <c r="J9" t="str">
        <f t="shared" si="1"/>
        <v>Alston (Dynamic)</v>
      </c>
    </row>
    <row r="10" spans="1:10" hidden="1">
      <c r="A10" t="str">
        <f t="shared" si="0"/>
        <v>AlstonFY24Restore</v>
      </c>
      <c r="B10" s="138" t="str">
        <f>IF(ISBLANK('Competition Data'!A10),"",'Competition Data'!A10)</f>
        <v>Alston</v>
      </c>
      <c r="C10" s="136" t="str">
        <f>IF(ISBLANK('Competition Data'!H10),"",'Competition Data'!H10)</f>
        <v>ENWL-230</v>
      </c>
      <c r="D10" s="136" t="str">
        <f>IF(ISBLANK('Competition Data'!B10),"",'Competition Data'!B10)</f>
        <v>FY24</v>
      </c>
      <c r="E10" s="136" t="str">
        <f>IF(ISBLANK('Competition Data'!C10),"",'Competition Data'!C10)</f>
        <v>Restore</v>
      </c>
      <c r="F10" s="136">
        <f>IF(ISBLANK('Competition Data'!G10),"",'Competition Data'!G10)</f>
        <v>28983</v>
      </c>
      <c r="G10">
        <f>IF(ISBLANK('Competition Data'!D10),"",'Competition Data'!D10)</f>
        <v>100</v>
      </c>
      <c r="H10">
        <f>IF(ISBLANK('Competition Data'!E10),"",'Competition Data'!E10)</f>
        <v>0</v>
      </c>
      <c r="I10">
        <f>IF(ISBLANK('Competition Data'!F10),"",'Competition Data'!F10)</f>
        <v>1.67</v>
      </c>
      <c r="J10" t="str">
        <f t="shared" si="1"/>
        <v>Alston (Restore)</v>
      </c>
    </row>
    <row r="11" spans="1:10" hidden="1">
      <c r="A11" t="str">
        <f t="shared" si="0"/>
        <v>AlstonFY25Restore</v>
      </c>
      <c r="B11" s="138" t="str">
        <f>IF(ISBLANK('Competition Data'!A11),"",'Competition Data'!A11)</f>
        <v>Alston</v>
      </c>
      <c r="C11" s="136" t="str">
        <f>IF(ISBLANK('Competition Data'!H11),"",'Competition Data'!H11)</f>
        <v>ENWL-230</v>
      </c>
      <c r="D11" s="136" t="str">
        <f>IF(ISBLANK('Competition Data'!B11),"",'Competition Data'!B11)</f>
        <v>FY25</v>
      </c>
      <c r="E11" s="136" t="str">
        <f>IF(ISBLANK('Competition Data'!C11),"",'Competition Data'!C11)</f>
        <v>Restore</v>
      </c>
      <c r="F11" s="136">
        <f>IF(ISBLANK('Competition Data'!G11),"",'Competition Data'!G11)</f>
        <v>28983</v>
      </c>
      <c r="G11">
        <f>IF(ISBLANK('Competition Data'!D11),"",'Competition Data'!D11)</f>
        <v>100</v>
      </c>
      <c r="H11">
        <f>IF(ISBLANK('Competition Data'!E11),"",'Competition Data'!E11)</f>
        <v>0</v>
      </c>
      <c r="I11">
        <f>IF(ISBLANK('Competition Data'!F11),"",'Competition Data'!F11)</f>
        <v>1.67</v>
      </c>
      <c r="J11" t="str">
        <f t="shared" si="1"/>
        <v>Alston (Restore)</v>
      </c>
    </row>
    <row r="12" spans="1:10" hidden="1">
      <c r="A12" t="str">
        <f t="shared" si="0"/>
        <v>AlstonFY26Restore</v>
      </c>
      <c r="B12" s="138" t="str">
        <f>IF(ISBLANK('Competition Data'!A12),"",'Competition Data'!A12)</f>
        <v>Alston</v>
      </c>
      <c r="C12" s="136" t="str">
        <f>IF(ISBLANK('Competition Data'!H12),"",'Competition Data'!H12)</f>
        <v>ENWL-230</v>
      </c>
      <c r="D12" s="136" t="str">
        <f>IF(ISBLANK('Competition Data'!B12),"",'Competition Data'!B12)</f>
        <v>FY26</v>
      </c>
      <c r="E12" s="136" t="str">
        <f>IF(ISBLANK('Competition Data'!C12),"",'Competition Data'!C12)</f>
        <v>Restore</v>
      </c>
      <c r="F12" s="136">
        <f>IF(ISBLANK('Competition Data'!G12),"",'Competition Data'!G12)</f>
        <v>28983</v>
      </c>
      <c r="G12">
        <f>IF(ISBLANK('Competition Data'!D12),"",'Competition Data'!D12)</f>
        <v>100</v>
      </c>
      <c r="H12">
        <f>IF(ISBLANK('Competition Data'!E12),"",'Competition Data'!E12)</f>
        <v>0</v>
      </c>
      <c r="I12">
        <f>IF(ISBLANK('Competition Data'!F12),"",'Competition Data'!F12)</f>
        <v>1.67</v>
      </c>
      <c r="J12" t="str">
        <f t="shared" si="1"/>
        <v>Alston (Restore)</v>
      </c>
    </row>
    <row r="13" spans="1:10" hidden="1">
      <c r="A13" t="str">
        <f t="shared" si="0"/>
        <v>AlstonFY27Restore</v>
      </c>
      <c r="B13" s="138" t="str">
        <f>IF(ISBLANK('Competition Data'!A13),"",'Competition Data'!A13)</f>
        <v>Alston</v>
      </c>
      <c r="C13" s="136" t="str">
        <f>IF(ISBLANK('Competition Data'!H13),"",'Competition Data'!H13)</f>
        <v>ENWL-230</v>
      </c>
      <c r="D13" s="136" t="str">
        <f>IF(ISBLANK('Competition Data'!B13),"",'Competition Data'!B13)</f>
        <v>FY27</v>
      </c>
      <c r="E13" s="136" t="str">
        <f>IF(ISBLANK('Competition Data'!C13),"",'Competition Data'!C13)</f>
        <v>Restore</v>
      </c>
      <c r="F13" s="136">
        <f>IF(ISBLANK('Competition Data'!G13),"",'Competition Data'!G13)</f>
        <v>28983</v>
      </c>
      <c r="G13">
        <f>IF(ISBLANK('Competition Data'!D13),"",'Competition Data'!D13)</f>
        <v>100</v>
      </c>
      <c r="H13">
        <f>IF(ISBLANK('Competition Data'!E13),"",'Competition Data'!E13)</f>
        <v>0</v>
      </c>
      <c r="I13">
        <f>IF(ISBLANK('Competition Data'!F13),"",'Competition Data'!F13)</f>
        <v>1.67</v>
      </c>
      <c r="J13" t="str">
        <f t="shared" si="1"/>
        <v>Alston (Restore)</v>
      </c>
    </row>
    <row r="14" spans="1:10" hidden="1">
      <c r="A14" t="str">
        <f t="shared" si="0"/>
        <v>AlstonFY28Restore</v>
      </c>
      <c r="B14" s="138" t="str">
        <f>IF(ISBLANK('Competition Data'!A14),"",'Competition Data'!A14)</f>
        <v>Alston</v>
      </c>
      <c r="C14" s="136" t="str">
        <f>IF(ISBLANK('Competition Data'!H14),"",'Competition Data'!H14)</f>
        <v>ENWL-230</v>
      </c>
      <c r="D14" s="136" t="str">
        <f>IF(ISBLANK('Competition Data'!B14),"",'Competition Data'!B14)</f>
        <v>FY28</v>
      </c>
      <c r="E14" s="136" t="str">
        <f>IF(ISBLANK('Competition Data'!C14),"",'Competition Data'!C14)</f>
        <v>Restore</v>
      </c>
      <c r="F14" s="136">
        <f>IF(ISBLANK('Competition Data'!G14),"",'Competition Data'!G14)</f>
        <v>28983</v>
      </c>
      <c r="G14">
        <f>IF(ISBLANK('Competition Data'!D14),"",'Competition Data'!D14)</f>
        <v>100</v>
      </c>
      <c r="H14">
        <f>IF(ISBLANK('Competition Data'!E14),"",'Competition Data'!E14)</f>
        <v>0</v>
      </c>
      <c r="I14">
        <f>IF(ISBLANK('Competition Data'!F14),"",'Competition Data'!F14)</f>
        <v>1.67</v>
      </c>
      <c r="J14" t="str">
        <f t="shared" si="1"/>
        <v>Alston (Restore)</v>
      </c>
    </row>
    <row r="15" spans="1:10" hidden="1">
      <c r="A15" t="str">
        <f t="shared" si="0"/>
        <v>ArdwickW23/24Dynamic</v>
      </c>
      <c r="B15" s="138" t="str">
        <f>IF(ISBLANK('Competition Data'!A15),"",'Competition Data'!A15)</f>
        <v>Ardwick</v>
      </c>
      <c r="C15" s="136" t="str">
        <f>IF(ISBLANK('Competition Data'!H15),"",'Competition Data'!H15)</f>
        <v>ENWL-231</v>
      </c>
      <c r="D15" s="136" t="str">
        <f>IF(ISBLANK('Competition Data'!B15),"",'Competition Data'!B15)</f>
        <v>W23/24</v>
      </c>
      <c r="E15" s="136" t="str">
        <f>IF(ISBLANK('Competition Data'!C15),"",'Competition Data'!C15)</f>
        <v>Dynamic</v>
      </c>
      <c r="F15" s="136">
        <f>IF(ISBLANK('Competition Data'!G15),"",'Competition Data'!G15)</f>
        <v>105605</v>
      </c>
      <c r="G15">
        <f>IF(ISBLANK('Competition Data'!D15),"",'Competition Data'!D15)</f>
        <v>48</v>
      </c>
      <c r="H15">
        <f>IF(ISBLANK('Competition Data'!E15),"",'Competition Data'!E15)</f>
        <v>223</v>
      </c>
      <c r="I15">
        <f>IF(ISBLANK('Competition Data'!F15),"",'Competition Data'!F15)</f>
        <v>0.5</v>
      </c>
      <c r="J15" t="str">
        <f t="shared" si="1"/>
        <v>Ardwick (Dynamic)</v>
      </c>
    </row>
    <row r="16" spans="1:10" hidden="1">
      <c r="A16" t="str">
        <f t="shared" si="0"/>
        <v>ArdwickS25Dynamic</v>
      </c>
      <c r="B16" s="138" t="str">
        <f>IF(ISBLANK('Competition Data'!A16),"",'Competition Data'!A16)</f>
        <v>Ardwick</v>
      </c>
      <c r="C16" s="136" t="str">
        <f>IF(ISBLANK('Competition Data'!H16),"",'Competition Data'!H16)</f>
        <v>ENWL-231</v>
      </c>
      <c r="D16" s="136" t="str">
        <f>IF(ISBLANK('Competition Data'!B16),"",'Competition Data'!B16)</f>
        <v>S25</v>
      </c>
      <c r="E16" s="136" t="str">
        <f>IF(ISBLANK('Competition Data'!C16),"",'Competition Data'!C16)</f>
        <v>Dynamic</v>
      </c>
      <c r="F16" s="136">
        <f>IF(ISBLANK('Competition Data'!G16),"",'Competition Data'!G16)</f>
        <v>29343</v>
      </c>
      <c r="G16">
        <f>IF(ISBLANK('Competition Data'!D16),"",'Competition Data'!D16)</f>
        <v>48</v>
      </c>
      <c r="H16">
        <f>IF(ISBLANK('Competition Data'!E16),"",'Competition Data'!E16)</f>
        <v>65</v>
      </c>
      <c r="I16">
        <f>IF(ISBLANK('Competition Data'!F16),"",'Competition Data'!F16)</f>
        <v>2.12</v>
      </c>
      <c r="J16" t="str">
        <f t="shared" si="1"/>
        <v>Ardwick (Dynamic)</v>
      </c>
    </row>
    <row r="17" spans="1:10" hidden="1">
      <c r="A17" t="str">
        <f t="shared" si="0"/>
        <v>ArdwickS26Dynamic</v>
      </c>
      <c r="B17" s="138" t="str">
        <f>IF(ISBLANK('Competition Data'!A17),"",'Competition Data'!A17)</f>
        <v>Ardwick</v>
      </c>
      <c r="C17" s="136" t="str">
        <f>IF(ISBLANK('Competition Data'!H17),"",'Competition Data'!H17)</f>
        <v>ENWL-231</v>
      </c>
      <c r="D17" s="136" t="str">
        <f>IF(ISBLANK('Competition Data'!B17),"",'Competition Data'!B17)</f>
        <v>S26</v>
      </c>
      <c r="E17" s="136" t="str">
        <f>IF(ISBLANK('Competition Data'!C17),"",'Competition Data'!C17)</f>
        <v>Dynamic</v>
      </c>
      <c r="F17" s="136">
        <f>IF(ISBLANK('Competition Data'!G17),"",'Competition Data'!G17)</f>
        <v>35922</v>
      </c>
      <c r="G17">
        <f>IF(ISBLANK('Competition Data'!D17),"",'Competition Data'!D17)</f>
        <v>48</v>
      </c>
      <c r="H17">
        <f>IF(ISBLANK('Competition Data'!E17),"",'Competition Data'!E17)</f>
        <v>690</v>
      </c>
      <c r="I17">
        <f>IF(ISBLANK('Competition Data'!F17),"",'Competition Data'!F17)</f>
        <v>3.99</v>
      </c>
      <c r="J17" t="str">
        <f t="shared" si="1"/>
        <v>Ardwick (Dynamic)</v>
      </c>
    </row>
    <row r="18" spans="1:10" hidden="1">
      <c r="A18" t="str">
        <f t="shared" si="0"/>
        <v>ArdwickW24/25Restore</v>
      </c>
      <c r="B18" s="138" t="str">
        <f>IF(ISBLANK('Competition Data'!A18),"",'Competition Data'!A18)</f>
        <v>Ardwick</v>
      </c>
      <c r="C18" s="136" t="str">
        <f>IF(ISBLANK('Competition Data'!H18),"",'Competition Data'!H18)</f>
        <v>ENWL-232</v>
      </c>
      <c r="D18" s="136" t="str">
        <f>IF(ISBLANK('Competition Data'!B18),"",'Competition Data'!B18)</f>
        <v>W24/25</v>
      </c>
      <c r="E18" s="136" t="str">
        <f>IF(ISBLANK('Competition Data'!C18),"",'Competition Data'!C18)</f>
        <v>Restore</v>
      </c>
      <c r="F18" s="136">
        <f>IF(ISBLANK('Competition Data'!G18),"",'Competition Data'!G18)</f>
        <v>89080</v>
      </c>
      <c r="G18">
        <f>IF(ISBLANK('Competition Data'!D18),"",'Competition Data'!D18)</f>
        <v>100</v>
      </c>
      <c r="H18">
        <f>IF(ISBLANK('Competition Data'!E18),"",'Competition Data'!E18)</f>
        <v>100</v>
      </c>
      <c r="I18">
        <f>IF(ISBLANK('Competition Data'!F18),"",'Competition Data'!F18)</f>
        <v>12.84</v>
      </c>
      <c r="J18" t="str">
        <f t="shared" si="1"/>
        <v>Ardwick (Restore)</v>
      </c>
    </row>
    <row r="19" spans="1:10" hidden="1">
      <c r="A19" t="str">
        <f t="shared" si="0"/>
        <v>ArdwickW25/26Restore</v>
      </c>
      <c r="B19" s="138" t="str">
        <f>IF(ISBLANK('Competition Data'!A19),"",'Competition Data'!A19)</f>
        <v>Ardwick</v>
      </c>
      <c r="C19" s="136" t="str">
        <f>IF(ISBLANK('Competition Data'!H19),"",'Competition Data'!H19)</f>
        <v>ENWL-232</v>
      </c>
      <c r="D19" s="136" t="str">
        <f>IF(ISBLANK('Competition Data'!B19),"",'Competition Data'!B19)</f>
        <v>W25/26</v>
      </c>
      <c r="E19" s="136" t="str">
        <f>IF(ISBLANK('Competition Data'!C19),"",'Competition Data'!C19)</f>
        <v>Restore</v>
      </c>
      <c r="F19" s="136">
        <f>IF(ISBLANK('Competition Data'!G19),"",'Competition Data'!G19)</f>
        <v>89080</v>
      </c>
      <c r="G19">
        <f>IF(ISBLANK('Competition Data'!D19),"",'Competition Data'!D19)</f>
        <v>100</v>
      </c>
      <c r="H19">
        <f>IF(ISBLANK('Competition Data'!E19),"",'Competition Data'!E19)</f>
        <v>100</v>
      </c>
      <c r="I19">
        <f>IF(ISBLANK('Competition Data'!F19),"",'Competition Data'!F19)</f>
        <v>12.84</v>
      </c>
      <c r="J19" t="str">
        <f t="shared" si="1"/>
        <v>Ardwick (Restore)</v>
      </c>
    </row>
    <row r="20" spans="1:10" hidden="1">
      <c r="A20" t="str">
        <f t="shared" si="0"/>
        <v>ArdwickW26/27Restore</v>
      </c>
      <c r="B20" s="138" t="str">
        <f>IF(ISBLANK('Competition Data'!A20),"",'Competition Data'!A20)</f>
        <v>Ardwick</v>
      </c>
      <c r="C20" s="136" t="str">
        <f>IF(ISBLANK('Competition Data'!H20),"",'Competition Data'!H20)</f>
        <v>ENWL-232</v>
      </c>
      <c r="D20" s="136" t="str">
        <f>IF(ISBLANK('Competition Data'!B20),"",'Competition Data'!B20)</f>
        <v>W26/27</v>
      </c>
      <c r="E20" s="136" t="str">
        <f>IF(ISBLANK('Competition Data'!C20),"",'Competition Data'!C20)</f>
        <v>Restore</v>
      </c>
      <c r="F20" s="136">
        <f>IF(ISBLANK('Competition Data'!G20),"",'Competition Data'!G20)</f>
        <v>89080</v>
      </c>
      <c r="G20">
        <f>IF(ISBLANK('Competition Data'!D20),"",'Competition Data'!D20)</f>
        <v>100</v>
      </c>
      <c r="H20">
        <f>IF(ISBLANK('Competition Data'!E20),"",'Competition Data'!E20)</f>
        <v>100</v>
      </c>
      <c r="I20">
        <f>IF(ISBLANK('Competition Data'!F20),"",'Competition Data'!F20)</f>
        <v>12.84</v>
      </c>
      <c r="J20" t="str">
        <f t="shared" si="1"/>
        <v>Ardwick (Restore)</v>
      </c>
    </row>
    <row r="21" spans="1:10" hidden="1">
      <c r="A21" t="str">
        <f t="shared" si="0"/>
        <v>ArdwickS27Restore</v>
      </c>
      <c r="B21" s="138" t="str">
        <f>IF(ISBLANK('Competition Data'!A21),"",'Competition Data'!A21)</f>
        <v>Ardwick</v>
      </c>
      <c r="C21" s="136" t="str">
        <f>IF(ISBLANK('Competition Data'!H21),"",'Competition Data'!H21)</f>
        <v>ENWL-232</v>
      </c>
      <c r="D21" s="136" t="str">
        <f>IF(ISBLANK('Competition Data'!B21),"",'Competition Data'!B21)</f>
        <v>S27</v>
      </c>
      <c r="E21" s="136" t="str">
        <f>IF(ISBLANK('Competition Data'!C21),"",'Competition Data'!C21)</f>
        <v>Restore</v>
      </c>
      <c r="F21" s="136">
        <f>IF(ISBLANK('Competition Data'!G21),"",'Competition Data'!G21)</f>
        <v>89080</v>
      </c>
      <c r="G21">
        <f>IF(ISBLANK('Competition Data'!D21),"",'Competition Data'!D21)</f>
        <v>100</v>
      </c>
      <c r="H21">
        <f>IF(ISBLANK('Competition Data'!E21),"",'Competition Data'!E21)</f>
        <v>100</v>
      </c>
      <c r="I21">
        <f>IF(ISBLANK('Competition Data'!F21),"",'Competition Data'!F21)</f>
        <v>12.84</v>
      </c>
      <c r="J21" t="str">
        <f t="shared" si="1"/>
        <v>Ardwick (Restore)</v>
      </c>
    </row>
    <row r="22" spans="1:10" hidden="1">
      <c r="A22" t="str">
        <f t="shared" si="0"/>
        <v>ArdwickW27/28Restore</v>
      </c>
      <c r="B22" s="138" t="str">
        <f>IF(ISBLANK('Competition Data'!A22),"",'Competition Data'!A22)</f>
        <v>Ardwick</v>
      </c>
      <c r="C22" s="136" t="str">
        <f>IF(ISBLANK('Competition Data'!H22),"",'Competition Data'!H22)</f>
        <v>ENWL-232</v>
      </c>
      <c r="D22" s="136" t="str">
        <f>IF(ISBLANK('Competition Data'!B22),"",'Competition Data'!B22)</f>
        <v>W27/28</v>
      </c>
      <c r="E22" s="136" t="str">
        <f>IF(ISBLANK('Competition Data'!C22),"",'Competition Data'!C22)</f>
        <v>Restore</v>
      </c>
      <c r="F22" s="136">
        <f>IF(ISBLANK('Competition Data'!G22),"",'Competition Data'!G22)</f>
        <v>89080</v>
      </c>
      <c r="G22">
        <f>IF(ISBLANK('Competition Data'!D22),"",'Competition Data'!D22)</f>
        <v>100</v>
      </c>
      <c r="H22">
        <f>IF(ISBLANK('Competition Data'!E22),"",'Competition Data'!E22)</f>
        <v>100</v>
      </c>
      <c r="I22">
        <f>IF(ISBLANK('Competition Data'!F22),"",'Competition Data'!F22)</f>
        <v>12.84</v>
      </c>
      <c r="J22" t="str">
        <f t="shared" si="1"/>
        <v>Ardwick (Restore)</v>
      </c>
    </row>
    <row r="23" spans="1:10" hidden="1">
      <c r="A23" t="str">
        <f t="shared" si="0"/>
        <v>ArdwickW24/25Secure</v>
      </c>
      <c r="B23" s="138" t="str">
        <f>IF(ISBLANK('Competition Data'!A23),"",'Competition Data'!A23)</f>
        <v>Ardwick</v>
      </c>
      <c r="C23" s="136" t="str">
        <f>IF(ISBLANK('Competition Data'!H23),"",'Competition Data'!H23)</f>
        <v>ENWL-233</v>
      </c>
      <c r="D23" s="136" t="str">
        <f>IF(ISBLANK('Competition Data'!B23),"",'Competition Data'!B23)</f>
        <v>W24/25</v>
      </c>
      <c r="E23" s="136" t="str">
        <f>IF(ISBLANK('Competition Data'!C23),"",'Competition Data'!C23)</f>
        <v>Secure</v>
      </c>
      <c r="F23" s="136">
        <f>IF(ISBLANK('Competition Data'!G23),"",'Competition Data'!G23)</f>
        <v>105605</v>
      </c>
      <c r="G23">
        <f>IF(ISBLANK('Competition Data'!D23),"",'Competition Data'!D23)</f>
        <v>100</v>
      </c>
      <c r="H23">
        <f>IF(ISBLANK('Competition Data'!E23),"",'Competition Data'!E23)</f>
        <v>1492</v>
      </c>
      <c r="I23">
        <f>IF(ISBLANK('Competition Data'!F23),"",'Competition Data'!F23)</f>
        <v>3.32</v>
      </c>
      <c r="J23" t="str">
        <f t="shared" si="1"/>
        <v>Ardwick (Secure)</v>
      </c>
    </row>
    <row r="24" spans="1:10" hidden="1">
      <c r="A24" t="str">
        <f t="shared" si="0"/>
        <v>ArdwickW25/26Secure</v>
      </c>
      <c r="B24" s="138" t="str">
        <f>IF(ISBLANK('Competition Data'!A24),"",'Competition Data'!A24)</f>
        <v>Ardwick</v>
      </c>
      <c r="C24" s="136" t="str">
        <f>IF(ISBLANK('Competition Data'!H24),"",'Competition Data'!H24)</f>
        <v>ENWL-233</v>
      </c>
      <c r="D24" s="136" t="str">
        <f>IF(ISBLANK('Competition Data'!B24),"",'Competition Data'!B24)</f>
        <v>W25/26</v>
      </c>
      <c r="E24" s="136" t="str">
        <f>IF(ISBLANK('Competition Data'!C24),"",'Competition Data'!C24)</f>
        <v>Secure</v>
      </c>
      <c r="F24" s="136">
        <f>IF(ISBLANK('Competition Data'!G24),"",'Competition Data'!G24)</f>
        <v>76263</v>
      </c>
      <c r="G24">
        <f>IF(ISBLANK('Competition Data'!D24),"",'Competition Data'!D24)</f>
        <v>200</v>
      </c>
      <c r="H24">
        <f>IF(ISBLANK('Competition Data'!E24),"",'Competition Data'!E24)</f>
        <v>2661</v>
      </c>
      <c r="I24">
        <f>IF(ISBLANK('Competition Data'!F24),"",'Competition Data'!F24)</f>
        <v>5.51</v>
      </c>
      <c r="J24" t="str">
        <f t="shared" si="1"/>
        <v>Ardwick (Secure)</v>
      </c>
    </row>
    <row r="25" spans="1:10" hidden="1">
      <c r="A25" t="str">
        <f t="shared" si="0"/>
        <v>ArdwickW26/27Secure</v>
      </c>
      <c r="B25" s="138" t="str">
        <f>IF(ISBLANK('Competition Data'!A25),"",'Competition Data'!A25)</f>
        <v>Ardwick</v>
      </c>
      <c r="C25" s="136" t="str">
        <f>IF(ISBLANK('Competition Data'!H25),"",'Competition Data'!H25)</f>
        <v>ENWL-233</v>
      </c>
      <c r="D25" s="136" t="str">
        <f>IF(ISBLANK('Competition Data'!B25),"",'Competition Data'!B25)</f>
        <v>W26/27</v>
      </c>
      <c r="E25" s="136" t="str">
        <f>IF(ISBLANK('Competition Data'!C25),"",'Competition Data'!C25)</f>
        <v>Secure</v>
      </c>
      <c r="F25" s="136">
        <f>IF(ISBLANK('Competition Data'!G25),"",'Competition Data'!G25)</f>
        <v>69683</v>
      </c>
      <c r="G25">
        <f>IF(ISBLANK('Competition Data'!D25),"",'Competition Data'!D25)</f>
        <v>300</v>
      </c>
      <c r="H25">
        <f>IF(ISBLANK('Competition Data'!E25),"",'Competition Data'!E25)</f>
        <v>3383</v>
      </c>
      <c r="I25">
        <f>IF(ISBLANK('Competition Data'!F25),"",'Competition Data'!F25)</f>
        <v>7.74</v>
      </c>
      <c r="J25" t="str">
        <f t="shared" si="1"/>
        <v>Ardwick (Secure)</v>
      </c>
    </row>
    <row r="26" spans="1:10" hidden="1">
      <c r="A26" t="str">
        <f t="shared" si="0"/>
        <v>ArdwickS27Secure</v>
      </c>
      <c r="B26" s="138" t="str">
        <f>IF(ISBLANK('Competition Data'!A26),"",'Competition Data'!A26)</f>
        <v>Ardwick</v>
      </c>
      <c r="C26" s="136" t="str">
        <f>IF(ISBLANK('Competition Data'!H26),"",'Competition Data'!H26)</f>
        <v>ENWL-233</v>
      </c>
      <c r="D26" s="136" t="str">
        <f>IF(ISBLANK('Competition Data'!B26),"",'Competition Data'!B26)</f>
        <v>S27</v>
      </c>
      <c r="E26" s="136" t="str">
        <f>IF(ISBLANK('Competition Data'!C26),"",'Competition Data'!C26)</f>
        <v>Secure</v>
      </c>
      <c r="F26" s="136">
        <f>IF(ISBLANK('Competition Data'!G26),"",'Competition Data'!G26)</f>
        <v>39024</v>
      </c>
      <c r="G26">
        <f>IF(ISBLANK('Competition Data'!D26),"",'Competition Data'!D26)</f>
        <v>200</v>
      </c>
      <c r="H26">
        <f>IF(ISBLANK('Competition Data'!E26),"",'Competition Data'!E26)</f>
        <v>2019</v>
      </c>
      <c r="I26">
        <f>IF(ISBLANK('Competition Data'!F26),"",'Competition Data'!F26)</f>
        <v>5.82</v>
      </c>
      <c r="J26" t="str">
        <f t="shared" si="1"/>
        <v>Ardwick (Secure)</v>
      </c>
    </row>
    <row r="27" spans="1:10" hidden="1">
      <c r="A27" t="str">
        <f t="shared" si="0"/>
        <v>ArdwickW27/28Secure</v>
      </c>
      <c r="B27" s="138" t="str">
        <f>IF(ISBLANK('Competition Data'!A27),"",'Competition Data'!A27)</f>
        <v>Ardwick</v>
      </c>
      <c r="C27" s="136" t="str">
        <f>IF(ISBLANK('Competition Data'!H27),"",'Competition Data'!H27)</f>
        <v>ENWL-233</v>
      </c>
      <c r="D27" s="136" t="str">
        <f>IF(ISBLANK('Competition Data'!B27),"",'Competition Data'!B27)</f>
        <v>W27/28</v>
      </c>
      <c r="E27" s="136" t="str">
        <f>IF(ISBLANK('Competition Data'!C27),"",'Competition Data'!C27)</f>
        <v>Secure</v>
      </c>
      <c r="F27" s="136">
        <f>IF(ISBLANK('Competition Data'!G27),"",'Competition Data'!G27)</f>
        <v>66582</v>
      </c>
      <c r="G27">
        <f>IF(ISBLANK('Competition Data'!D27),"",'Competition Data'!D27)</f>
        <v>400</v>
      </c>
      <c r="H27">
        <f>IF(ISBLANK('Competition Data'!E27),"",'Competition Data'!E27)</f>
        <v>4155</v>
      </c>
      <c r="I27">
        <f>IF(ISBLANK('Competition Data'!F27),"",'Competition Data'!F27)</f>
        <v>9.93</v>
      </c>
      <c r="J27" t="str">
        <f t="shared" si="1"/>
        <v>Ardwick (Secure)</v>
      </c>
    </row>
    <row r="28" spans="1:10" hidden="1">
      <c r="A28" t="str">
        <f t="shared" si="0"/>
        <v>Askerton CastleFY24Restore</v>
      </c>
      <c r="B28" s="138" t="str">
        <f>IF(ISBLANK('Competition Data'!A28),"",'Competition Data'!A28)</f>
        <v>Askerton Castle</v>
      </c>
      <c r="C28" s="136" t="str">
        <f>IF(ISBLANK('Competition Data'!H28),"",'Competition Data'!H28)</f>
        <v>ENWL-234</v>
      </c>
      <c r="D28" s="136" t="str">
        <f>IF(ISBLANK('Competition Data'!B28),"",'Competition Data'!B28)</f>
        <v>FY24</v>
      </c>
      <c r="E28" s="136" t="str">
        <f>IF(ISBLANK('Competition Data'!C28),"",'Competition Data'!C28)</f>
        <v>Restore</v>
      </c>
      <c r="F28" s="136">
        <f>IF(ISBLANK('Competition Data'!G28),"",'Competition Data'!G28)</f>
        <v>10168</v>
      </c>
      <c r="G28">
        <f>IF(ISBLANK('Competition Data'!D28),"",'Competition Data'!D28)</f>
        <v>100</v>
      </c>
      <c r="H28">
        <f>IF(ISBLANK('Competition Data'!E28),"",'Competition Data'!E28)</f>
        <v>0</v>
      </c>
      <c r="I28">
        <f>IF(ISBLANK('Competition Data'!F28),"",'Competition Data'!F28)</f>
        <v>1.34</v>
      </c>
      <c r="J28" t="str">
        <f t="shared" si="1"/>
        <v>Askerton Castle (Restore)</v>
      </c>
    </row>
    <row r="29" spans="1:10" hidden="1">
      <c r="A29" t="str">
        <f t="shared" si="0"/>
        <v>Askerton CastleFY25Restore</v>
      </c>
      <c r="B29" s="138" t="str">
        <f>IF(ISBLANK('Competition Data'!A29),"",'Competition Data'!A29)</f>
        <v>Askerton Castle</v>
      </c>
      <c r="C29" s="136" t="str">
        <f>IF(ISBLANK('Competition Data'!H29),"",'Competition Data'!H29)</f>
        <v>ENWL-234</v>
      </c>
      <c r="D29" s="136" t="str">
        <f>IF(ISBLANK('Competition Data'!B29),"",'Competition Data'!B29)</f>
        <v>FY25</v>
      </c>
      <c r="E29" s="136" t="str">
        <f>IF(ISBLANK('Competition Data'!C29),"",'Competition Data'!C29)</f>
        <v>Restore</v>
      </c>
      <c r="F29" s="136">
        <f>IF(ISBLANK('Competition Data'!G29),"",'Competition Data'!G29)</f>
        <v>10168</v>
      </c>
      <c r="G29">
        <f>IF(ISBLANK('Competition Data'!D29),"",'Competition Data'!D29)</f>
        <v>100</v>
      </c>
      <c r="H29">
        <f>IF(ISBLANK('Competition Data'!E29),"",'Competition Data'!E29)</f>
        <v>0</v>
      </c>
      <c r="I29">
        <f>IF(ISBLANK('Competition Data'!F29),"",'Competition Data'!F29)</f>
        <v>1.34</v>
      </c>
      <c r="J29" t="str">
        <f t="shared" si="1"/>
        <v>Askerton Castle (Restore)</v>
      </c>
    </row>
    <row r="30" spans="1:10" hidden="1">
      <c r="A30" t="str">
        <f t="shared" si="0"/>
        <v>Askerton CastleFY26Restore</v>
      </c>
      <c r="B30" s="138" t="str">
        <f>IF(ISBLANK('Competition Data'!A30),"",'Competition Data'!A30)</f>
        <v>Askerton Castle</v>
      </c>
      <c r="C30" s="136" t="str">
        <f>IF(ISBLANK('Competition Data'!H30),"",'Competition Data'!H30)</f>
        <v>ENWL-234</v>
      </c>
      <c r="D30" s="136" t="str">
        <f>IF(ISBLANK('Competition Data'!B30),"",'Competition Data'!B30)</f>
        <v>FY26</v>
      </c>
      <c r="E30" s="136" t="str">
        <f>IF(ISBLANK('Competition Data'!C30),"",'Competition Data'!C30)</f>
        <v>Restore</v>
      </c>
      <c r="F30" s="136">
        <f>IF(ISBLANK('Competition Data'!G30),"",'Competition Data'!G30)</f>
        <v>10168</v>
      </c>
      <c r="G30">
        <f>IF(ISBLANK('Competition Data'!D30),"",'Competition Data'!D30)</f>
        <v>100</v>
      </c>
      <c r="H30">
        <f>IF(ISBLANK('Competition Data'!E30),"",'Competition Data'!E30)</f>
        <v>0</v>
      </c>
      <c r="I30">
        <f>IF(ISBLANK('Competition Data'!F30),"",'Competition Data'!F30)</f>
        <v>1.34</v>
      </c>
      <c r="J30" t="str">
        <f t="shared" si="1"/>
        <v>Askerton Castle (Restore)</v>
      </c>
    </row>
    <row r="31" spans="1:10" hidden="1">
      <c r="A31" t="str">
        <f t="shared" si="0"/>
        <v>Askerton CastleFY27Restore</v>
      </c>
      <c r="B31" s="138" t="str">
        <f>IF(ISBLANK('Competition Data'!A31),"",'Competition Data'!A31)</f>
        <v>Askerton Castle</v>
      </c>
      <c r="C31" s="136" t="str">
        <f>IF(ISBLANK('Competition Data'!H31),"",'Competition Data'!H31)</f>
        <v>ENWL-234</v>
      </c>
      <c r="D31" s="136" t="str">
        <f>IF(ISBLANK('Competition Data'!B31),"",'Competition Data'!B31)</f>
        <v>FY27</v>
      </c>
      <c r="E31" s="136" t="str">
        <f>IF(ISBLANK('Competition Data'!C31),"",'Competition Data'!C31)</f>
        <v>Restore</v>
      </c>
      <c r="F31" s="136">
        <f>IF(ISBLANK('Competition Data'!G31),"",'Competition Data'!G31)</f>
        <v>10168</v>
      </c>
      <c r="G31">
        <f>IF(ISBLANK('Competition Data'!D31),"",'Competition Data'!D31)</f>
        <v>100</v>
      </c>
      <c r="H31">
        <f>IF(ISBLANK('Competition Data'!E31),"",'Competition Data'!E31)</f>
        <v>0</v>
      </c>
      <c r="I31">
        <f>IF(ISBLANK('Competition Data'!F31),"",'Competition Data'!F31)</f>
        <v>1.34</v>
      </c>
      <c r="J31" t="str">
        <f t="shared" si="1"/>
        <v>Askerton Castle (Restore)</v>
      </c>
    </row>
    <row r="32" spans="1:10" hidden="1">
      <c r="A32" t="str">
        <f t="shared" si="0"/>
        <v>Askerton CastleFY28Restore</v>
      </c>
      <c r="B32" s="138" t="str">
        <f>IF(ISBLANK('Competition Data'!A32),"",'Competition Data'!A32)</f>
        <v>Askerton Castle</v>
      </c>
      <c r="C32" s="136" t="str">
        <f>IF(ISBLANK('Competition Data'!H32),"",'Competition Data'!H32)</f>
        <v>ENWL-234</v>
      </c>
      <c r="D32" s="136" t="str">
        <f>IF(ISBLANK('Competition Data'!B32),"",'Competition Data'!B32)</f>
        <v>FY28</v>
      </c>
      <c r="E32" s="136" t="str">
        <f>IF(ISBLANK('Competition Data'!C32),"",'Competition Data'!C32)</f>
        <v>Restore</v>
      </c>
      <c r="F32" s="136">
        <f>IF(ISBLANK('Competition Data'!G32),"",'Competition Data'!G32)</f>
        <v>10168</v>
      </c>
      <c r="G32">
        <f>IF(ISBLANK('Competition Data'!D32),"",'Competition Data'!D32)</f>
        <v>100</v>
      </c>
      <c r="H32">
        <f>IF(ISBLANK('Competition Data'!E32),"",'Competition Data'!E32)</f>
        <v>0</v>
      </c>
      <c r="I32">
        <f>IF(ISBLANK('Competition Data'!F32),"",'Competition Data'!F32)</f>
        <v>1.34</v>
      </c>
      <c r="J32" t="str">
        <f t="shared" si="1"/>
        <v>Askerton Castle (Restore)</v>
      </c>
    </row>
    <row r="33" spans="1:10" hidden="1">
      <c r="A33" t="str">
        <f t="shared" si="0"/>
        <v>BenthamFY24Restore</v>
      </c>
      <c r="B33" s="138" t="str">
        <f>IF(ISBLANK('Competition Data'!A33),"",'Competition Data'!A33)</f>
        <v>Bentham</v>
      </c>
      <c r="C33" s="136" t="str">
        <f>IF(ISBLANK('Competition Data'!H33),"",'Competition Data'!H33)</f>
        <v>ENWL-235</v>
      </c>
      <c r="D33" s="136" t="str">
        <f>IF(ISBLANK('Competition Data'!B33),"",'Competition Data'!B33)</f>
        <v>FY24</v>
      </c>
      <c r="E33" s="136" t="str">
        <f>IF(ISBLANK('Competition Data'!C33),"",'Competition Data'!C33)</f>
        <v>Restore</v>
      </c>
      <c r="F33" s="136">
        <f>IF(ISBLANK('Competition Data'!G33),"",'Competition Data'!G33)</f>
        <v>48223</v>
      </c>
      <c r="G33">
        <f>IF(ISBLANK('Competition Data'!D33),"",'Competition Data'!D33)</f>
        <v>100</v>
      </c>
      <c r="H33">
        <f>IF(ISBLANK('Competition Data'!E33),"",'Competition Data'!E33)</f>
        <v>0</v>
      </c>
      <c r="I33">
        <f>IF(ISBLANK('Competition Data'!F33),"",'Competition Data'!F33)</f>
        <v>4.49</v>
      </c>
      <c r="J33" t="str">
        <f t="shared" si="1"/>
        <v>Bentham (Restore)</v>
      </c>
    </row>
    <row r="34" spans="1:10" hidden="1">
      <c r="A34" t="str">
        <f t="shared" si="0"/>
        <v>BenthamFY25Restore</v>
      </c>
      <c r="B34" s="138" t="str">
        <f>IF(ISBLANK('Competition Data'!A34),"",'Competition Data'!A34)</f>
        <v>Bentham</v>
      </c>
      <c r="C34" s="136" t="str">
        <f>IF(ISBLANK('Competition Data'!H34),"",'Competition Data'!H34)</f>
        <v>ENWL-235</v>
      </c>
      <c r="D34" s="136" t="str">
        <f>IF(ISBLANK('Competition Data'!B34),"",'Competition Data'!B34)</f>
        <v>FY25</v>
      </c>
      <c r="E34" s="136" t="str">
        <f>IF(ISBLANK('Competition Data'!C34),"",'Competition Data'!C34)</f>
        <v>Restore</v>
      </c>
      <c r="F34" s="136">
        <f>IF(ISBLANK('Competition Data'!G34),"",'Competition Data'!G34)</f>
        <v>48223</v>
      </c>
      <c r="G34">
        <f>IF(ISBLANK('Competition Data'!D34),"",'Competition Data'!D34)</f>
        <v>100</v>
      </c>
      <c r="H34">
        <f>IF(ISBLANK('Competition Data'!E34),"",'Competition Data'!E34)</f>
        <v>0</v>
      </c>
      <c r="I34">
        <f>IF(ISBLANK('Competition Data'!F34),"",'Competition Data'!F34)</f>
        <v>4.49</v>
      </c>
      <c r="J34" t="str">
        <f t="shared" si="1"/>
        <v>Bentham (Restore)</v>
      </c>
    </row>
    <row r="35" spans="1:10" hidden="1">
      <c r="A35" t="str">
        <f t="shared" si="0"/>
        <v>BenthamFY26Restore</v>
      </c>
      <c r="B35" s="138" t="str">
        <f>IF(ISBLANK('Competition Data'!A35),"",'Competition Data'!A35)</f>
        <v>Bentham</v>
      </c>
      <c r="C35" s="136" t="str">
        <f>IF(ISBLANK('Competition Data'!H35),"",'Competition Data'!H35)</f>
        <v>ENWL-235</v>
      </c>
      <c r="D35" s="136" t="str">
        <f>IF(ISBLANK('Competition Data'!B35),"",'Competition Data'!B35)</f>
        <v>FY26</v>
      </c>
      <c r="E35" s="136" t="str">
        <f>IF(ISBLANK('Competition Data'!C35),"",'Competition Data'!C35)</f>
        <v>Restore</v>
      </c>
      <c r="F35" s="136">
        <f>IF(ISBLANK('Competition Data'!G35),"",'Competition Data'!G35)</f>
        <v>48223</v>
      </c>
      <c r="G35">
        <f>IF(ISBLANK('Competition Data'!D35),"",'Competition Data'!D35)</f>
        <v>100</v>
      </c>
      <c r="H35">
        <f>IF(ISBLANK('Competition Data'!E35),"",'Competition Data'!E35)</f>
        <v>0</v>
      </c>
      <c r="I35">
        <f>IF(ISBLANK('Competition Data'!F35),"",'Competition Data'!F35)</f>
        <v>4.49</v>
      </c>
      <c r="J35" t="str">
        <f t="shared" si="1"/>
        <v>Bentham (Restore)</v>
      </c>
    </row>
    <row r="36" spans="1:10" hidden="1">
      <c r="A36" t="str">
        <f t="shared" si="0"/>
        <v>BenthamFY27Restore</v>
      </c>
      <c r="B36" s="138" t="str">
        <f>IF(ISBLANK('Competition Data'!A36),"",'Competition Data'!A36)</f>
        <v>Bentham</v>
      </c>
      <c r="C36" s="136" t="str">
        <f>IF(ISBLANK('Competition Data'!H36),"",'Competition Data'!H36)</f>
        <v>ENWL-235</v>
      </c>
      <c r="D36" s="136" t="str">
        <f>IF(ISBLANK('Competition Data'!B36),"",'Competition Data'!B36)</f>
        <v>FY27</v>
      </c>
      <c r="E36" s="136" t="str">
        <f>IF(ISBLANK('Competition Data'!C36),"",'Competition Data'!C36)</f>
        <v>Restore</v>
      </c>
      <c r="F36" s="136">
        <f>IF(ISBLANK('Competition Data'!G36),"",'Competition Data'!G36)</f>
        <v>48223</v>
      </c>
      <c r="G36">
        <f>IF(ISBLANK('Competition Data'!D36),"",'Competition Data'!D36)</f>
        <v>100</v>
      </c>
      <c r="H36">
        <f>IF(ISBLANK('Competition Data'!E36),"",'Competition Data'!E36)</f>
        <v>0</v>
      </c>
      <c r="I36">
        <f>IF(ISBLANK('Competition Data'!F36),"",'Competition Data'!F36)</f>
        <v>4.49</v>
      </c>
      <c r="J36" t="str">
        <f t="shared" si="1"/>
        <v>Bentham (Restore)</v>
      </c>
    </row>
    <row r="37" spans="1:10" hidden="1">
      <c r="A37" t="str">
        <f t="shared" si="0"/>
        <v>BenthamFY28Restore</v>
      </c>
      <c r="B37" s="138" t="str">
        <f>IF(ISBLANK('Competition Data'!A37),"",'Competition Data'!A37)</f>
        <v>Bentham</v>
      </c>
      <c r="C37" s="136" t="str">
        <f>IF(ISBLANK('Competition Data'!H37),"",'Competition Data'!H37)</f>
        <v>ENWL-235</v>
      </c>
      <c r="D37" s="136" t="str">
        <f>IF(ISBLANK('Competition Data'!B37),"",'Competition Data'!B37)</f>
        <v>FY28</v>
      </c>
      <c r="E37" s="136" t="str">
        <f>IF(ISBLANK('Competition Data'!C37),"",'Competition Data'!C37)</f>
        <v>Restore</v>
      </c>
      <c r="F37" s="136">
        <f>IF(ISBLANK('Competition Data'!G37),"",'Competition Data'!G37)</f>
        <v>48223</v>
      </c>
      <c r="G37">
        <f>IF(ISBLANK('Competition Data'!D37),"",'Competition Data'!D37)</f>
        <v>100</v>
      </c>
      <c r="H37">
        <f>IF(ISBLANK('Competition Data'!E37),"",'Competition Data'!E37)</f>
        <v>0</v>
      </c>
      <c r="I37">
        <f>IF(ISBLANK('Competition Data'!F37),"",'Competition Data'!F37)</f>
        <v>4.49</v>
      </c>
      <c r="J37" t="str">
        <f t="shared" si="1"/>
        <v>Bentham (Restore)</v>
      </c>
    </row>
    <row r="38" spans="1:10" hidden="1">
      <c r="A38" t="str">
        <f t="shared" si="0"/>
        <v>Bolton By BowlandW23/24Dynamic</v>
      </c>
      <c r="B38" s="138" t="str">
        <f>IF(ISBLANK('Competition Data'!A38),"",'Competition Data'!A38)</f>
        <v>Bolton By Bowland</v>
      </c>
      <c r="C38" s="136" t="str">
        <f>IF(ISBLANK('Competition Data'!H38),"",'Competition Data'!H38)</f>
        <v>ENWL-236</v>
      </c>
      <c r="D38" s="136" t="str">
        <f>IF(ISBLANK('Competition Data'!B38),"",'Competition Data'!B38)</f>
        <v>W23/24</v>
      </c>
      <c r="E38" s="136" t="str">
        <f>IF(ISBLANK('Competition Data'!C38),"",'Competition Data'!C38)</f>
        <v>Dynamic</v>
      </c>
      <c r="F38" s="136">
        <f>IF(ISBLANK('Competition Data'!G38),"",'Competition Data'!G38)</f>
        <v>50209</v>
      </c>
      <c r="G38">
        <f>IF(ISBLANK('Competition Data'!D38),"",'Competition Data'!D38)</f>
        <v>48</v>
      </c>
      <c r="H38">
        <f>IF(ISBLANK('Competition Data'!E38),"",'Competition Data'!E38)</f>
        <v>51</v>
      </c>
      <c r="I38">
        <f>IF(ISBLANK('Competition Data'!F38),"",'Competition Data'!F38)</f>
        <v>0.3</v>
      </c>
      <c r="J38" t="str">
        <f t="shared" si="1"/>
        <v>Bolton By Bowland (Dynamic)</v>
      </c>
    </row>
    <row r="39" spans="1:10" hidden="1">
      <c r="A39" t="str">
        <f t="shared" si="0"/>
        <v>Bolton By BowlandW24/25Dynamic</v>
      </c>
      <c r="B39" s="138" t="str">
        <f>IF(ISBLANK('Competition Data'!A39),"",'Competition Data'!A39)</f>
        <v>Bolton By Bowland</v>
      </c>
      <c r="C39" s="136" t="str">
        <f>IF(ISBLANK('Competition Data'!H39),"",'Competition Data'!H39)</f>
        <v>ENWL-236</v>
      </c>
      <c r="D39" s="136" t="str">
        <f>IF(ISBLANK('Competition Data'!B39),"",'Competition Data'!B39)</f>
        <v>W24/25</v>
      </c>
      <c r="E39" s="136" t="str">
        <f>IF(ISBLANK('Competition Data'!C39),"",'Competition Data'!C39)</f>
        <v>Dynamic</v>
      </c>
      <c r="F39" s="136">
        <f>IF(ISBLANK('Competition Data'!G39),"",'Competition Data'!G39)</f>
        <v>50209</v>
      </c>
      <c r="G39">
        <f>IF(ISBLANK('Competition Data'!D39),"",'Competition Data'!D39)</f>
        <v>48</v>
      </c>
      <c r="H39">
        <f>IF(ISBLANK('Competition Data'!E39),"",'Competition Data'!E39)</f>
        <v>146</v>
      </c>
      <c r="I39">
        <f>IF(ISBLANK('Competition Data'!F39),"",'Competition Data'!F39)</f>
        <v>0.44</v>
      </c>
      <c r="J39" t="str">
        <f t="shared" si="1"/>
        <v>Bolton By Bowland (Dynamic)</v>
      </c>
    </row>
    <row r="40" spans="1:10" hidden="1">
      <c r="A40" t="str">
        <f t="shared" si="0"/>
        <v>Bolton By BowlandW25/26Dynamic</v>
      </c>
      <c r="B40" s="138" t="str">
        <f>IF(ISBLANK('Competition Data'!A40),"",'Competition Data'!A40)</f>
        <v>Bolton By Bowland</v>
      </c>
      <c r="C40" s="136" t="str">
        <f>IF(ISBLANK('Competition Data'!H40),"",'Competition Data'!H40)</f>
        <v>ENWL-236</v>
      </c>
      <c r="D40" s="136" t="str">
        <f>IF(ISBLANK('Competition Data'!B40),"",'Competition Data'!B40)</f>
        <v>W25/26</v>
      </c>
      <c r="E40" s="136" t="str">
        <f>IF(ISBLANK('Competition Data'!C40),"",'Competition Data'!C40)</f>
        <v>Dynamic</v>
      </c>
      <c r="F40" s="136">
        <f>IF(ISBLANK('Competition Data'!G40),"",'Competition Data'!G40)</f>
        <v>50209</v>
      </c>
      <c r="G40">
        <f>IF(ISBLANK('Competition Data'!D40),"",'Competition Data'!D40)</f>
        <v>48</v>
      </c>
      <c r="H40">
        <f>IF(ISBLANK('Competition Data'!E40),"",'Competition Data'!E40)</f>
        <v>311</v>
      </c>
      <c r="I40">
        <f>IF(ISBLANK('Competition Data'!F40),"",'Competition Data'!F40)</f>
        <v>0.56000000000000005</v>
      </c>
      <c r="J40" t="str">
        <f t="shared" si="1"/>
        <v>Bolton By Bowland (Dynamic)</v>
      </c>
    </row>
    <row r="41" spans="1:10" hidden="1">
      <c r="A41" t="str">
        <f t="shared" si="0"/>
        <v>Bolton By BowlandW26/27Dynamic</v>
      </c>
      <c r="B41" s="138" t="str">
        <f>IF(ISBLANK('Competition Data'!A41),"",'Competition Data'!A41)</f>
        <v>Bolton By Bowland</v>
      </c>
      <c r="C41" s="136" t="str">
        <f>IF(ISBLANK('Competition Data'!H41),"",'Competition Data'!H41)</f>
        <v>ENWL-236</v>
      </c>
      <c r="D41" s="136" t="str">
        <f>IF(ISBLANK('Competition Data'!B41),"",'Competition Data'!B41)</f>
        <v>W26/27</v>
      </c>
      <c r="E41" s="136" t="str">
        <f>IF(ISBLANK('Competition Data'!C41),"",'Competition Data'!C41)</f>
        <v>Dynamic</v>
      </c>
      <c r="F41" s="136">
        <f>IF(ISBLANK('Competition Data'!G41),"",'Competition Data'!G41)</f>
        <v>50209</v>
      </c>
      <c r="G41">
        <f>IF(ISBLANK('Competition Data'!D41),"",'Competition Data'!D41)</f>
        <v>48</v>
      </c>
      <c r="H41">
        <f>IF(ISBLANK('Competition Data'!E41),"",'Competition Data'!E41)</f>
        <v>585</v>
      </c>
      <c r="I41">
        <f>IF(ISBLANK('Competition Data'!F41),"",'Competition Data'!F41)</f>
        <v>0.68</v>
      </c>
      <c r="J41" t="str">
        <f t="shared" si="1"/>
        <v>Bolton By Bowland (Dynamic)</v>
      </c>
    </row>
    <row r="42" spans="1:10" hidden="1">
      <c r="A42" t="str">
        <f t="shared" si="0"/>
        <v>Bolton By BowlandFY24Restore</v>
      </c>
      <c r="B42" s="138" t="str">
        <f>IF(ISBLANK('Competition Data'!A42),"",'Competition Data'!A42)</f>
        <v>Bolton By Bowland</v>
      </c>
      <c r="C42" s="136" t="str">
        <f>IF(ISBLANK('Competition Data'!H42),"",'Competition Data'!H42)</f>
        <v>ENWL-237</v>
      </c>
      <c r="D42" s="136" t="str">
        <f>IF(ISBLANK('Competition Data'!B42),"",'Competition Data'!B42)</f>
        <v>FY24</v>
      </c>
      <c r="E42" s="136" t="str">
        <f>IF(ISBLANK('Competition Data'!C42),"",'Competition Data'!C42)</f>
        <v>Restore</v>
      </c>
      <c r="F42" s="136">
        <f>IF(ISBLANK('Competition Data'!G42),"",'Competition Data'!G42)</f>
        <v>22086</v>
      </c>
      <c r="G42">
        <f>IF(ISBLANK('Competition Data'!D42),"",'Competition Data'!D42)</f>
        <v>100</v>
      </c>
      <c r="H42">
        <f>IF(ISBLANK('Competition Data'!E42),"",'Competition Data'!E42)</f>
        <v>0</v>
      </c>
      <c r="I42">
        <f>IF(ISBLANK('Competition Data'!F42),"",'Competition Data'!F42)</f>
        <v>3.16</v>
      </c>
      <c r="J42" t="str">
        <f t="shared" si="1"/>
        <v>Bolton By Bowland (Restore)</v>
      </c>
    </row>
    <row r="43" spans="1:10" hidden="1">
      <c r="A43" t="str">
        <f t="shared" si="0"/>
        <v>Bolton By BowlandFY25Restore</v>
      </c>
      <c r="B43" s="138" t="str">
        <f>IF(ISBLANK('Competition Data'!A43),"",'Competition Data'!A43)</f>
        <v>Bolton By Bowland</v>
      </c>
      <c r="C43" s="136" t="str">
        <f>IF(ISBLANK('Competition Data'!H43),"",'Competition Data'!H43)</f>
        <v>ENWL-237</v>
      </c>
      <c r="D43" s="136" t="str">
        <f>IF(ISBLANK('Competition Data'!B43),"",'Competition Data'!B43)</f>
        <v>FY25</v>
      </c>
      <c r="E43" s="136" t="str">
        <f>IF(ISBLANK('Competition Data'!C43),"",'Competition Data'!C43)</f>
        <v>Restore</v>
      </c>
      <c r="F43" s="136">
        <f>IF(ISBLANK('Competition Data'!G43),"",'Competition Data'!G43)</f>
        <v>22086</v>
      </c>
      <c r="G43">
        <f>IF(ISBLANK('Competition Data'!D43),"",'Competition Data'!D43)</f>
        <v>100</v>
      </c>
      <c r="H43">
        <f>IF(ISBLANK('Competition Data'!E43),"",'Competition Data'!E43)</f>
        <v>0</v>
      </c>
      <c r="I43">
        <f>IF(ISBLANK('Competition Data'!F43),"",'Competition Data'!F43)</f>
        <v>3.16</v>
      </c>
      <c r="J43" t="str">
        <f t="shared" si="1"/>
        <v>Bolton By Bowland (Restore)</v>
      </c>
    </row>
    <row r="44" spans="1:10" hidden="1">
      <c r="A44" t="str">
        <f t="shared" si="0"/>
        <v>Bolton By BowlandFY26Restore</v>
      </c>
      <c r="B44" s="138" t="str">
        <f>IF(ISBLANK('Competition Data'!A44),"",'Competition Data'!A44)</f>
        <v>Bolton By Bowland</v>
      </c>
      <c r="C44" s="136" t="str">
        <f>IF(ISBLANK('Competition Data'!H44),"",'Competition Data'!H44)</f>
        <v>ENWL-237</v>
      </c>
      <c r="D44" s="136" t="str">
        <f>IF(ISBLANK('Competition Data'!B44),"",'Competition Data'!B44)</f>
        <v>FY26</v>
      </c>
      <c r="E44" s="136" t="str">
        <f>IF(ISBLANK('Competition Data'!C44),"",'Competition Data'!C44)</f>
        <v>Restore</v>
      </c>
      <c r="F44" s="136">
        <f>IF(ISBLANK('Competition Data'!G44),"",'Competition Data'!G44)</f>
        <v>22086</v>
      </c>
      <c r="G44">
        <f>IF(ISBLANK('Competition Data'!D44),"",'Competition Data'!D44)</f>
        <v>100</v>
      </c>
      <c r="H44">
        <f>IF(ISBLANK('Competition Data'!E44),"",'Competition Data'!E44)</f>
        <v>0</v>
      </c>
      <c r="I44">
        <f>IF(ISBLANK('Competition Data'!F44),"",'Competition Data'!F44)</f>
        <v>3.16</v>
      </c>
      <c r="J44" t="str">
        <f t="shared" si="1"/>
        <v>Bolton By Bowland (Restore)</v>
      </c>
    </row>
    <row r="45" spans="1:10" hidden="1">
      <c r="A45" t="str">
        <f t="shared" si="0"/>
        <v>Bolton By BowlandFY27Restore</v>
      </c>
      <c r="B45" s="138" t="str">
        <f>IF(ISBLANK('Competition Data'!A45),"",'Competition Data'!A45)</f>
        <v>Bolton By Bowland</v>
      </c>
      <c r="C45" s="136" t="str">
        <f>IF(ISBLANK('Competition Data'!H45),"",'Competition Data'!H45)</f>
        <v>ENWL-237</v>
      </c>
      <c r="D45" s="136" t="str">
        <f>IF(ISBLANK('Competition Data'!B45),"",'Competition Data'!B45)</f>
        <v>FY27</v>
      </c>
      <c r="E45" s="136" t="str">
        <f>IF(ISBLANK('Competition Data'!C45),"",'Competition Data'!C45)</f>
        <v>Restore</v>
      </c>
      <c r="F45" s="136">
        <f>IF(ISBLANK('Competition Data'!G45),"",'Competition Data'!G45)</f>
        <v>22086</v>
      </c>
      <c r="G45">
        <f>IF(ISBLANK('Competition Data'!D45),"",'Competition Data'!D45)</f>
        <v>100</v>
      </c>
      <c r="H45">
        <f>IF(ISBLANK('Competition Data'!E45),"",'Competition Data'!E45)</f>
        <v>0</v>
      </c>
      <c r="I45">
        <f>IF(ISBLANK('Competition Data'!F45),"",'Competition Data'!F45)</f>
        <v>3.16</v>
      </c>
      <c r="J45" t="str">
        <f t="shared" si="1"/>
        <v>Bolton By Bowland (Restore)</v>
      </c>
    </row>
    <row r="46" spans="1:10" hidden="1">
      <c r="A46" t="str">
        <f t="shared" si="0"/>
        <v>Bolton By BowlandFY28Restore</v>
      </c>
      <c r="B46" s="138" t="str">
        <f>IF(ISBLANK('Competition Data'!A46),"",'Competition Data'!A46)</f>
        <v>Bolton By Bowland</v>
      </c>
      <c r="C46" s="136" t="str">
        <f>IF(ISBLANK('Competition Data'!H46),"",'Competition Data'!H46)</f>
        <v>ENWL-237</v>
      </c>
      <c r="D46" s="136" t="str">
        <f>IF(ISBLANK('Competition Data'!B46),"",'Competition Data'!B46)</f>
        <v>FY28</v>
      </c>
      <c r="E46" s="136" t="str">
        <f>IF(ISBLANK('Competition Data'!C46),"",'Competition Data'!C46)</f>
        <v>Restore</v>
      </c>
      <c r="F46" s="136">
        <f>IF(ISBLANK('Competition Data'!G46),"",'Competition Data'!G46)</f>
        <v>22086</v>
      </c>
      <c r="G46">
        <f>IF(ISBLANK('Competition Data'!D46),"",'Competition Data'!D46)</f>
        <v>100</v>
      </c>
      <c r="H46">
        <f>IF(ISBLANK('Competition Data'!E46),"",'Competition Data'!E46)</f>
        <v>0</v>
      </c>
      <c r="I46">
        <f>IF(ISBLANK('Competition Data'!F46),"",'Competition Data'!F46)</f>
        <v>3.16</v>
      </c>
      <c r="J46" t="str">
        <f t="shared" si="1"/>
        <v>Bolton By Bowland (Restore)</v>
      </c>
    </row>
    <row r="47" spans="1:10" hidden="1">
      <c r="A47" t="str">
        <f t="shared" si="0"/>
        <v>Bolton By BowlandW27/28Secure</v>
      </c>
      <c r="B47" s="138" t="str">
        <f>IF(ISBLANK('Competition Data'!A47),"",'Competition Data'!A47)</f>
        <v>Bolton By Bowland</v>
      </c>
      <c r="C47" s="136" t="str">
        <f>IF(ISBLANK('Competition Data'!H47),"",'Competition Data'!H47)</f>
        <v>ENWL-238</v>
      </c>
      <c r="D47" s="136" t="str">
        <f>IF(ISBLANK('Competition Data'!B47),"",'Competition Data'!B47)</f>
        <v>W27/28</v>
      </c>
      <c r="E47" s="136" t="str">
        <f>IF(ISBLANK('Competition Data'!C47),"",'Competition Data'!C47)</f>
        <v>Secure</v>
      </c>
      <c r="F47" s="136">
        <f>IF(ISBLANK('Competition Data'!G47),"",'Competition Data'!G47)</f>
        <v>50209</v>
      </c>
      <c r="G47">
        <f>IF(ISBLANK('Competition Data'!D47),"",'Competition Data'!D47)</f>
        <v>100</v>
      </c>
      <c r="H47">
        <f>IF(ISBLANK('Competition Data'!E47),"",'Competition Data'!E47)</f>
        <v>919</v>
      </c>
      <c r="I47">
        <f>IF(ISBLANK('Competition Data'!F47),"",'Competition Data'!F47)</f>
        <v>0.81</v>
      </c>
      <c r="J47" t="str">
        <f t="shared" si="1"/>
        <v>Bolton By Bowland (Secure)</v>
      </c>
    </row>
    <row r="48" spans="1:10" hidden="1">
      <c r="A48" t="str">
        <f t="shared" si="0"/>
        <v>Catterall WaterworksFY24Restore</v>
      </c>
      <c r="B48" s="138" t="str">
        <f>IF(ISBLANK('Competition Data'!A48),"",'Competition Data'!A48)</f>
        <v>Catterall Waterworks</v>
      </c>
      <c r="C48" s="136" t="str">
        <f>IF(ISBLANK('Competition Data'!H48),"",'Competition Data'!H48)</f>
        <v>ENWL-239</v>
      </c>
      <c r="D48" s="136" t="str">
        <f>IF(ISBLANK('Competition Data'!B48),"",'Competition Data'!B48)</f>
        <v>FY24</v>
      </c>
      <c r="E48" s="136" t="str">
        <f>IF(ISBLANK('Competition Data'!C48),"",'Competition Data'!C48)</f>
        <v>Restore</v>
      </c>
      <c r="F48" s="136">
        <f>IF(ISBLANK('Competition Data'!G48),"",'Competition Data'!G48)</f>
        <v>12486</v>
      </c>
      <c r="G48">
        <f>IF(ISBLANK('Competition Data'!D48),"",'Competition Data'!D48)</f>
        <v>100</v>
      </c>
      <c r="H48">
        <f>IF(ISBLANK('Competition Data'!E48),"",'Competition Data'!E48)</f>
        <v>0</v>
      </c>
      <c r="I48">
        <f>IF(ISBLANK('Competition Data'!F48),"",'Competition Data'!F48)</f>
        <v>7.62</v>
      </c>
      <c r="J48" t="str">
        <f t="shared" si="1"/>
        <v>Catterall Waterworks (Restore)</v>
      </c>
    </row>
    <row r="49" spans="1:10" hidden="1">
      <c r="A49" t="str">
        <f t="shared" si="0"/>
        <v>Catterall WaterworksFY25Restore</v>
      </c>
      <c r="B49" s="138" t="str">
        <f>IF(ISBLANK('Competition Data'!A49),"",'Competition Data'!A49)</f>
        <v>Catterall Waterworks</v>
      </c>
      <c r="C49" s="136" t="str">
        <f>IF(ISBLANK('Competition Data'!H49),"",'Competition Data'!H49)</f>
        <v>ENWL-239</v>
      </c>
      <c r="D49" s="136" t="str">
        <f>IF(ISBLANK('Competition Data'!B49),"",'Competition Data'!B49)</f>
        <v>FY25</v>
      </c>
      <c r="E49" s="136" t="str">
        <f>IF(ISBLANK('Competition Data'!C49),"",'Competition Data'!C49)</f>
        <v>Restore</v>
      </c>
      <c r="F49" s="136">
        <f>IF(ISBLANK('Competition Data'!G49),"",'Competition Data'!G49)</f>
        <v>12486</v>
      </c>
      <c r="G49">
        <f>IF(ISBLANK('Competition Data'!D49),"",'Competition Data'!D49)</f>
        <v>100</v>
      </c>
      <c r="H49">
        <f>IF(ISBLANK('Competition Data'!E49),"",'Competition Data'!E49)</f>
        <v>0</v>
      </c>
      <c r="I49">
        <f>IF(ISBLANK('Competition Data'!F49),"",'Competition Data'!F49)</f>
        <v>7.62</v>
      </c>
      <c r="J49" t="str">
        <f t="shared" si="1"/>
        <v>Catterall Waterworks (Restore)</v>
      </c>
    </row>
    <row r="50" spans="1:10">
      <c r="A50" t="str">
        <f t="shared" si="0"/>
        <v>Catterall WaterworksFY26Restore</v>
      </c>
      <c r="B50" s="138" t="str">
        <f>IF(ISBLANK('Competition Data'!A50),"",'Competition Data'!A50)</f>
        <v>Catterall Waterworks</v>
      </c>
      <c r="C50" s="136" t="str">
        <f>IF(ISBLANK('Competition Data'!H50),"",'Competition Data'!H50)</f>
        <v>ENWL-239</v>
      </c>
      <c r="D50" s="136" t="str">
        <f>IF(ISBLANK('Competition Data'!B50),"",'Competition Data'!B50)</f>
        <v>FY26</v>
      </c>
      <c r="E50" s="136" t="str">
        <f>IF(ISBLANK('Competition Data'!C50),"",'Competition Data'!C50)</f>
        <v>Restore</v>
      </c>
      <c r="F50" s="136">
        <f>IF(ISBLANK('Competition Data'!G50),"",'Competition Data'!G50)</f>
        <v>12486</v>
      </c>
      <c r="G50">
        <f>IF(ISBLANK('Competition Data'!D50),"",'Competition Data'!D50)</f>
        <v>100</v>
      </c>
      <c r="H50">
        <f>IF(ISBLANK('Competition Data'!E50),"",'Competition Data'!E50)</f>
        <v>0</v>
      </c>
      <c r="I50">
        <f>IF(ISBLANK('Competition Data'!F50),"",'Competition Data'!F50)</f>
        <v>7.62</v>
      </c>
      <c r="J50" t="str">
        <f t="shared" si="1"/>
        <v>Catterall Waterworks (Restore)</v>
      </c>
    </row>
    <row r="51" spans="1:10">
      <c r="A51" t="str">
        <f t="shared" si="0"/>
        <v>Catterall WaterworksFY27Restore</v>
      </c>
      <c r="B51" s="138" t="str">
        <f>IF(ISBLANK('Competition Data'!A51),"",'Competition Data'!A51)</f>
        <v>Catterall Waterworks</v>
      </c>
      <c r="C51" s="136" t="str">
        <f>IF(ISBLANK('Competition Data'!H51),"",'Competition Data'!H51)</f>
        <v>ENWL-239</v>
      </c>
      <c r="D51" s="136" t="str">
        <f>IF(ISBLANK('Competition Data'!B51),"",'Competition Data'!B51)</f>
        <v>FY27</v>
      </c>
      <c r="E51" s="136" t="str">
        <f>IF(ISBLANK('Competition Data'!C51),"",'Competition Data'!C51)</f>
        <v>Restore</v>
      </c>
      <c r="F51" s="136">
        <f>IF(ISBLANK('Competition Data'!G51),"",'Competition Data'!G51)</f>
        <v>12486</v>
      </c>
      <c r="G51">
        <f>IF(ISBLANK('Competition Data'!D51),"",'Competition Data'!D51)</f>
        <v>100</v>
      </c>
      <c r="H51">
        <f>IF(ISBLANK('Competition Data'!E51),"",'Competition Data'!E51)</f>
        <v>0</v>
      </c>
      <c r="I51">
        <f>IF(ISBLANK('Competition Data'!F51),"",'Competition Data'!F51)</f>
        <v>7.62</v>
      </c>
      <c r="J51" t="str">
        <f t="shared" si="1"/>
        <v>Catterall Waterworks (Restore)</v>
      </c>
    </row>
    <row r="52" spans="1:10">
      <c r="A52" t="str">
        <f t="shared" si="0"/>
        <v>Catterall WaterworksFY28Restore</v>
      </c>
      <c r="B52" s="138" t="str">
        <f>IF(ISBLANK('Competition Data'!A52),"",'Competition Data'!A52)</f>
        <v>Catterall Waterworks</v>
      </c>
      <c r="C52" s="136" t="str">
        <f>IF(ISBLANK('Competition Data'!H52),"",'Competition Data'!H52)</f>
        <v>ENWL-239</v>
      </c>
      <c r="D52" s="136" t="str">
        <f>IF(ISBLANK('Competition Data'!B52),"",'Competition Data'!B52)</f>
        <v>FY28</v>
      </c>
      <c r="E52" s="136" t="str">
        <f>IF(ISBLANK('Competition Data'!C52),"",'Competition Data'!C52)</f>
        <v>Restore</v>
      </c>
      <c r="F52" s="136">
        <f>IF(ISBLANK('Competition Data'!G52),"",'Competition Data'!G52)</f>
        <v>12486</v>
      </c>
      <c r="G52">
        <f>IF(ISBLANK('Competition Data'!D52),"",'Competition Data'!D52)</f>
        <v>100</v>
      </c>
      <c r="H52">
        <f>IF(ISBLANK('Competition Data'!E52),"",'Competition Data'!E52)</f>
        <v>0</v>
      </c>
      <c r="I52">
        <f>IF(ISBLANK('Competition Data'!F52),"",'Competition Data'!F52)</f>
        <v>7.62</v>
      </c>
      <c r="J52" t="str">
        <f t="shared" si="1"/>
        <v>Catterall Waterworks (Restore)</v>
      </c>
    </row>
    <row r="53" spans="1:10">
      <c r="A53" t="str">
        <f t="shared" si="0"/>
        <v>ChurchFY24Restore</v>
      </c>
      <c r="B53" s="138" t="str">
        <f>IF(ISBLANK('Competition Data'!A53),"",'Competition Data'!A53)</f>
        <v>Church</v>
      </c>
      <c r="C53" s="136" t="str">
        <f>IF(ISBLANK('Competition Data'!H53),"",'Competition Data'!H53)</f>
        <v>ENWL-240</v>
      </c>
      <c r="D53" s="136" t="str">
        <f>IF(ISBLANK('Competition Data'!B53),"",'Competition Data'!B53)</f>
        <v>FY24</v>
      </c>
      <c r="E53" s="136" t="str">
        <f>IF(ISBLANK('Competition Data'!C53),"",'Competition Data'!C53)</f>
        <v>Restore</v>
      </c>
      <c r="F53" s="136">
        <f>IF(ISBLANK('Competition Data'!G53),"",'Competition Data'!G53)</f>
        <v>86221</v>
      </c>
      <c r="G53">
        <f>IF(ISBLANK('Competition Data'!D53),"",'Competition Data'!D53)</f>
        <v>100</v>
      </c>
      <c r="H53">
        <f>IF(ISBLANK('Competition Data'!E53),"",'Competition Data'!E53)</f>
        <v>0</v>
      </c>
      <c r="I53">
        <f>IF(ISBLANK('Competition Data'!F53),"",'Competition Data'!F53)</f>
        <v>5.8</v>
      </c>
      <c r="J53" t="str">
        <f t="shared" si="1"/>
        <v>Church (Restore)</v>
      </c>
    </row>
    <row r="54" spans="1:10">
      <c r="A54" t="str">
        <f t="shared" si="0"/>
        <v>ChurchFY25Restore</v>
      </c>
      <c r="B54" s="138" t="str">
        <f>IF(ISBLANK('Competition Data'!A54),"",'Competition Data'!A54)</f>
        <v>Church</v>
      </c>
      <c r="C54" s="136" t="str">
        <f>IF(ISBLANK('Competition Data'!H54),"",'Competition Data'!H54)</f>
        <v>ENWL-240</v>
      </c>
      <c r="D54" s="136" t="str">
        <f>IF(ISBLANK('Competition Data'!B54),"",'Competition Data'!B54)</f>
        <v>FY25</v>
      </c>
      <c r="E54" s="136" t="str">
        <f>IF(ISBLANK('Competition Data'!C54),"",'Competition Data'!C54)</f>
        <v>Restore</v>
      </c>
      <c r="F54" s="136">
        <f>IF(ISBLANK('Competition Data'!G54),"",'Competition Data'!G54)</f>
        <v>86221</v>
      </c>
      <c r="G54">
        <f>IF(ISBLANK('Competition Data'!D54),"",'Competition Data'!D54)</f>
        <v>100</v>
      </c>
      <c r="H54">
        <f>IF(ISBLANK('Competition Data'!E54),"",'Competition Data'!E54)</f>
        <v>0</v>
      </c>
      <c r="I54">
        <f>IF(ISBLANK('Competition Data'!F54),"",'Competition Data'!F54)</f>
        <v>5.8</v>
      </c>
      <c r="J54" t="str">
        <f t="shared" si="1"/>
        <v>Church (Restore)</v>
      </c>
    </row>
    <row r="55" spans="1:10">
      <c r="A55" t="str">
        <f t="shared" si="0"/>
        <v>ChurchFY26Restore</v>
      </c>
      <c r="B55" s="138" t="str">
        <f>IF(ISBLANK('Competition Data'!A55),"",'Competition Data'!A55)</f>
        <v>Church</v>
      </c>
      <c r="C55" s="136" t="str">
        <f>IF(ISBLANK('Competition Data'!H55),"",'Competition Data'!H55)</f>
        <v>ENWL-240</v>
      </c>
      <c r="D55" s="136" t="str">
        <f>IF(ISBLANK('Competition Data'!B55),"",'Competition Data'!B55)</f>
        <v>FY26</v>
      </c>
      <c r="E55" s="136" t="str">
        <f>IF(ISBLANK('Competition Data'!C55),"",'Competition Data'!C55)</f>
        <v>Restore</v>
      </c>
      <c r="F55" s="136">
        <f>IF(ISBLANK('Competition Data'!G55),"",'Competition Data'!G55)</f>
        <v>86221</v>
      </c>
      <c r="G55">
        <f>IF(ISBLANK('Competition Data'!D55),"",'Competition Data'!D55)</f>
        <v>100</v>
      </c>
      <c r="H55">
        <f>IF(ISBLANK('Competition Data'!E55),"",'Competition Data'!E55)</f>
        <v>0</v>
      </c>
      <c r="I55">
        <f>IF(ISBLANK('Competition Data'!F55),"",'Competition Data'!F55)</f>
        <v>5.8</v>
      </c>
      <c r="J55" t="str">
        <f t="shared" si="1"/>
        <v>Church (Restore)</v>
      </c>
    </row>
    <row r="56" spans="1:10">
      <c r="A56" t="str">
        <f t="shared" si="0"/>
        <v>ChurchFY27Restore</v>
      </c>
      <c r="B56" s="138" t="str">
        <f>IF(ISBLANK('Competition Data'!A56),"",'Competition Data'!A56)</f>
        <v>Church</v>
      </c>
      <c r="C56" s="136" t="str">
        <f>IF(ISBLANK('Competition Data'!H56),"",'Competition Data'!H56)</f>
        <v>ENWL-240</v>
      </c>
      <c r="D56" s="136" t="str">
        <f>IF(ISBLANK('Competition Data'!B56),"",'Competition Data'!B56)</f>
        <v>FY27</v>
      </c>
      <c r="E56" s="136" t="str">
        <f>IF(ISBLANK('Competition Data'!C56),"",'Competition Data'!C56)</f>
        <v>Restore</v>
      </c>
      <c r="F56" s="136">
        <f>IF(ISBLANK('Competition Data'!G56),"",'Competition Data'!G56)</f>
        <v>86221</v>
      </c>
      <c r="G56">
        <f>IF(ISBLANK('Competition Data'!D56),"",'Competition Data'!D56)</f>
        <v>100</v>
      </c>
      <c r="H56">
        <f>IF(ISBLANK('Competition Data'!E56),"",'Competition Data'!E56)</f>
        <v>0</v>
      </c>
      <c r="I56">
        <f>IF(ISBLANK('Competition Data'!F56),"",'Competition Data'!F56)</f>
        <v>5.8</v>
      </c>
      <c r="J56" t="str">
        <f t="shared" si="1"/>
        <v>Church (Restore)</v>
      </c>
    </row>
    <row r="57" spans="1:10">
      <c r="A57" t="str">
        <f t="shared" si="0"/>
        <v>ChurchFY28Restore</v>
      </c>
      <c r="B57" s="138" t="str">
        <f>IF(ISBLANK('Competition Data'!A57),"",'Competition Data'!A57)</f>
        <v>Church</v>
      </c>
      <c r="C57" s="136" t="str">
        <f>IF(ISBLANK('Competition Data'!H57),"",'Competition Data'!H57)</f>
        <v>ENWL-240</v>
      </c>
      <c r="D57" s="136" t="str">
        <f>IF(ISBLANK('Competition Data'!B57),"",'Competition Data'!B57)</f>
        <v>FY28</v>
      </c>
      <c r="E57" s="136" t="str">
        <f>IF(ISBLANK('Competition Data'!C57),"",'Competition Data'!C57)</f>
        <v>Restore</v>
      </c>
      <c r="F57" s="136">
        <f>IF(ISBLANK('Competition Data'!G57),"",'Competition Data'!G57)</f>
        <v>86221</v>
      </c>
      <c r="G57">
        <f>IF(ISBLANK('Competition Data'!D57),"",'Competition Data'!D57)</f>
        <v>100</v>
      </c>
      <c r="H57">
        <f>IF(ISBLANK('Competition Data'!E57),"",'Competition Data'!E57)</f>
        <v>0</v>
      </c>
      <c r="I57">
        <f>IF(ISBLANK('Competition Data'!F57),"",'Competition Data'!F57)</f>
        <v>5.8</v>
      </c>
      <c r="J57" t="str">
        <f t="shared" si="1"/>
        <v>Church (Restore)</v>
      </c>
    </row>
    <row r="58" spans="1:10">
      <c r="A58" t="str">
        <f t="shared" si="0"/>
        <v>ClaughtonFY24Restore</v>
      </c>
      <c r="B58" s="138" t="str">
        <f>IF(ISBLANK('Competition Data'!A58),"",'Competition Data'!A58)</f>
        <v>Claughton</v>
      </c>
      <c r="C58" s="136" t="str">
        <f>IF(ISBLANK('Competition Data'!H58),"",'Competition Data'!H58)</f>
        <v>ENWL-241</v>
      </c>
      <c r="D58" s="136" t="str">
        <f>IF(ISBLANK('Competition Data'!B58),"",'Competition Data'!B58)</f>
        <v>FY24</v>
      </c>
      <c r="E58" s="136" t="str">
        <f>IF(ISBLANK('Competition Data'!C58),"",'Competition Data'!C58)</f>
        <v>Restore</v>
      </c>
      <c r="F58" s="136">
        <f>IF(ISBLANK('Competition Data'!G58),"",'Competition Data'!G58)</f>
        <v>38332</v>
      </c>
      <c r="G58">
        <f>IF(ISBLANK('Competition Data'!D58),"",'Competition Data'!D58)</f>
        <v>100</v>
      </c>
      <c r="H58">
        <f>IF(ISBLANK('Competition Data'!E58),"",'Competition Data'!E58)</f>
        <v>0</v>
      </c>
      <c r="I58">
        <f>IF(ISBLANK('Competition Data'!F58),"",'Competition Data'!F58)</f>
        <v>4.13</v>
      </c>
      <c r="J58" t="str">
        <f t="shared" si="1"/>
        <v>Claughton (Restore)</v>
      </c>
    </row>
    <row r="59" spans="1:10" hidden="1">
      <c r="A59" t="str">
        <f t="shared" si="0"/>
        <v>ClaughtonFY25Restore</v>
      </c>
      <c r="B59" s="138" t="str">
        <f>IF(ISBLANK('Competition Data'!A59),"",'Competition Data'!A59)</f>
        <v>Claughton</v>
      </c>
      <c r="C59" s="136" t="str">
        <f>IF(ISBLANK('Competition Data'!H59),"",'Competition Data'!H59)</f>
        <v>ENWL-241</v>
      </c>
      <c r="D59" s="136" t="str">
        <f>IF(ISBLANK('Competition Data'!B59),"",'Competition Data'!B59)</f>
        <v>FY25</v>
      </c>
      <c r="E59" s="136" t="str">
        <f>IF(ISBLANK('Competition Data'!C59),"",'Competition Data'!C59)</f>
        <v>Restore</v>
      </c>
      <c r="F59" s="136">
        <f>IF(ISBLANK('Competition Data'!G59),"",'Competition Data'!G59)</f>
        <v>38332</v>
      </c>
      <c r="G59">
        <f>IF(ISBLANK('Competition Data'!D59),"",'Competition Data'!D59)</f>
        <v>100</v>
      </c>
      <c r="H59">
        <f>IF(ISBLANK('Competition Data'!E59),"",'Competition Data'!E59)</f>
        <v>0</v>
      </c>
      <c r="I59">
        <f>IF(ISBLANK('Competition Data'!F59),"",'Competition Data'!F59)</f>
        <v>4.13</v>
      </c>
      <c r="J59" t="str">
        <f t="shared" si="1"/>
        <v>Claughton (Restore)</v>
      </c>
    </row>
    <row r="60" spans="1:10" hidden="1">
      <c r="A60" t="str">
        <f t="shared" si="0"/>
        <v>ClaughtonFY26Restore</v>
      </c>
      <c r="B60" s="138" t="str">
        <f>IF(ISBLANK('Competition Data'!A60),"",'Competition Data'!A60)</f>
        <v>Claughton</v>
      </c>
      <c r="C60" s="136" t="str">
        <f>IF(ISBLANK('Competition Data'!H60),"",'Competition Data'!H60)</f>
        <v>ENWL-241</v>
      </c>
      <c r="D60" s="136" t="str">
        <f>IF(ISBLANK('Competition Data'!B60),"",'Competition Data'!B60)</f>
        <v>FY26</v>
      </c>
      <c r="E60" s="136" t="str">
        <f>IF(ISBLANK('Competition Data'!C60),"",'Competition Data'!C60)</f>
        <v>Restore</v>
      </c>
      <c r="F60" s="136">
        <f>IF(ISBLANK('Competition Data'!G60),"",'Competition Data'!G60)</f>
        <v>38332</v>
      </c>
      <c r="G60">
        <f>IF(ISBLANK('Competition Data'!D60),"",'Competition Data'!D60)</f>
        <v>100</v>
      </c>
      <c r="H60">
        <f>IF(ISBLANK('Competition Data'!E60),"",'Competition Data'!E60)</f>
        <v>0</v>
      </c>
      <c r="I60">
        <f>IF(ISBLANK('Competition Data'!F60),"",'Competition Data'!F60)</f>
        <v>4.13</v>
      </c>
      <c r="J60" t="str">
        <f t="shared" si="1"/>
        <v>Claughton (Restore)</v>
      </c>
    </row>
    <row r="61" spans="1:10" hidden="1">
      <c r="A61" t="str">
        <f t="shared" si="0"/>
        <v>ClaughtonFY27Restore</v>
      </c>
      <c r="B61" s="138" t="str">
        <f>IF(ISBLANK('Competition Data'!A61),"",'Competition Data'!A61)</f>
        <v>Claughton</v>
      </c>
      <c r="C61" s="136" t="str">
        <f>IF(ISBLANK('Competition Data'!H61),"",'Competition Data'!H61)</f>
        <v>ENWL-241</v>
      </c>
      <c r="D61" s="136" t="str">
        <f>IF(ISBLANK('Competition Data'!B61),"",'Competition Data'!B61)</f>
        <v>FY27</v>
      </c>
      <c r="E61" s="136" t="str">
        <f>IF(ISBLANK('Competition Data'!C61),"",'Competition Data'!C61)</f>
        <v>Restore</v>
      </c>
      <c r="F61" s="136">
        <f>IF(ISBLANK('Competition Data'!G61),"",'Competition Data'!G61)</f>
        <v>38332</v>
      </c>
      <c r="G61">
        <f>IF(ISBLANK('Competition Data'!D61),"",'Competition Data'!D61)</f>
        <v>100</v>
      </c>
      <c r="H61">
        <f>IF(ISBLANK('Competition Data'!E61),"",'Competition Data'!E61)</f>
        <v>0</v>
      </c>
      <c r="I61">
        <f>IF(ISBLANK('Competition Data'!F61),"",'Competition Data'!F61)</f>
        <v>4.13</v>
      </c>
      <c r="J61" t="str">
        <f t="shared" si="1"/>
        <v>Claughton (Restore)</v>
      </c>
    </row>
    <row r="62" spans="1:10" hidden="1">
      <c r="A62" t="str">
        <f t="shared" si="0"/>
        <v>ClaughtonFY28Restore</v>
      </c>
      <c r="B62" s="138" t="str">
        <f>IF(ISBLANK('Competition Data'!A62),"",'Competition Data'!A62)</f>
        <v>Claughton</v>
      </c>
      <c r="C62" s="136" t="str">
        <f>IF(ISBLANK('Competition Data'!H62),"",'Competition Data'!H62)</f>
        <v>ENWL-241</v>
      </c>
      <c r="D62" s="136" t="str">
        <f>IF(ISBLANK('Competition Data'!B62),"",'Competition Data'!B62)</f>
        <v>FY28</v>
      </c>
      <c r="E62" s="136" t="str">
        <f>IF(ISBLANK('Competition Data'!C62),"",'Competition Data'!C62)</f>
        <v>Restore</v>
      </c>
      <c r="F62" s="136">
        <f>IF(ISBLANK('Competition Data'!G62),"",'Competition Data'!G62)</f>
        <v>38332</v>
      </c>
      <c r="G62">
        <f>IF(ISBLANK('Competition Data'!D62),"",'Competition Data'!D62)</f>
        <v>100</v>
      </c>
      <c r="H62">
        <f>IF(ISBLANK('Competition Data'!E62),"",'Competition Data'!E62)</f>
        <v>0</v>
      </c>
      <c r="I62">
        <f>IF(ISBLANK('Competition Data'!F62),"",'Competition Data'!F62)</f>
        <v>4.13</v>
      </c>
      <c r="J62" t="str">
        <f t="shared" si="1"/>
        <v>Claughton (Restore)</v>
      </c>
    </row>
    <row r="63" spans="1:10" hidden="1">
      <c r="A63" t="str">
        <f t="shared" si="0"/>
        <v>ConistonS24Dynamic</v>
      </c>
      <c r="B63" s="138" t="str">
        <f>IF(ISBLANK('Competition Data'!A63),"",'Competition Data'!A63)</f>
        <v>Coniston</v>
      </c>
      <c r="C63" s="136" t="str">
        <f>IF(ISBLANK('Competition Data'!H63),"",'Competition Data'!H63)</f>
        <v>ENWL-242</v>
      </c>
      <c r="D63" s="136" t="str">
        <f>IF(ISBLANK('Competition Data'!B63),"",'Competition Data'!B63)</f>
        <v>S24</v>
      </c>
      <c r="E63" s="136" t="str">
        <f>IF(ISBLANK('Competition Data'!C63),"",'Competition Data'!C63)</f>
        <v>Dynamic</v>
      </c>
      <c r="F63" s="136">
        <f>IF(ISBLANK('Competition Data'!G63),"",'Competition Data'!G63)</f>
        <v>23505</v>
      </c>
      <c r="G63">
        <f>IF(ISBLANK('Competition Data'!D63),"",'Competition Data'!D63)</f>
        <v>48</v>
      </c>
      <c r="H63">
        <f>IF(ISBLANK('Competition Data'!E63),"",'Competition Data'!E63)</f>
        <v>589</v>
      </c>
      <c r="I63">
        <f>IF(ISBLANK('Competition Data'!F63),"",'Competition Data'!F63)</f>
        <v>0.51</v>
      </c>
      <c r="J63" t="str">
        <f t="shared" si="1"/>
        <v>Coniston (Dynamic)</v>
      </c>
    </row>
    <row r="64" spans="1:10" hidden="1">
      <c r="A64" t="str">
        <f t="shared" si="0"/>
        <v>ConistonFY24Restore</v>
      </c>
      <c r="B64" s="138" t="str">
        <f>IF(ISBLANK('Competition Data'!A64),"",'Competition Data'!A64)</f>
        <v>Coniston</v>
      </c>
      <c r="C64" s="136" t="str">
        <f>IF(ISBLANK('Competition Data'!H64),"",'Competition Data'!H64)</f>
        <v>ENWL-243</v>
      </c>
      <c r="D64" s="136" t="str">
        <f>IF(ISBLANK('Competition Data'!B64),"",'Competition Data'!B64)</f>
        <v>FY24</v>
      </c>
      <c r="E64" s="136" t="str">
        <f>IF(ISBLANK('Competition Data'!C64),"",'Competition Data'!C64)</f>
        <v>Restore</v>
      </c>
      <c r="F64" s="136">
        <f>IF(ISBLANK('Competition Data'!G64),"",'Competition Data'!G64)</f>
        <v>28693</v>
      </c>
      <c r="G64">
        <f>IF(ISBLANK('Competition Data'!D64),"",'Competition Data'!D64)</f>
        <v>100</v>
      </c>
      <c r="H64">
        <f>IF(ISBLANK('Competition Data'!E64),"",'Competition Data'!E64)</f>
        <v>0</v>
      </c>
      <c r="I64">
        <f>IF(ISBLANK('Competition Data'!F64),"",'Competition Data'!F64)</f>
        <v>2.41</v>
      </c>
      <c r="J64" t="str">
        <f t="shared" si="1"/>
        <v>Coniston (Restore)</v>
      </c>
    </row>
    <row r="65" spans="1:10" hidden="1">
      <c r="A65" t="str">
        <f t="shared" si="0"/>
        <v>ConistonFY25Restore</v>
      </c>
      <c r="B65" s="138" t="str">
        <f>IF(ISBLANK('Competition Data'!A65),"",'Competition Data'!A65)</f>
        <v>Coniston</v>
      </c>
      <c r="C65" s="136" t="str">
        <f>IF(ISBLANK('Competition Data'!H65),"",'Competition Data'!H65)</f>
        <v>ENWL-243</v>
      </c>
      <c r="D65" s="136" t="str">
        <f>IF(ISBLANK('Competition Data'!B65),"",'Competition Data'!B65)</f>
        <v>FY25</v>
      </c>
      <c r="E65" s="136" t="str">
        <f>IF(ISBLANK('Competition Data'!C65),"",'Competition Data'!C65)</f>
        <v>Restore</v>
      </c>
      <c r="F65" s="136">
        <f>IF(ISBLANK('Competition Data'!G65),"",'Competition Data'!G65)</f>
        <v>28693</v>
      </c>
      <c r="G65">
        <f>IF(ISBLANK('Competition Data'!D65),"",'Competition Data'!D65)</f>
        <v>100</v>
      </c>
      <c r="H65">
        <f>IF(ISBLANK('Competition Data'!E65),"",'Competition Data'!E65)</f>
        <v>0</v>
      </c>
      <c r="I65">
        <f>IF(ISBLANK('Competition Data'!F65),"",'Competition Data'!F65)</f>
        <v>2.41</v>
      </c>
      <c r="J65" t="str">
        <f t="shared" si="1"/>
        <v>Coniston (Restore)</v>
      </c>
    </row>
    <row r="66" spans="1:10" hidden="1">
      <c r="A66" t="str">
        <f t="shared" si="0"/>
        <v>ConistonFY26Restore</v>
      </c>
      <c r="B66" s="138" t="str">
        <f>IF(ISBLANK('Competition Data'!A66),"",'Competition Data'!A66)</f>
        <v>Coniston</v>
      </c>
      <c r="C66" s="136" t="str">
        <f>IF(ISBLANK('Competition Data'!H66),"",'Competition Data'!H66)</f>
        <v>ENWL-243</v>
      </c>
      <c r="D66" s="136" t="str">
        <f>IF(ISBLANK('Competition Data'!B66),"",'Competition Data'!B66)</f>
        <v>FY26</v>
      </c>
      <c r="E66" s="136" t="str">
        <f>IF(ISBLANK('Competition Data'!C66),"",'Competition Data'!C66)</f>
        <v>Restore</v>
      </c>
      <c r="F66" s="136">
        <f>IF(ISBLANK('Competition Data'!G66),"",'Competition Data'!G66)</f>
        <v>28693</v>
      </c>
      <c r="G66">
        <f>IF(ISBLANK('Competition Data'!D66),"",'Competition Data'!D66)</f>
        <v>100</v>
      </c>
      <c r="H66">
        <f>IF(ISBLANK('Competition Data'!E66),"",'Competition Data'!E66)</f>
        <v>0</v>
      </c>
      <c r="I66">
        <f>IF(ISBLANK('Competition Data'!F66),"",'Competition Data'!F66)</f>
        <v>2.41</v>
      </c>
      <c r="J66" t="str">
        <f t="shared" si="1"/>
        <v>Coniston (Restore)</v>
      </c>
    </row>
    <row r="67" spans="1:10" hidden="1">
      <c r="A67" t="str">
        <f t="shared" ref="A67:A130" si="2">CONCATENATE(B67,D67,E67)</f>
        <v>ConistonFY27Restore</v>
      </c>
      <c r="B67" s="138" t="str">
        <f>IF(ISBLANK('Competition Data'!A67),"",'Competition Data'!A67)</f>
        <v>Coniston</v>
      </c>
      <c r="C67" s="136" t="str">
        <f>IF(ISBLANK('Competition Data'!H67),"",'Competition Data'!H67)</f>
        <v>ENWL-243</v>
      </c>
      <c r="D67" s="136" t="str">
        <f>IF(ISBLANK('Competition Data'!B67),"",'Competition Data'!B67)</f>
        <v>FY27</v>
      </c>
      <c r="E67" s="136" t="str">
        <f>IF(ISBLANK('Competition Data'!C67),"",'Competition Data'!C67)</f>
        <v>Restore</v>
      </c>
      <c r="F67" s="136">
        <f>IF(ISBLANK('Competition Data'!G67),"",'Competition Data'!G67)</f>
        <v>28693</v>
      </c>
      <c r="G67">
        <f>IF(ISBLANK('Competition Data'!D67),"",'Competition Data'!D67)</f>
        <v>100</v>
      </c>
      <c r="H67">
        <f>IF(ISBLANK('Competition Data'!E67),"",'Competition Data'!E67)</f>
        <v>0</v>
      </c>
      <c r="I67">
        <f>IF(ISBLANK('Competition Data'!F67),"",'Competition Data'!F67)</f>
        <v>2.41</v>
      </c>
      <c r="J67" t="str">
        <f t="shared" ref="J67:J130" si="3">CONCATENATE(B67," (",E67,")")</f>
        <v>Coniston (Restore)</v>
      </c>
    </row>
    <row r="68" spans="1:10" hidden="1">
      <c r="A68" t="str">
        <f t="shared" si="2"/>
        <v>ConistonFY28Restore</v>
      </c>
      <c r="B68" s="138" t="str">
        <f>IF(ISBLANK('Competition Data'!A68),"",'Competition Data'!A68)</f>
        <v>Coniston</v>
      </c>
      <c r="C68" s="136" t="str">
        <f>IF(ISBLANK('Competition Data'!H68),"",'Competition Data'!H68)</f>
        <v>ENWL-243</v>
      </c>
      <c r="D68" s="136" t="str">
        <f>IF(ISBLANK('Competition Data'!B68),"",'Competition Data'!B68)</f>
        <v>FY28</v>
      </c>
      <c r="E68" s="136" t="str">
        <f>IF(ISBLANK('Competition Data'!C68),"",'Competition Data'!C68)</f>
        <v>Restore</v>
      </c>
      <c r="F68" s="136">
        <f>IF(ISBLANK('Competition Data'!G68),"",'Competition Data'!G68)</f>
        <v>28693</v>
      </c>
      <c r="G68">
        <f>IF(ISBLANK('Competition Data'!D68),"",'Competition Data'!D68)</f>
        <v>100</v>
      </c>
      <c r="H68">
        <f>IF(ISBLANK('Competition Data'!E68),"",'Competition Data'!E68)</f>
        <v>0</v>
      </c>
      <c r="I68">
        <f>IF(ISBLANK('Competition Data'!F68),"",'Competition Data'!F68)</f>
        <v>2.41</v>
      </c>
      <c r="J68" t="str">
        <f t="shared" si="3"/>
        <v>Coniston (Restore)</v>
      </c>
    </row>
    <row r="69" spans="1:10" hidden="1">
      <c r="A69" t="str">
        <f t="shared" si="2"/>
        <v>ConistonW23/24Secure</v>
      </c>
      <c r="B69" s="138" t="str">
        <f>IF(ISBLANK('Competition Data'!A69),"",'Competition Data'!A69)</f>
        <v>Coniston</v>
      </c>
      <c r="C69" s="136" t="str">
        <f>IF(ISBLANK('Competition Data'!H69),"",'Competition Data'!H69)</f>
        <v>ENWL-244</v>
      </c>
      <c r="D69" s="136" t="str">
        <f>IF(ISBLANK('Competition Data'!B69),"",'Competition Data'!B69)</f>
        <v>W23/24</v>
      </c>
      <c r="E69" s="136" t="str">
        <f>IF(ISBLANK('Competition Data'!C69),"",'Competition Data'!C69)</f>
        <v>Secure</v>
      </c>
      <c r="F69" s="136">
        <f>IF(ISBLANK('Competition Data'!G69),"",'Competition Data'!G69)</f>
        <v>65445</v>
      </c>
      <c r="G69">
        <f>IF(ISBLANK('Competition Data'!D69),"",'Competition Data'!D69)</f>
        <v>100</v>
      </c>
      <c r="H69">
        <f>IF(ISBLANK('Competition Data'!E69),"",'Competition Data'!E69)</f>
        <v>780</v>
      </c>
      <c r="I69">
        <f>IF(ISBLANK('Competition Data'!F69),"",'Competition Data'!F69)</f>
        <v>0.56000000000000005</v>
      </c>
      <c r="J69" t="str">
        <f t="shared" si="3"/>
        <v>Coniston (Secure)</v>
      </c>
    </row>
    <row r="70" spans="1:10" hidden="1">
      <c r="A70" t="str">
        <f t="shared" si="2"/>
        <v>ConistonW24/25Secure</v>
      </c>
      <c r="B70" s="138" t="str">
        <f>IF(ISBLANK('Competition Data'!A70),"",'Competition Data'!A70)</f>
        <v>Coniston</v>
      </c>
      <c r="C70" s="136" t="str">
        <f>IF(ISBLANK('Competition Data'!H70),"",'Competition Data'!H70)</f>
        <v>ENWL-244</v>
      </c>
      <c r="D70" s="136" t="str">
        <f>IF(ISBLANK('Competition Data'!B70),"",'Competition Data'!B70)</f>
        <v>W24/25</v>
      </c>
      <c r="E70" s="136" t="str">
        <f>IF(ISBLANK('Competition Data'!C70),"",'Competition Data'!C70)</f>
        <v>Secure</v>
      </c>
      <c r="F70" s="136">
        <f>IF(ISBLANK('Competition Data'!G70),"",'Competition Data'!G70)</f>
        <v>41940</v>
      </c>
      <c r="G70">
        <f>IF(ISBLANK('Competition Data'!D70),"",'Competition Data'!D70)</f>
        <v>100</v>
      </c>
      <c r="H70">
        <f>IF(ISBLANK('Competition Data'!E70),"",'Competition Data'!E70)</f>
        <v>1426</v>
      </c>
      <c r="I70">
        <f>IF(ISBLANK('Competition Data'!F70),"",'Competition Data'!F70)</f>
        <v>0.91</v>
      </c>
      <c r="J70" t="str">
        <f t="shared" si="3"/>
        <v>Coniston (Secure)</v>
      </c>
    </row>
    <row r="71" spans="1:10" hidden="1">
      <c r="A71" t="str">
        <f t="shared" si="2"/>
        <v>ConistonS25Secure</v>
      </c>
      <c r="B71" s="138" t="str">
        <f>IF(ISBLANK('Competition Data'!A71),"",'Competition Data'!A71)</f>
        <v>Coniston</v>
      </c>
      <c r="C71" s="136" t="str">
        <f>IF(ISBLANK('Competition Data'!H71),"",'Competition Data'!H71)</f>
        <v>ENWL-244</v>
      </c>
      <c r="D71" s="136" t="str">
        <f>IF(ISBLANK('Competition Data'!B71),"",'Competition Data'!B71)</f>
        <v>S25</v>
      </c>
      <c r="E71" s="136" t="str">
        <f>IF(ISBLANK('Competition Data'!C71),"",'Competition Data'!C71)</f>
        <v>Secure</v>
      </c>
      <c r="F71" s="136">
        <f>IF(ISBLANK('Competition Data'!G71),"",'Competition Data'!G71)</f>
        <v>24239</v>
      </c>
      <c r="G71">
        <f>IF(ISBLANK('Competition Data'!D71),"",'Competition Data'!D71)</f>
        <v>100</v>
      </c>
      <c r="H71">
        <f>IF(ISBLANK('Competition Data'!E71),"",'Competition Data'!E71)</f>
        <v>865</v>
      </c>
      <c r="I71">
        <f>IF(ISBLANK('Competition Data'!F71),"",'Competition Data'!F71)</f>
        <v>0.6</v>
      </c>
      <c r="J71" t="str">
        <f t="shared" si="3"/>
        <v>Coniston (Secure)</v>
      </c>
    </row>
    <row r="72" spans="1:10" hidden="1">
      <c r="A72" t="str">
        <f t="shared" si="2"/>
        <v>ConistonW25/26Secure</v>
      </c>
      <c r="B72" s="138" t="str">
        <f>IF(ISBLANK('Competition Data'!A72),"",'Competition Data'!A72)</f>
        <v>Coniston</v>
      </c>
      <c r="C72" s="136" t="str">
        <f>IF(ISBLANK('Competition Data'!H72),"",'Competition Data'!H72)</f>
        <v>ENWL-244</v>
      </c>
      <c r="D72" s="136" t="str">
        <f>IF(ISBLANK('Competition Data'!B72),"",'Competition Data'!B72)</f>
        <v>W25/26</v>
      </c>
      <c r="E72" s="136" t="str">
        <f>IF(ISBLANK('Competition Data'!C72),"",'Competition Data'!C72)</f>
        <v>Secure</v>
      </c>
      <c r="F72" s="136">
        <f>IF(ISBLANK('Competition Data'!G72),"",'Competition Data'!G72)</f>
        <v>41206</v>
      </c>
      <c r="G72">
        <f>IF(ISBLANK('Competition Data'!D72),"",'Competition Data'!D72)</f>
        <v>100</v>
      </c>
      <c r="H72">
        <f>IF(ISBLANK('Competition Data'!E72),"",'Competition Data'!E72)</f>
        <v>1777</v>
      </c>
      <c r="I72">
        <f>IF(ISBLANK('Competition Data'!F72),"",'Competition Data'!F72)</f>
        <v>1.02</v>
      </c>
      <c r="J72" t="str">
        <f t="shared" si="3"/>
        <v>Coniston (Secure)</v>
      </c>
    </row>
    <row r="73" spans="1:10" hidden="1">
      <c r="A73" t="str">
        <f t="shared" si="2"/>
        <v>ConistonS26Secure</v>
      </c>
      <c r="B73" s="138" t="str">
        <f>IF(ISBLANK('Competition Data'!A73),"",'Competition Data'!A73)</f>
        <v>Coniston</v>
      </c>
      <c r="C73" s="136" t="str">
        <f>IF(ISBLANK('Competition Data'!H73),"",'Competition Data'!H73)</f>
        <v>ENWL-244</v>
      </c>
      <c r="D73" s="136" t="str">
        <f>IF(ISBLANK('Competition Data'!B73),"",'Competition Data'!B73)</f>
        <v>S26</v>
      </c>
      <c r="E73" s="136" t="str">
        <f>IF(ISBLANK('Competition Data'!C73),"",'Competition Data'!C73)</f>
        <v>Secure</v>
      </c>
      <c r="F73" s="136">
        <f>IF(ISBLANK('Competition Data'!G73),"",'Competition Data'!G73)</f>
        <v>24773</v>
      </c>
      <c r="G73">
        <f>IF(ISBLANK('Competition Data'!D73),"",'Competition Data'!D73)</f>
        <v>100</v>
      </c>
      <c r="H73">
        <f>IF(ISBLANK('Competition Data'!E73),"",'Competition Data'!E73)</f>
        <v>1080</v>
      </c>
      <c r="I73">
        <f>IF(ISBLANK('Competition Data'!F73),"",'Competition Data'!F73)</f>
        <v>0.67</v>
      </c>
      <c r="J73" t="str">
        <f t="shared" si="3"/>
        <v>Coniston (Secure)</v>
      </c>
    </row>
    <row r="74" spans="1:10" hidden="1">
      <c r="A74" t="str">
        <f t="shared" si="2"/>
        <v>ConistonW26/27Secure</v>
      </c>
      <c r="B74" s="138" t="str">
        <f>IF(ISBLANK('Competition Data'!A74),"",'Competition Data'!A74)</f>
        <v>Coniston</v>
      </c>
      <c r="C74" s="136" t="str">
        <f>IF(ISBLANK('Competition Data'!H74),"",'Competition Data'!H74)</f>
        <v>ENWL-244</v>
      </c>
      <c r="D74" s="136" t="str">
        <f>IF(ISBLANK('Competition Data'!B74),"",'Competition Data'!B74)</f>
        <v>W26/27</v>
      </c>
      <c r="E74" s="136" t="str">
        <f>IF(ISBLANK('Competition Data'!C74),"",'Competition Data'!C74)</f>
        <v>Secure</v>
      </c>
      <c r="F74" s="136">
        <f>IF(ISBLANK('Competition Data'!G74),"",'Competition Data'!G74)</f>
        <v>40672</v>
      </c>
      <c r="G74">
        <f>IF(ISBLANK('Competition Data'!D74),"",'Competition Data'!D74)</f>
        <v>200</v>
      </c>
      <c r="H74">
        <f>IF(ISBLANK('Competition Data'!E74),"",'Competition Data'!E74)</f>
        <v>2048</v>
      </c>
      <c r="I74">
        <f>IF(ISBLANK('Competition Data'!F74),"",'Competition Data'!F74)</f>
        <v>1.1000000000000001</v>
      </c>
      <c r="J74" t="str">
        <f t="shared" si="3"/>
        <v>Coniston (Secure)</v>
      </c>
    </row>
    <row r="75" spans="1:10" hidden="1">
      <c r="A75" t="str">
        <f t="shared" si="2"/>
        <v>ConistonS27Secure</v>
      </c>
      <c r="B75" s="138" t="str">
        <f>IF(ISBLANK('Competition Data'!A75),"",'Competition Data'!A75)</f>
        <v>Coniston</v>
      </c>
      <c r="C75" s="136" t="str">
        <f>IF(ISBLANK('Competition Data'!H75),"",'Competition Data'!H75)</f>
        <v>ENWL-244</v>
      </c>
      <c r="D75" s="136" t="str">
        <f>IF(ISBLANK('Competition Data'!B75),"",'Competition Data'!B75)</f>
        <v>S27</v>
      </c>
      <c r="E75" s="136" t="str">
        <f>IF(ISBLANK('Competition Data'!C75),"",'Competition Data'!C75)</f>
        <v>Secure</v>
      </c>
      <c r="F75" s="136">
        <f>IF(ISBLANK('Competition Data'!G75),"",'Competition Data'!G75)</f>
        <v>25064</v>
      </c>
      <c r="G75">
        <f>IF(ISBLANK('Competition Data'!D75),"",'Competition Data'!D75)</f>
        <v>100</v>
      </c>
      <c r="H75">
        <f>IF(ISBLANK('Competition Data'!E75),"",'Competition Data'!E75)</f>
        <v>1190</v>
      </c>
      <c r="I75">
        <f>IF(ISBLANK('Competition Data'!F75),"",'Competition Data'!F75)</f>
        <v>0.72</v>
      </c>
      <c r="J75" t="str">
        <f t="shared" si="3"/>
        <v>Coniston (Secure)</v>
      </c>
    </row>
    <row r="76" spans="1:10" hidden="1">
      <c r="A76" t="str">
        <f t="shared" si="2"/>
        <v>ConistonW27/28Secure</v>
      </c>
      <c r="B76" s="138" t="str">
        <f>IF(ISBLANK('Competition Data'!A76),"",'Competition Data'!A76)</f>
        <v>Coniston</v>
      </c>
      <c r="C76" s="136" t="str">
        <f>IF(ISBLANK('Competition Data'!H76),"",'Competition Data'!H76)</f>
        <v>ENWL-244</v>
      </c>
      <c r="D76" s="136" t="str">
        <f>IF(ISBLANK('Competition Data'!B76),"",'Competition Data'!B76)</f>
        <v>W27/28</v>
      </c>
      <c r="E76" s="136" t="str">
        <f>IF(ISBLANK('Competition Data'!C76),"",'Competition Data'!C76)</f>
        <v>Secure</v>
      </c>
      <c r="F76" s="136">
        <f>IF(ISBLANK('Competition Data'!G76),"",'Competition Data'!G76)</f>
        <v>40381</v>
      </c>
      <c r="G76">
        <f>IF(ISBLANK('Competition Data'!D76),"",'Competition Data'!D76)</f>
        <v>200</v>
      </c>
      <c r="H76">
        <f>IF(ISBLANK('Competition Data'!E76),"",'Competition Data'!E76)</f>
        <v>2251</v>
      </c>
      <c r="I76">
        <f>IF(ISBLANK('Competition Data'!F76),"",'Competition Data'!F76)</f>
        <v>1.1599999999999999</v>
      </c>
      <c r="J76" t="str">
        <f t="shared" si="3"/>
        <v>Coniston (Secure)</v>
      </c>
    </row>
    <row r="77" spans="1:10" hidden="1">
      <c r="A77" t="str">
        <f t="shared" si="2"/>
        <v>EastlandsW25/26Dynamic</v>
      </c>
      <c r="B77" s="138" t="str">
        <f>IF(ISBLANK('Competition Data'!A77),"",'Competition Data'!A77)</f>
        <v>Eastlands</v>
      </c>
      <c r="C77" s="136" t="str">
        <f>IF(ISBLANK('Competition Data'!H77),"",'Competition Data'!H77)</f>
        <v>ENWL-245</v>
      </c>
      <c r="D77" s="136" t="str">
        <f>IF(ISBLANK('Competition Data'!B77),"",'Competition Data'!B77)</f>
        <v>W25/26</v>
      </c>
      <c r="E77" s="136" t="str">
        <f>IF(ISBLANK('Competition Data'!C77),"",'Competition Data'!C77)</f>
        <v>Dynamic</v>
      </c>
      <c r="F77" s="136">
        <f>IF(ISBLANK('Competition Data'!G77),"",'Competition Data'!G77)</f>
        <v>75976</v>
      </c>
      <c r="G77">
        <f>IF(ISBLANK('Competition Data'!D77),"",'Competition Data'!D77)</f>
        <v>48</v>
      </c>
      <c r="H77">
        <f>IF(ISBLANK('Competition Data'!E77),"",'Competition Data'!E77)</f>
        <v>135</v>
      </c>
      <c r="I77">
        <f>IF(ISBLANK('Competition Data'!F77),"",'Competition Data'!F77)</f>
        <v>2.13</v>
      </c>
      <c r="J77" t="str">
        <f t="shared" si="3"/>
        <v>Eastlands (Dynamic)</v>
      </c>
    </row>
    <row r="78" spans="1:10" hidden="1">
      <c r="A78" t="str">
        <f t="shared" si="2"/>
        <v>EastlandsS26Dynamic</v>
      </c>
      <c r="B78" s="138" t="str">
        <f>IF(ISBLANK('Competition Data'!A78),"",'Competition Data'!A78)</f>
        <v>Eastlands</v>
      </c>
      <c r="C78" s="136" t="str">
        <f>IF(ISBLANK('Competition Data'!H78),"",'Competition Data'!H78)</f>
        <v>ENWL-245</v>
      </c>
      <c r="D78" s="136" t="str">
        <f>IF(ISBLANK('Competition Data'!B78),"",'Competition Data'!B78)</f>
        <v>S26</v>
      </c>
      <c r="E78" s="136" t="str">
        <f>IF(ISBLANK('Competition Data'!C78),"",'Competition Data'!C78)</f>
        <v>Dynamic</v>
      </c>
      <c r="F78" s="136">
        <f>IF(ISBLANK('Competition Data'!G78),"",'Competition Data'!G78)</f>
        <v>22690</v>
      </c>
      <c r="G78">
        <f>IF(ISBLANK('Competition Data'!D78),"",'Competition Data'!D78)</f>
        <v>48</v>
      </c>
      <c r="H78">
        <f>IF(ISBLANK('Competition Data'!E78),"",'Competition Data'!E78)</f>
        <v>64</v>
      </c>
      <c r="I78">
        <f>IF(ISBLANK('Competition Data'!F78),"",'Competition Data'!F78)</f>
        <v>2.87</v>
      </c>
      <c r="J78" t="str">
        <f t="shared" si="3"/>
        <v>Eastlands (Dynamic)</v>
      </c>
    </row>
    <row r="79" spans="1:10" hidden="1">
      <c r="A79" t="str">
        <f t="shared" si="2"/>
        <v>EastlandsS27Dynamic</v>
      </c>
      <c r="B79" s="138" t="str">
        <f>IF(ISBLANK('Competition Data'!A79),"",'Competition Data'!A79)</f>
        <v>Eastlands</v>
      </c>
      <c r="C79" s="136" t="str">
        <f>IF(ISBLANK('Competition Data'!H79),"",'Competition Data'!H79)</f>
        <v>ENWL-245</v>
      </c>
      <c r="D79" s="136" t="str">
        <f>IF(ISBLANK('Competition Data'!B79),"",'Competition Data'!B79)</f>
        <v>S27</v>
      </c>
      <c r="E79" s="136" t="str">
        <f>IF(ISBLANK('Competition Data'!C79),"",'Competition Data'!C79)</f>
        <v>Dynamic</v>
      </c>
      <c r="F79" s="136">
        <f>IF(ISBLANK('Competition Data'!G79),"",'Competition Data'!G79)</f>
        <v>28611</v>
      </c>
      <c r="G79">
        <f>IF(ISBLANK('Competition Data'!D79),"",'Competition Data'!D79)</f>
        <v>48</v>
      </c>
      <c r="H79">
        <f>IF(ISBLANK('Competition Data'!E79),"",'Competition Data'!E79)</f>
        <v>360</v>
      </c>
      <c r="I79">
        <f>IF(ISBLANK('Competition Data'!F79),"",'Competition Data'!F79)</f>
        <v>6.85</v>
      </c>
      <c r="J79" t="str">
        <f t="shared" si="3"/>
        <v>Eastlands (Dynamic)</v>
      </c>
    </row>
    <row r="80" spans="1:10" hidden="1">
      <c r="A80" t="str">
        <f t="shared" si="2"/>
        <v>EastlandsW26/27Secure</v>
      </c>
      <c r="B80" s="138" t="str">
        <f>IF(ISBLANK('Competition Data'!A80),"",'Competition Data'!A80)</f>
        <v>Eastlands</v>
      </c>
      <c r="C80" s="136" t="str">
        <f>IF(ISBLANK('Competition Data'!H80),"",'Competition Data'!H80)</f>
        <v>ENWL-246</v>
      </c>
      <c r="D80" s="136" t="str">
        <f>IF(ISBLANK('Competition Data'!B80),"",'Competition Data'!B80)</f>
        <v>W26/27</v>
      </c>
      <c r="E80" s="136" t="str">
        <f>IF(ISBLANK('Competition Data'!C80),"",'Competition Data'!C80)</f>
        <v>Secure</v>
      </c>
      <c r="F80" s="136">
        <f>IF(ISBLANK('Competition Data'!G80),"",'Competition Data'!G80)</f>
        <v>53286</v>
      </c>
      <c r="G80">
        <f>IF(ISBLANK('Competition Data'!D80),"",'Competition Data'!D80)</f>
        <v>100</v>
      </c>
      <c r="H80">
        <f>IF(ISBLANK('Competition Data'!E80),"",'Competition Data'!E80)</f>
        <v>1494</v>
      </c>
      <c r="I80">
        <f>IF(ISBLANK('Competition Data'!F80),"",'Competition Data'!F80)</f>
        <v>6.74</v>
      </c>
      <c r="J80" t="str">
        <f t="shared" si="3"/>
        <v>Eastlands (Secure)</v>
      </c>
    </row>
    <row r="81" spans="1:10" hidden="1">
      <c r="A81" t="str">
        <f t="shared" si="2"/>
        <v>EastlandsW27/28Secure</v>
      </c>
      <c r="B81" s="138" t="str">
        <f>IF(ISBLANK('Competition Data'!A81),"",'Competition Data'!A81)</f>
        <v>Eastlands</v>
      </c>
      <c r="C81" s="136" t="str">
        <f>IF(ISBLANK('Competition Data'!H81),"",'Competition Data'!H81)</f>
        <v>ENWL-246</v>
      </c>
      <c r="D81" s="136" t="str">
        <f>IF(ISBLANK('Competition Data'!B81),"",'Competition Data'!B81)</f>
        <v>W27/28</v>
      </c>
      <c r="E81" s="136" t="str">
        <f>IF(ISBLANK('Competition Data'!C81),"",'Competition Data'!C81)</f>
        <v>Secure</v>
      </c>
      <c r="F81" s="136">
        <f>IF(ISBLANK('Competition Data'!G81),"",'Competition Data'!G81)</f>
        <v>47365</v>
      </c>
      <c r="G81">
        <f>IF(ISBLANK('Competition Data'!D81),"",'Competition Data'!D81)</f>
        <v>300</v>
      </c>
      <c r="H81">
        <f>IF(ISBLANK('Competition Data'!E81),"",'Competition Data'!E81)</f>
        <v>3004</v>
      </c>
      <c r="I81">
        <f>IF(ISBLANK('Competition Data'!F81),"",'Competition Data'!F81)</f>
        <v>11.34</v>
      </c>
      <c r="J81" t="str">
        <f t="shared" si="3"/>
        <v>Eastlands (Secure)</v>
      </c>
    </row>
    <row r="82" spans="1:10" hidden="1">
      <c r="A82" t="str">
        <f t="shared" si="2"/>
        <v>Flat LaneW24/25Dynamic</v>
      </c>
      <c r="B82" s="138" t="str">
        <f>IF(ISBLANK('Competition Data'!A82),"",'Competition Data'!A82)</f>
        <v>Flat Lane</v>
      </c>
      <c r="C82" s="136" t="str">
        <f>IF(ISBLANK('Competition Data'!H82),"",'Competition Data'!H82)</f>
        <v>ENWL-247</v>
      </c>
      <c r="D82" s="136" t="str">
        <f>IF(ISBLANK('Competition Data'!B82),"",'Competition Data'!B82)</f>
        <v>W24/25</v>
      </c>
      <c r="E82" s="136" t="str">
        <f>IF(ISBLANK('Competition Data'!C82),"",'Competition Data'!C82)</f>
        <v>Dynamic</v>
      </c>
      <c r="F82" s="136">
        <f>IF(ISBLANK('Competition Data'!G82),"",'Competition Data'!G82)</f>
        <v>5539</v>
      </c>
      <c r="G82">
        <f>IF(ISBLANK('Competition Data'!D82),"",'Competition Data'!D82)</f>
        <v>48</v>
      </c>
      <c r="H82">
        <f>IF(ISBLANK('Competition Data'!E82),"",'Competition Data'!E82)</f>
        <v>76</v>
      </c>
      <c r="I82">
        <f>IF(ISBLANK('Competition Data'!F82),"",'Competition Data'!F82)</f>
        <v>0.56999999999999995</v>
      </c>
      <c r="J82" t="str">
        <f t="shared" si="3"/>
        <v>Flat Lane (Dynamic)</v>
      </c>
    </row>
    <row r="83" spans="1:10" hidden="1">
      <c r="A83" t="str">
        <f t="shared" si="2"/>
        <v>Flat LaneW25/26Dynamic</v>
      </c>
      <c r="B83" s="138" t="str">
        <f>IF(ISBLANK('Competition Data'!A83),"",'Competition Data'!A83)</f>
        <v>Flat Lane</v>
      </c>
      <c r="C83" s="136" t="str">
        <f>IF(ISBLANK('Competition Data'!H83),"",'Competition Data'!H83)</f>
        <v>ENWL-247</v>
      </c>
      <c r="D83" s="136" t="str">
        <f>IF(ISBLANK('Competition Data'!B83),"",'Competition Data'!B83)</f>
        <v>W25/26</v>
      </c>
      <c r="E83" s="136" t="str">
        <f>IF(ISBLANK('Competition Data'!C83),"",'Competition Data'!C83)</f>
        <v>Dynamic</v>
      </c>
      <c r="F83" s="136">
        <f>IF(ISBLANK('Competition Data'!G83),"",'Competition Data'!G83)</f>
        <v>5539</v>
      </c>
      <c r="G83">
        <f>IF(ISBLANK('Competition Data'!D83),"",'Competition Data'!D83)</f>
        <v>48</v>
      </c>
      <c r="H83">
        <f>IF(ISBLANK('Competition Data'!E83),"",'Competition Data'!E83)</f>
        <v>114</v>
      </c>
      <c r="I83">
        <f>IF(ISBLANK('Competition Data'!F83),"",'Competition Data'!F83)</f>
        <v>0.73</v>
      </c>
      <c r="J83" t="str">
        <f t="shared" si="3"/>
        <v>Flat Lane (Dynamic)</v>
      </c>
    </row>
    <row r="84" spans="1:10" hidden="1">
      <c r="A84" t="str">
        <f t="shared" si="2"/>
        <v>Flat LaneW26/27Dynamic</v>
      </c>
      <c r="B84" s="138" t="str">
        <f>IF(ISBLANK('Competition Data'!A84),"",'Competition Data'!A84)</f>
        <v>Flat Lane</v>
      </c>
      <c r="C84" s="136" t="str">
        <f>IF(ISBLANK('Competition Data'!H84),"",'Competition Data'!H84)</f>
        <v>ENWL-247</v>
      </c>
      <c r="D84" s="136" t="str">
        <f>IF(ISBLANK('Competition Data'!B84),"",'Competition Data'!B84)</f>
        <v>W26/27</v>
      </c>
      <c r="E84" s="136" t="str">
        <f>IF(ISBLANK('Competition Data'!C84),"",'Competition Data'!C84)</f>
        <v>Dynamic</v>
      </c>
      <c r="F84" s="136">
        <f>IF(ISBLANK('Competition Data'!G84),"",'Competition Data'!G84)</f>
        <v>5539</v>
      </c>
      <c r="G84">
        <f>IF(ISBLANK('Competition Data'!D84),"",'Competition Data'!D84)</f>
        <v>48</v>
      </c>
      <c r="H84">
        <f>IF(ISBLANK('Competition Data'!E84),"",'Competition Data'!E84)</f>
        <v>158</v>
      </c>
      <c r="I84">
        <f>IF(ISBLANK('Competition Data'!F84),"",'Competition Data'!F84)</f>
        <v>0.9</v>
      </c>
      <c r="J84" t="str">
        <f t="shared" si="3"/>
        <v>Flat Lane (Dynamic)</v>
      </c>
    </row>
    <row r="85" spans="1:10" hidden="1">
      <c r="A85" t="str">
        <f t="shared" si="2"/>
        <v>Flat LaneW27/28Dynamic</v>
      </c>
      <c r="B85" s="138" t="str">
        <f>IF(ISBLANK('Competition Data'!A85),"",'Competition Data'!A85)</f>
        <v>Flat Lane</v>
      </c>
      <c r="C85" s="136" t="str">
        <f>IF(ISBLANK('Competition Data'!H85),"",'Competition Data'!H85)</f>
        <v>ENWL-247</v>
      </c>
      <c r="D85" s="136" t="str">
        <f>IF(ISBLANK('Competition Data'!B85),"",'Competition Data'!B85)</f>
        <v>W27/28</v>
      </c>
      <c r="E85" s="136" t="str">
        <f>IF(ISBLANK('Competition Data'!C85),"",'Competition Data'!C85)</f>
        <v>Dynamic</v>
      </c>
      <c r="F85" s="136">
        <f>IF(ISBLANK('Competition Data'!G85),"",'Competition Data'!G85)</f>
        <v>5539</v>
      </c>
      <c r="G85">
        <f>IF(ISBLANK('Competition Data'!D85),"",'Competition Data'!D85)</f>
        <v>48</v>
      </c>
      <c r="H85">
        <f>IF(ISBLANK('Competition Data'!E85),"",'Competition Data'!E85)</f>
        <v>220</v>
      </c>
      <c r="I85">
        <f>IF(ISBLANK('Competition Data'!F85),"",'Competition Data'!F85)</f>
        <v>1.06</v>
      </c>
      <c r="J85" t="str">
        <f t="shared" si="3"/>
        <v>Flat Lane (Dynamic)</v>
      </c>
    </row>
    <row r="86" spans="1:10" hidden="1">
      <c r="A86" t="str">
        <f t="shared" si="2"/>
        <v>Flat LaneFY24Restore</v>
      </c>
      <c r="B86" s="138" t="str">
        <f>IF(ISBLANK('Competition Data'!A86),"",'Competition Data'!A86)</f>
        <v>Flat Lane</v>
      </c>
      <c r="C86" s="136" t="str">
        <f>IF(ISBLANK('Competition Data'!H86),"",'Competition Data'!H86)</f>
        <v>ENWL-248</v>
      </c>
      <c r="D86" s="136" t="str">
        <f>IF(ISBLANK('Competition Data'!B86),"",'Competition Data'!B86)</f>
        <v>FY24</v>
      </c>
      <c r="E86" s="136" t="str">
        <f>IF(ISBLANK('Competition Data'!C86),"",'Competition Data'!C86)</f>
        <v>Restore</v>
      </c>
      <c r="F86" s="136">
        <f>IF(ISBLANK('Competition Data'!G86),"",'Competition Data'!G86)</f>
        <v>43877</v>
      </c>
      <c r="G86">
        <f>IF(ISBLANK('Competition Data'!D86),"",'Competition Data'!D86)</f>
        <v>100</v>
      </c>
      <c r="H86">
        <f>IF(ISBLANK('Competition Data'!E86),"",'Competition Data'!E86)</f>
        <v>0</v>
      </c>
      <c r="I86">
        <f>IF(ISBLANK('Competition Data'!F86),"",'Competition Data'!F86)</f>
        <v>3.92</v>
      </c>
      <c r="J86" t="str">
        <f t="shared" si="3"/>
        <v>Flat Lane (Restore)</v>
      </c>
    </row>
    <row r="87" spans="1:10" hidden="1">
      <c r="A87" t="str">
        <f t="shared" si="2"/>
        <v>Flat LaneFY25Restore</v>
      </c>
      <c r="B87" s="138" t="str">
        <f>IF(ISBLANK('Competition Data'!A87),"",'Competition Data'!A87)</f>
        <v>Flat Lane</v>
      </c>
      <c r="C87" s="136" t="str">
        <f>IF(ISBLANK('Competition Data'!H87),"",'Competition Data'!H87)</f>
        <v>ENWL-248</v>
      </c>
      <c r="D87" s="136" t="str">
        <f>IF(ISBLANK('Competition Data'!B87),"",'Competition Data'!B87)</f>
        <v>FY25</v>
      </c>
      <c r="E87" s="136" t="str">
        <f>IF(ISBLANK('Competition Data'!C87),"",'Competition Data'!C87)</f>
        <v>Restore</v>
      </c>
      <c r="F87" s="136">
        <f>IF(ISBLANK('Competition Data'!G87),"",'Competition Data'!G87)</f>
        <v>43877</v>
      </c>
      <c r="G87">
        <f>IF(ISBLANK('Competition Data'!D87),"",'Competition Data'!D87)</f>
        <v>100</v>
      </c>
      <c r="H87">
        <f>IF(ISBLANK('Competition Data'!E87),"",'Competition Data'!E87)</f>
        <v>0</v>
      </c>
      <c r="I87">
        <f>IF(ISBLANK('Competition Data'!F87),"",'Competition Data'!F87)</f>
        <v>3.92</v>
      </c>
      <c r="J87" t="str">
        <f t="shared" si="3"/>
        <v>Flat Lane (Restore)</v>
      </c>
    </row>
    <row r="88" spans="1:10" hidden="1">
      <c r="A88" t="str">
        <f t="shared" si="2"/>
        <v>Flat LaneFY26Restore</v>
      </c>
      <c r="B88" s="138" t="str">
        <f>IF(ISBLANK('Competition Data'!A88),"",'Competition Data'!A88)</f>
        <v>Flat Lane</v>
      </c>
      <c r="C88" s="136" t="str">
        <f>IF(ISBLANK('Competition Data'!H88),"",'Competition Data'!H88)</f>
        <v>ENWL-248</v>
      </c>
      <c r="D88" s="136" t="str">
        <f>IF(ISBLANK('Competition Data'!B88),"",'Competition Data'!B88)</f>
        <v>FY26</v>
      </c>
      <c r="E88" s="136" t="str">
        <f>IF(ISBLANK('Competition Data'!C88),"",'Competition Data'!C88)</f>
        <v>Restore</v>
      </c>
      <c r="F88" s="136">
        <f>IF(ISBLANK('Competition Data'!G88),"",'Competition Data'!G88)</f>
        <v>43877</v>
      </c>
      <c r="G88">
        <f>IF(ISBLANK('Competition Data'!D88),"",'Competition Data'!D88)</f>
        <v>100</v>
      </c>
      <c r="H88">
        <f>IF(ISBLANK('Competition Data'!E88),"",'Competition Data'!E88)</f>
        <v>0</v>
      </c>
      <c r="I88">
        <f>IF(ISBLANK('Competition Data'!F88),"",'Competition Data'!F88)</f>
        <v>3.92</v>
      </c>
      <c r="J88" t="str">
        <f t="shared" si="3"/>
        <v>Flat Lane (Restore)</v>
      </c>
    </row>
    <row r="89" spans="1:10" hidden="1">
      <c r="A89" t="str">
        <f t="shared" si="2"/>
        <v>Flat LaneFY27Restore</v>
      </c>
      <c r="B89" s="138" t="str">
        <f>IF(ISBLANK('Competition Data'!A89),"",'Competition Data'!A89)</f>
        <v>Flat Lane</v>
      </c>
      <c r="C89" s="136" t="str">
        <f>IF(ISBLANK('Competition Data'!H89),"",'Competition Data'!H89)</f>
        <v>ENWL-248</v>
      </c>
      <c r="D89" s="136" t="str">
        <f>IF(ISBLANK('Competition Data'!B89),"",'Competition Data'!B89)</f>
        <v>FY27</v>
      </c>
      <c r="E89" s="136" t="str">
        <f>IF(ISBLANK('Competition Data'!C89),"",'Competition Data'!C89)</f>
        <v>Restore</v>
      </c>
      <c r="F89" s="136">
        <f>IF(ISBLANK('Competition Data'!G89),"",'Competition Data'!G89)</f>
        <v>43877</v>
      </c>
      <c r="G89">
        <f>IF(ISBLANK('Competition Data'!D89),"",'Competition Data'!D89)</f>
        <v>100</v>
      </c>
      <c r="H89">
        <f>IF(ISBLANK('Competition Data'!E89),"",'Competition Data'!E89)</f>
        <v>0</v>
      </c>
      <c r="I89">
        <f>IF(ISBLANK('Competition Data'!F89),"",'Competition Data'!F89)</f>
        <v>3.92</v>
      </c>
      <c r="J89" t="str">
        <f t="shared" si="3"/>
        <v>Flat Lane (Restore)</v>
      </c>
    </row>
    <row r="90" spans="1:10" hidden="1">
      <c r="A90" t="str">
        <f t="shared" si="2"/>
        <v>Flat LaneFY28Restore</v>
      </c>
      <c r="B90" s="138" t="str">
        <f>IF(ISBLANK('Competition Data'!A90),"",'Competition Data'!A90)</f>
        <v>Flat Lane</v>
      </c>
      <c r="C90" s="136" t="str">
        <f>IF(ISBLANK('Competition Data'!H90),"",'Competition Data'!H90)</f>
        <v>ENWL-248</v>
      </c>
      <c r="D90" s="136" t="str">
        <f>IF(ISBLANK('Competition Data'!B90),"",'Competition Data'!B90)</f>
        <v>FY28</v>
      </c>
      <c r="E90" s="136" t="str">
        <f>IF(ISBLANK('Competition Data'!C90),"",'Competition Data'!C90)</f>
        <v>Restore</v>
      </c>
      <c r="F90" s="136">
        <f>IF(ISBLANK('Competition Data'!G90),"",'Competition Data'!G90)</f>
        <v>43877</v>
      </c>
      <c r="G90">
        <f>IF(ISBLANK('Competition Data'!D90),"",'Competition Data'!D90)</f>
        <v>100</v>
      </c>
      <c r="H90">
        <f>IF(ISBLANK('Competition Data'!E90),"",'Competition Data'!E90)</f>
        <v>0</v>
      </c>
      <c r="I90">
        <f>IF(ISBLANK('Competition Data'!F90),"",'Competition Data'!F90)</f>
        <v>3.92</v>
      </c>
      <c r="J90" t="str">
        <f t="shared" si="3"/>
        <v>Flat Lane (Restore)</v>
      </c>
    </row>
    <row r="91" spans="1:10" hidden="1">
      <c r="A91" t="str">
        <f t="shared" si="2"/>
        <v>GillsrowFY24Restore</v>
      </c>
      <c r="B91" s="138" t="str">
        <f>IF(ISBLANK('Competition Data'!A91),"",'Competition Data'!A91)</f>
        <v>Gillsrow</v>
      </c>
      <c r="C91" s="136" t="str">
        <f>IF(ISBLANK('Competition Data'!H91),"",'Competition Data'!H91)</f>
        <v>ENWL-249</v>
      </c>
      <c r="D91" s="136" t="str">
        <f>IF(ISBLANK('Competition Data'!B91),"",'Competition Data'!B91)</f>
        <v>FY24</v>
      </c>
      <c r="E91" s="136" t="str">
        <f>IF(ISBLANK('Competition Data'!C91),"",'Competition Data'!C91)</f>
        <v>Restore</v>
      </c>
      <c r="F91" s="136">
        <f>IF(ISBLANK('Competition Data'!G91),"",'Competition Data'!G91)</f>
        <v>38777</v>
      </c>
      <c r="G91">
        <f>IF(ISBLANK('Competition Data'!D91),"",'Competition Data'!D91)</f>
        <v>100</v>
      </c>
      <c r="H91">
        <f>IF(ISBLANK('Competition Data'!E91),"",'Competition Data'!E91)</f>
        <v>0</v>
      </c>
      <c r="I91">
        <f>IF(ISBLANK('Competition Data'!F91),"",'Competition Data'!F91)</f>
        <v>4.67</v>
      </c>
      <c r="J91" t="str">
        <f t="shared" si="3"/>
        <v>Gillsrow (Restore)</v>
      </c>
    </row>
    <row r="92" spans="1:10" hidden="1">
      <c r="A92" t="str">
        <f t="shared" si="2"/>
        <v>GillsrowFY25Restore</v>
      </c>
      <c r="B92" s="138" t="str">
        <f>IF(ISBLANK('Competition Data'!A92),"",'Competition Data'!A92)</f>
        <v>Gillsrow</v>
      </c>
      <c r="C92" s="136" t="str">
        <f>IF(ISBLANK('Competition Data'!H92),"",'Competition Data'!H92)</f>
        <v>ENWL-249</v>
      </c>
      <c r="D92" s="136" t="str">
        <f>IF(ISBLANK('Competition Data'!B92),"",'Competition Data'!B92)</f>
        <v>FY25</v>
      </c>
      <c r="E92" s="136" t="str">
        <f>IF(ISBLANK('Competition Data'!C92),"",'Competition Data'!C92)</f>
        <v>Restore</v>
      </c>
      <c r="F92" s="136">
        <f>IF(ISBLANK('Competition Data'!G92),"",'Competition Data'!G92)</f>
        <v>38777</v>
      </c>
      <c r="G92">
        <f>IF(ISBLANK('Competition Data'!D92),"",'Competition Data'!D92)</f>
        <v>100</v>
      </c>
      <c r="H92">
        <f>IF(ISBLANK('Competition Data'!E92),"",'Competition Data'!E92)</f>
        <v>0</v>
      </c>
      <c r="I92">
        <f>IF(ISBLANK('Competition Data'!F92),"",'Competition Data'!F92)</f>
        <v>4.67</v>
      </c>
      <c r="J92" t="str">
        <f t="shared" si="3"/>
        <v>Gillsrow (Restore)</v>
      </c>
    </row>
    <row r="93" spans="1:10" hidden="1">
      <c r="A93" t="str">
        <f t="shared" si="2"/>
        <v>GillsrowFY26Restore</v>
      </c>
      <c r="B93" s="138" t="str">
        <f>IF(ISBLANK('Competition Data'!A93),"",'Competition Data'!A93)</f>
        <v>Gillsrow</v>
      </c>
      <c r="C93" s="136" t="str">
        <f>IF(ISBLANK('Competition Data'!H93),"",'Competition Data'!H93)</f>
        <v>ENWL-249</v>
      </c>
      <c r="D93" s="136" t="str">
        <f>IF(ISBLANK('Competition Data'!B93),"",'Competition Data'!B93)</f>
        <v>FY26</v>
      </c>
      <c r="E93" s="136" t="str">
        <f>IF(ISBLANK('Competition Data'!C93),"",'Competition Data'!C93)</f>
        <v>Restore</v>
      </c>
      <c r="F93" s="136">
        <f>IF(ISBLANK('Competition Data'!G93),"",'Competition Data'!G93)</f>
        <v>38777</v>
      </c>
      <c r="G93">
        <f>IF(ISBLANK('Competition Data'!D93),"",'Competition Data'!D93)</f>
        <v>100</v>
      </c>
      <c r="H93">
        <f>IF(ISBLANK('Competition Data'!E93),"",'Competition Data'!E93)</f>
        <v>0</v>
      </c>
      <c r="I93">
        <f>IF(ISBLANK('Competition Data'!F93),"",'Competition Data'!F93)</f>
        <v>4.67</v>
      </c>
      <c r="J93" t="str">
        <f t="shared" si="3"/>
        <v>Gillsrow (Restore)</v>
      </c>
    </row>
    <row r="94" spans="1:10" hidden="1">
      <c r="A94" t="str">
        <f t="shared" si="2"/>
        <v>GillsrowFY27Restore</v>
      </c>
      <c r="B94" s="138" t="str">
        <f>IF(ISBLANK('Competition Data'!A94),"",'Competition Data'!A94)</f>
        <v>Gillsrow</v>
      </c>
      <c r="C94" s="136" t="str">
        <f>IF(ISBLANK('Competition Data'!H94),"",'Competition Data'!H94)</f>
        <v>ENWL-249</v>
      </c>
      <c r="D94" s="136" t="str">
        <f>IF(ISBLANK('Competition Data'!B94),"",'Competition Data'!B94)</f>
        <v>FY27</v>
      </c>
      <c r="E94" s="136" t="str">
        <f>IF(ISBLANK('Competition Data'!C94),"",'Competition Data'!C94)</f>
        <v>Restore</v>
      </c>
      <c r="F94" s="136">
        <f>IF(ISBLANK('Competition Data'!G94),"",'Competition Data'!G94)</f>
        <v>38777</v>
      </c>
      <c r="G94">
        <f>IF(ISBLANK('Competition Data'!D94),"",'Competition Data'!D94)</f>
        <v>100</v>
      </c>
      <c r="H94">
        <f>IF(ISBLANK('Competition Data'!E94),"",'Competition Data'!E94)</f>
        <v>0</v>
      </c>
      <c r="I94">
        <f>IF(ISBLANK('Competition Data'!F94),"",'Competition Data'!F94)</f>
        <v>4.67</v>
      </c>
      <c r="J94" t="str">
        <f t="shared" si="3"/>
        <v>Gillsrow (Restore)</v>
      </c>
    </row>
    <row r="95" spans="1:10" hidden="1">
      <c r="A95" t="str">
        <f t="shared" si="2"/>
        <v>GillsrowFY28Restore</v>
      </c>
      <c r="B95" s="138" t="str">
        <f>IF(ISBLANK('Competition Data'!A95),"",'Competition Data'!A95)</f>
        <v>Gillsrow</v>
      </c>
      <c r="C95" s="136" t="str">
        <f>IF(ISBLANK('Competition Data'!H95),"",'Competition Data'!H95)</f>
        <v>ENWL-249</v>
      </c>
      <c r="D95" s="136" t="str">
        <f>IF(ISBLANK('Competition Data'!B95),"",'Competition Data'!B95)</f>
        <v>FY28</v>
      </c>
      <c r="E95" s="136" t="str">
        <f>IF(ISBLANK('Competition Data'!C95),"",'Competition Data'!C95)</f>
        <v>Restore</v>
      </c>
      <c r="F95" s="136">
        <f>IF(ISBLANK('Competition Data'!G95),"",'Competition Data'!G95)</f>
        <v>38777</v>
      </c>
      <c r="G95">
        <f>IF(ISBLANK('Competition Data'!D95),"",'Competition Data'!D95)</f>
        <v>100</v>
      </c>
      <c r="H95">
        <f>IF(ISBLANK('Competition Data'!E95),"",'Competition Data'!E95)</f>
        <v>0</v>
      </c>
      <c r="I95">
        <f>IF(ISBLANK('Competition Data'!F95),"",'Competition Data'!F95)</f>
        <v>4.67</v>
      </c>
      <c r="J95" t="str">
        <f t="shared" si="3"/>
        <v>Gillsrow (Restore)</v>
      </c>
    </row>
    <row r="96" spans="1:10" hidden="1">
      <c r="A96" t="str">
        <f t="shared" si="2"/>
        <v>HattersleyW25/26Dynamic</v>
      </c>
      <c r="B96" s="138" t="str">
        <f>IF(ISBLANK('Competition Data'!A96),"",'Competition Data'!A96)</f>
        <v>Hattersley</v>
      </c>
      <c r="C96" s="136" t="str">
        <f>IF(ISBLANK('Competition Data'!H96),"",'Competition Data'!H96)</f>
        <v>ENWL-250</v>
      </c>
      <c r="D96" s="136" t="str">
        <f>IF(ISBLANK('Competition Data'!B96),"",'Competition Data'!B96)</f>
        <v>W25/26</v>
      </c>
      <c r="E96" s="136" t="str">
        <f>IF(ISBLANK('Competition Data'!C96),"",'Competition Data'!C96)</f>
        <v>Dynamic</v>
      </c>
      <c r="F96" s="136">
        <f>IF(ISBLANK('Competition Data'!G96),"",'Competition Data'!G96)</f>
        <v>32365</v>
      </c>
      <c r="G96">
        <f>IF(ISBLANK('Competition Data'!D96),"",'Competition Data'!D96)</f>
        <v>24</v>
      </c>
      <c r="H96">
        <f>IF(ISBLANK('Competition Data'!E96),"",'Competition Data'!E96)</f>
        <v>15</v>
      </c>
      <c r="I96">
        <f>IF(ISBLANK('Competition Data'!F96),"",'Competition Data'!F96)</f>
        <v>0.98</v>
      </c>
      <c r="J96" t="str">
        <f t="shared" si="3"/>
        <v>Hattersley (Dynamic)</v>
      </c>
    </row>
    <row r="97" spans="1:10" hidden="1">
      <c r="A97" t="str">
        <f t="shared" si="2"/>
        <v>HattersleyW26/27Dynamic</v>
      </c>
      <c r="B97" s="138" t="str">
        <f>IF(ISBLANK('Competition Data'!A97),"",'Competition Data'!A97)</f>
        <v>Hattersley</v>
      </c>
      <c r="C97" s="136" t="str">
        <f>IF(ISBLANK('Competition Data'!H97),"",'Competition Data'!H97)</f>
        <v>ENWL-250</v>
      </c>
      <c r="D97" s="136" t="str">
        <f>IF(ISBLANK('Competition Data'!B97),"",'Competition Data'!B97)</f>
        <v>W26/27</v>
      </c>
      <c r="E97" s="136" t="str">
        <f>IF(ISBLANK('Competition Data'!C97),"",'Competition Data'!C97)</f>
        <v>Dynamic</v>
      </c>
      <c r="F97" s="136">
        <f>IF(ISBLANK('Competition Data'!G97),"",'Competition Data'!G97)</f>
        <v>32365</v>
      </c>
      <c r="G97">
        <f>IF(ISBLANK('Competition Data'!D97),"",'Competition Data'!D97)</f>
        <v>48</v>
      </c>
      <c r="H97">
        <f>IF(ISBLANK('Competition Data'!E97),"",'Competition Data'!E97)</f>
        <v>34</v>
      </c>
      <c r="I97">
        <f>IF(ISBLANK('Competition Data'!F97),"",'Competition Data'!F97)</f>
        <v>1.46</v>
      </c>
      <c r="J97" t="str">
        <f t="shared" si="3"/>
        <v>Hattersley (Dynamic)</v>
      </c>
    </row>
    <row r="98" spans="1:10" hidden="1">
      <c r="A98" t="str">
        <f t="shared" si="2"/>
        <v>HattersleyW27/28Dynamic</v>
      </c>
      <c r="B98" s="138" t="str">
        <f>IF(ISBLANK('Competition Data'!A98),"",'Competition Data'!A98)</f>
        <v>Hattersley</v>
      </c>
      <c r="C98" s="136" t="str">
        <f>IF(ISBLANK('Competition Data'!H98),"",'Competition Data'!H98)</f>
        <v>ENWL-250</v>
      </c>
      <c r="D98" s="136" t="str">
        <f>IF(ISBLANK('Competition Data'!B98),"",'Competition Data'!B98)</f>
        <v>W27/28</v>
      </c>
      <c r="E98" s="136" t="str">
        <f>IF(ISBLANK('Competition Data'!C98),"",'Competition Data'!C98)</f>
        <v>Dynamic</v>
      </c>
      <c r="F98" s="136">
        <f>IF(ISBLANK('Competition Data'!G98),"",'Competition Data'!G98)</f>
        <v>32365</v>
      </c>
      <c r="G98">
        <f>IF(ISBLANK('Competition Data'!D98),"",'Competition Data'!D98)</f>
        <v>48</v>
      </c>
      <c r="H98">
        <f>IF(ISBLANK('Competition Data'!E98),"",'Competition Data'!E98)</f>
        <v>55</v>
      </c>
      <c r="I98">
        <f>IF(ISBLANK('Competition Data'!F98),"",'Competition Data'!F98)</f>
        <v>1.9</v>
      </c>
      <c r="J98" t="str">
        <f t="shared" si="3"/>
        <v>Hattersley (Dynamic)</v>
      </c>
    </row>
    <row r="99" spans="1:10" hidden="1">
      <c r="A99" t="str">
        <f t="shared" si="2"/>
        <v>Helwith BridgeFY24Restore</v>
      </c>
      <c r="B99" s="138" t="str">
        <f>IF(ISBLANK('Competition Data'!A99),"",'Competition Data'!A99)</f>
        <v>Helwith Bridge</v>
      </c>
      <c r="C99" s="136" t="str">
        <f>IF(ISBLANK('Competition Data'!H99),"",'Competition Data'!H99)</f>
        <v>ENWL-251</v>
      </c>
      <c r="D99" s="136" t="str">
        <f>IF(ISBLANK('Competition Data'!B99),"",'Competition Data'!B99)</f>
        <v>FY24</v>
      </c>
      <c r="E99" s="136" t="str">
        <f>IF(ISBLANK('Competition Data'!C99),"",'Competition Data'!C99)</f>
        <v>Restore</v>
      </c>
      <c r="F99" s="136">
        <f>IF(ISBLANK('Competition Data'!G99),"",'Competition Data'!G99)</f>
        <v>18435</v>
      </c>
      <c r="G99">
        <f>IF(ISBLANK('Competition Data'!D99),"",'Competition Data'!D99)</f>
        <v>100</v>
      </c>
      <c r="H99">
        <f>IF(ISBLANK('Competition Data'!E99),"",'Competition Data'!E99)</f>
        <v>0</v>
      </c>
      <c r="I99">
        <f>IF(ISBLANK('Competition Data'!F99),"",'Competition Data'!F99)</f>
        <v>3.11</v>
      </c>
      <c r="J99" t="str">
        <f t="shared" si="3"/>
        <v>Helwith Bridge (Restore)</v>
      </c>
    </row>
    <row r="100" spans="1:10" hidden="1">
      <c r="A100" t="str">
        <f t="shared" si="2"/>
        <v>Helwith BridgeFY25Restore</v>
      </c>
      <c r="B100" s="138" t="str">
        <f>IF(ISBLANK('Competition Data'!A100),"",'Competition Data'!A100)</f>
        <v>Helwith Bridge</v>
      </c>
      <c r="C100" s="136" t="str">
        <f>IF(ISBLANK('Competition Data'!H100),"",'Competition Data'!H100)</f>
        <v>ENWL-251</v>
      </c>
      <c r="D100" s="136" t="str">
        <f>IF(ISBLANK('Competition Data'!B100),"",'Competition Data'!B100)</f>
        <v>FY25</v>
      </c>
      <c r="E100" s="136" t="str">
        <f>IF(ISBLANK('Competition Data'!C100),"",'Competition Data'!C100)</f>
        <v>Restore</v>
      </c>
      <c r="F100" s="136">
        <f>IF(ISBLANK('Competition Data'!G100),"",'Competition Data'!G100)</f>
        <v>18435</v>
      </c>
      <c r="G100">
        <f>IF(ISBLANK('Competition Data'!D100),"",'Competition Data'!D100)</f>
        <v>100</v>
      </c>
      <c r="H100">
        <f>IF(ISBLANK('Competition Data'!E100),"",'Competition Data'!E100)</f>
        <v>0</v>
      </c>
      <c r="I100">
        <f>IF(ISBLANK('Competition Data'!F100),"",'Competition Data'!F100)</f>
        <v>3.11</v>
      </c>
      <c r="J100" t="str">
        <f t="shared" si="3"/>
        <v>Helwith Bridge (Restore)</v>
      </c>
    </row>
    <row r="101" spans="1:10" hidden="1">
      <c r="A101" t="str">
        <f t="shared" si="2"/>
        <v>Helwith BridgeFY26Restore</v>
      </c>
      <c r="B101" s="138" t="str">
        <f>IF(ISBLANK('Competition Data'!A101),"",'Competition Data'!A101)</f>
        <v>Helwith Bridge</v>
      </c>
      <c r="C101" s="136" t="str">
        <f>IF(ISBLANK('Competition Data'!H101),"",'Competition Data'!H101)</f>
        <v>ENWL-251</v>
      </c>
      <c r="D101" s="136" t="str">
        <f>IF(ISBLANK('Competition Data'!B101),"",'Competition Data'!B101)</f>
        <v>FY26</v>
      </c>
      <c r="E101" s="136" t="str">
        <f>IF(ISBLANK('Competition Data'!C101),"",'Competition Data'!C101)</f>
        <v>Restore</v>
      </c>
      <c r="F101" s="136">
        <f>IF(ISBLANK('Competition Data'!G101),"",'Competition Data'!G101)</f>
        <v>18435</v>
      </c>
      <c r="G101">
        <f>IF(ISBLANK('Competition Data'!D101),"",'Competition Data'!D101)</f>
        <v>100</v>
      </c>
      <c r="H101">
        <f>IF(ISBLANK('Competition Data'!E101),"",'Competition Data'!E101)</f>
        <v>0</v>
      </c>
      <c r="I101">
        <f>IF(ISBLANK('Competition Data'!F101),"",'Competition Data'!F101)</f>
        <v>3.11</v>
      </c>
      <c r="J101" t="str">
        <f t="shared" si="3"/>
        <v>Helwith Bridge (Restore)</v>
      </c>
    </row>
    <row r="102" spans="1:10" hidden="1">
      <c r="A102" t="str">
        <f t="shared" si="2"/>
        <v>Helwith BridgeFY27Restore</v>
      </c>
      <c r="B102" s="138" t="str">
        <f>IF(ISBLANK('Competition Data'!A102),"",'Competition Data'!A102)</f>
        <v>Helwith Bridge</v>
      </c>
      <c r="C102" s="136" t="str">
        <f>IF(ISBLANK('Competition Data'!H102),"",'Competition Data'!H102)</f>
        <v>ENWL-251</v>
      </c>
      <c r="D102" s="136" t="str">
        <f>IF(ISBLANK('Competition Data'!B102),"",'Competition Data'!B102)</f>
        <v>FY27</v>
      </c>
      <c r="E102" s="136" t="str">
        <f>IF(ISBLANK('Competition Data'!C102),"",'Competition Data'!C102)</f>
        <v>Restore</v>
      </c>
      <c r="F102" s="136">
        <f>IF(ISBLANK('Competition Data'!G102),"",'Competition Data'!G102)</f>
        <v>18435</v>
      </c>
      <c r="G102">
        <f>IF(ISBLANK('Competition Data'!D102),"",'Competition Data'!D102)</f>
        <v>100</v>
      </c>
      <c r="H102">
        <f>IF(ISBLANK('Competition Data'!E102),"",'Competition Data'!E102)</f>
        <v>0</v>
      </c>
      <c r="I102">
        <f>IF(ISBLANK('Competition Data'!F102),"",'Competition Data'!F102)</f>
        <v>3.11</v>
      </c>
      <c r="J102" t="str">
        <f t="shared" si="3"/>
        <v>Helwith Bridge (Restore)</v>
      </c>
    </row>
    <row r="103" spans="1:10" hidden="1">
      <c r="A103" t="str">
        <f t="shared" si="2"/>
        <v>Helwith BridgeFY28Restore</v>
      </c>
      <c r="B103" s="138" t="str">
        <f>IF(ISBLANK('Competition Data'!A103),"",'Competition Data'!A103)</f>
        <v>Helwith Bridge</v>
      </c>
      <c r="C103" s="136" t="str">
        <f>IF(ISBLANK('Competition Data'!H103),"",'Competition Data'!H103)</f>
        <v>ENWL-251</v>
      </c>
      <c r="D103" s="136" t="str">
        <f>IF(ISBLANK('Competition Data'!B103),"",'Competition Data'!B103)</f>
        <v>FY28</v>
      </c>
      <c r="E103" s="136" t="str">
        <f>IF(ISBLANK('Competition Data'!C103),"",'Competition Data'!C103)</f>
        <v>Restore</v>
      </c>
      <c r="F103" s="136">
        <f>IF(ISBLANK('Competition Data'!G103),"",'Competition Data'!G103)</f>
        <v>18435</v>
      </c>
      <c r="G103">
        <f>IF(ISBLANK('Competition Data'!D103),"",'Competition Data'!D103)</f>
        <v>100</v>
      </c>
      <c r="H103">
        <f>IF(ISBLANK('Competition Data'!E103),"",'Competition Data'!E103)</f>
        <v>0</v>
      </c>
      <c r="I103">
        <f>IF(ISBLANK('Competition Data'!F103),"",'Competition Data'!F103)</f>
        <v>3.11</v>
      </c>
      <c r="J103" t="str">
        <f t="shared" si="3"/>
        <v>Helwith Bridge (Restore)</v>
      </c>
    </row>
    <row r="104" spans="1:10" hidden="1">
      <c r="A104" t="str">
        <f t="shared" si="2"/>
        <v>HeywoodW24/25Dynamic</v>
      </c>
      <c r="B104" s="138" t="str">
        <f>IF(ISBLANK('Competition Data'!A104),"",'Competition Data'!A104)</f>
        <v>Heywood</v>
      </c>
      <c r="C104" s="136" t="str">
        <f>IF(ISBLANK('Competition Data'!H104),"",'Competition Data'!H104)</f>
        <v>ENWL-252</v>
      </c>
      <c r="D104" s="136" t="str">
        <f>IF(ISBLANK('Competition Data'!B104),"",'Competition Data'!B104)</f>
        <v>W24/25</v>
      </c>
      <c r="E104" s="136" t="str">
        <f>IF(ISBLANK('Competition Data'!C104),"",'Competition Data'!C104)</f>
        <v>Dynamic</v>
      </c>
      <c r="F104" s="136">
        <f>IF(ISBLANK('Competition Data'!G104),"",'Competition Data'!G104)</f>
        <v>1615</v>
      </c>
      <c r="G104">
        <f>IF(ISBLANK('Competition Data'!D104),"",'Competition Data'!D104)</f>
        <v>48</v>
      </c>
      <c r="H104">
        <f>IF(ISBLANK('Competition Data'!E104),"",'Competition Data'!E104)</f>
        <v>64</v>
      </c>
      <c r="I104">
        <f>IF(ISBLANK('Competition Data'!F104),"",'Competition Data'!F104)</f>
        <v>1.43</v>
      </c>
      <c r="J104" t="str">
        <f t="shared" si="3"/>
        <v>Heywood (Dynamic)</v>
      </c>
    </row>
    <row r="105" spans="1:10" hidden="1">
      <c r="A105" t="str">
        <f t="shared" si="2"/>
        <v>HeywoodS25Dynamic</v>
      </c>
      <c r="B105" s="138" t="str">
        <f>IF(ISBLANK('Competition Data'!A105),"",'Competition Data'!A105)</f>
        <v>Heywood</v>
      </c>
      <c r="C105" s="136" t="str">
        <f>IF(ISBLANK('Competition Data'!H105),"",'Competition Data'!H105)</f>
        <v>ENWL-252</v>
      </c>
      <c r="D105" s="136" t="str">
        <f>IF(ISBLANK('Competition Data'!B105),"",'Competition Data'!B105)</f>
        <v>S25</v>
      </c>
      <c r="E105" s="136" t="str">
        <f>IF(ISBLANK('Competition Data'!C105),"",'Competition Data'!C105)</f>
        <v>Dynamic</v>
      </c>
      <c r="F105" s="136">
        <f>IF(ISBLANK('Competition Data'!G105),"",'Competition Data'!G105)</f>
        <v>468</v>
      </c>
      <c r="G105">
        <f>IF(ISBLANK('Competition Data'!D105),"",'Competition Data'!D105)</f>
        <v>48</v>
      </c>
      <c r="H105">
        <f>IF(ISBLANK('Competition Data'!E105),"",'Competition Data'!E105)</f>
        <v>485</v>
      </c>
      <c r="I105">
        <f>IF(ISBLANK('Competition Data'!F105),"",'Competition Data'!F105)</f>
        <v>2.79</v>
      </c>
      <c r="J105" t="str">
        <f t="shared" si="3"/>
        <v>Heywood (Dynamic)</v>
      </c>
    </row>
    <row r="106" spans="1:10" hidden="1">
      <c r="A106" t="str">
        <f t="shared" si="2"/>
        <v>HeywoodW25/26Restore</v>
      </c>
      <c r="B106" s="138" t="str">
        <f>IF(ISBLANK('Competition Data'!A106),"",'Competition Data'!A106)</f>
        <v>Heywood</v>
      </c>
      <c r="C106" s="136" t="str">
        <f>IF(ISBLANK('Competition Data'!H106),"",'Competition Data'!H106)</f>
        <v>ENWL-253</v>
      </c>
      <c r="D106" s="136" t="str">
        <f>IF(ISBLANK('Competition Data'!B106),"",'Competition Data'!B106)</f>
        <v>W25/26</v>
      </c>
      <c r="E106" s="136" t="str">
        <f>IF(ISBLANK('Competition Data'!C106),"",'Competition Data'!C106)</f>
        <v>Restore</v>
      </c>
      <c r="F106" s="136">
        <f>IF(ISBLANK('Competition Data'!G106),"",'Competition Data'!G106)</f>
        <v>128402</v>
      </c>
      <c r="G106">
        <f>IF(ISBLANK('Competition Data'!D106),"",'Competition Data'!D106)</f>
        <v>100</v>
      </c>
      <c r="H106">
        <f>IF(ISBLANK('Competition Data'!E106),"",'Competition Data'!E106)</f>
        <v>100</v>
      </c>
      <c r="I106">
        <f>IF(ISBLANK('Competition Data'!F106),"",'Competition Data'!F106)</f>
        <v>12.42</v>
      </c>
      <c r="J106" t="str">
        <f t="shared" si="3"/>
        <v>Heywood (Restore)</v>
      </c>
    </row>
    <row r="107" spans="1:10" hidden="1">
      <c r="A107" t="str">
        <f t="shared" si="2"/>
        <v>HeywoodS26Restore</v>
      </c>
      <c r="B107" s="138" t="str">
        <f>IF(ISBLANK('Competition Data'!A107),"",'Competition Data'!A107)</f>
        <v>Heywood</v>
      </c>
      <c r="C107" s="136" t="str">
        <f>IF(ISBLANK('Competition Data'!H107),"",'Competition Data'!H107)</f>
        <v>ENWL-253</v>
      </c>
      <c r="D107" s="136" t="str">
        <f>IF(ISBLANK('Competition Data'!B107),"",'Competition Data'!B107)</f>
        <v>S26</v>
      </c>
      <c r="E107" s="136" t="str">
        <f>IF(ISBLANK('Competition Data'!C107),"",'Competition Data'!C107)</f>
        <v>Restore</v>
      </c>
      <c r="F107" s="136">
        <f>IF(ISBLANK('Competition Data'!G107),"",'Competition Data'!G107)</f>
        <v>128402</v>
      </c>
      <c r="G107">
        <f>IF(ISBLANK('Competition Data'!D107),"",'Competition Data'!D107)</f>
        <v>100</v>
      </c>
      <c r="H107">
        <f>IF(ISBLANK('Competition Data'!E107),"",'Competition Data'!E107)</f>
        <v>100</v>
      </c>
      <c r="I107">
        <f>IF(ISBLANK('Competition Data'!F107),"",'Competition Data'!F107)</f>
        <v>12.42</v>
      </c>
      <c r="J107" t="str">
        <f t="shared" si="3"/>
        <v>Heywood (Restore)</v>
      </c>
    </row>
    <row r="108" spans="1:10" hidden="1">
      <c r="A108" t="str">
        <f t="shared" si="2"/>
        <v>HeywoodW26/27Restore</v>
      </c>
      <c r="B108" s="138" t="str">
        <f>IF(ISBLANK('Competition Data'!A108),"",'Competition Data'!A108)</f>
        <v>Heywood</v>
      </c>
      <c r="C108" s="136" t="str">
        <f>IF(ISBLANK('Competition Data'!H108),"",'Competition Data'!H108)</f>
        <v>ENWL-253</v>
      </c>
      <c r="D108" s="136" t="str">
        <f>IF(ISBLANK('Competition Data'!B108),"",'Competition Data'!B108)</f>
        <v>W26/27</v>
      </c>
      <c r="E108" s="136" t="str">
        <f>IF(ISBLANK('Competition Data'!C108),"",'Competition Data'!C108)</f>
        <v>Restore</v>
      </c>
      <c r="F108" s="136">
        <f>IF(ISBLANK('Competition Data'!G108),"",'Competition Data'!G108)</f>
        <v>128402</v>
      </c>
      <c r="G108">
        <f>IF(ISBLANK('Competition Data'!D108),"",'Competition Data'!D108)</f>
        <v>100</v>
      </c>
      <c r="H108">
        <f>IF(ISBLANK('Competition Data'!E108),"",'Competition Data'!E108)</f>
        <v>100</v>
      </c>
      <c r="I108">
        <f>IF(ISBLANK('Competition Data'!F108),"",'Competition Data'!F108)</f>
        <v>12.42</v>
      </c>
      <c r="J108" t="str">
        <f t="shared" si="3"/>
        <v>Heywood (Restore)</v>
      </c>
    </row>
    <row r="109" spans="1:10" hidden="1">
      <c r="A109" t="str">
        <f t="shared" si="2"/>
        <v>HeywoodS27Restore</v>
      </c>
      <c r="B109" s="138" t="str">
        <f>IF(ISBLANK('Competition Data'!A109),"",'Competition Data'!A109)</f>
        <v>Heywood</v>
      </c>
      <c r="C109" s="136" t="str">
        <f>IF(ISBLANK('Competition Data'!H109),"",'Competition Data'!H109)</f>
        <v>ENWL-253</v>
      </c>
      <c r="D109" s="136" t="str">
        <f>IF(ISBLANK('Competition Data'!B109),"",'Competition Data'!B109)</f>
        <v>S27</v>
      </c>
      <c r="E109" s="136" t="str">
        <f>IF(ISBLANK('Competition Data'!C109),"",'Competition Data'!C109)</f>
        <v>Restore</v>
      </c>
      <c r="F109" s="136">
        <f>IF(ISBLANK('Competition Data'!G109),"",'Competition Data'!G109)</f>
        <v>128402</v>
      </c>
      <c r="G109">
        <f>IF(ISBLANK('Competition Data'!D109),"",'Competition Data'!D109)</f>
        <v>100</v>
      </c>
      <c r="H109">
        <f>IF(ISBLANK('Competition Data'!E109),"",'Competition Data'!E109)</f>
        <v>100</v>
      </c>
      <c r="I109">
        <f>IF(ISBLANK('Competition Data'!F109),"",'Competition Data'!F109)</f>
        <v>12.42</v>
      </c>
      <c r="J109" t="str">
        <f t="shared" si="3"/>
        <v>Heywood (Restore)</v>
      </c>
    </row>
    <row r="110" spans="1:10" hidden="1">
      <c r="A110" t="str">
        <f t="shared" si="2"/>
        <v>HeywoodW27/28Restore</v>
      </c>
      <c r="B110" s="138" t="str">
        <f>IF(ISBLANK('Competition Data'!A110),"",'Competition Data'!A110)</f>
        <v>Heywood</v>
      </c>
      <c r="C110" s="136" t="str">
        <f>IF(ISBLANK('Competition Data'!H110),"",'Competition Data'!H110)</f>
        <v>ENWL-253</v>
      </c>
      <c r="D110" s="136" t="str">
        <f>IF(ISBLANK('Competition Data'!B110),"",'Competition Data'!B110)</f>
        <v>W27/28</v>
      </c>
      <c r="E110" s="136" t="str">
        <f>IF(ISBLANK('Competition Data'!C110),"",'Competition Data'!C110)</f>
        <v>Restore</v>
      </c>
      <c r="F110" s="136">
        <f>IF(ISBLANK('Competition Data'!G110),"",'Competition Data'!G110)</f>
        <v>128402</v>
      </c>
      <c r="G110">
        <f>IF(ISBLANK('Competition Data'!D110),"",'Competition Data'!D110)</f>
        <v>100</v>
      </c>
      <c r="H110">
        <f>IF(ISBLANK('Competition Data'!E110),"",'Competition Data'!E110)</f>
        <v>100</v>
      </c>
      <c r="I110">
        <f>IF(ISBLANK('Competition Data'!F110),"",'Competition Data'!F110)</f>
        <v>12.42</v>
      </c>
      <c r="J110" t="str">
        <f t="shared" si="3"/>
        <v>Heywood (Restore)</v>
      </c>
    </row>
    <row r="111" spans="1:10" hidden="1">
      <c r="A111" t="str">
        <f t="shared" si="2"/>
        <v>HeywoodW25/26Secure</v>
      </c>
      <c r="B111" s="138" t="str">
        <f>IF(ISBLANK('Competition Data'!A111),"",'Competition Data'!A111)</f>
        <v>Heywood</v>
      </c>
      <c r="C111" s="136" t="str">
        <f>IF(ISBLANK('Competition Data'!H111),"",'Competition Data'!H111)</f>
        <v>ENWL-254</v>
      </c>
      <c r="D111" s="136" t="str">
        <f>IF(ISBLANK('Competition Data'!B111),"",'Competition Data'!B111)</f>
        <v>W25/26</v>
      </c>
      <c r="E111" s="136" t="str">
        <f>IF(ISBLANK('Competition Data'!C111),"",'Competition Data'!C111)</f>
        <v>Secure</v>
      </c>
      <c r="F111" s="136">
        <f>IF(ISBLANK('Competition Data'!G111),"",'Competition Data'!G111)</f>
        <v>1147</v>
      </c>
      <c r="G111">
        <f>IF(ISBLANK('Competition Data'!D111),"",'Competition Data'!D111)</f>
        <v>100</v>
      </c>
      <c r="H111">
        <f>IF(ISBLANK('Competition Data'!E111),"",'Competition Data'!E111)</f>
        <v>1467</v>
      </c>
      <c r="I111">
        <f>IF(ISBLANK('Competition Data'!F111),"",'Competition Data'!F111)</f>
        <v>6.84</v>
      </c>
      <c r="J111" t="str">
        <f t="shared" si="3"/>
        <v>Heywood (Secure)</v>
      </c>
    </row>
    <row r="112" spans="1:10" hidden="1">
      <c r="A112" t="str">
        <f t="shared" si="2"/>
        <v>HeywoodS26Secure</v>
      </c>
      <c r="B112" s="138" t="str">
        <f>IF(ISBLANK('Competition Data'!A112),"",'Competition Data'!A112)</f>
        <v>Heywood</v>
      </c>
      <c r="C112" s="136" t="str">
        <f>IF(ISBLANK('Competition Data'!H112),"",'Competition Data'!H112)</f>
        <v>ENWL-254</v>
      </c>
      <c r="D112" s="136" t="str">
        <f>IF(ISBLANK('Competition Data'!B112),"",'Competition Data'!B112)</f>
        <v>S26</v>
      </c>
      <c r="E112" s="136" t="str">
        <f>IF(ISBLANK('Competition Data'!C112),"",'Competition Data'!C112)</f>
        <v>Secure</v>
      </c>
      <c r="F112" s="136">
        <f>IF(ISBLANK('Competition Data'!G112),"",'Competition Data'!G112)</f>
        <v>647</v>
      </c>
      <c r="G112">
        <f>IF(ISBLANK('Competition Data'!D112),"",'Competition Data'!D112)</f>
        <v>300</v>
      </c>
      <c r="H112">
        <f>IF(ISBLANK('Competition Data'!E112),"",'Competition Data'!E112)</f>
        <v>3144</v>
      </c>
      <c r="I112">
        <f>IF(ISBLANK('Competition Data'!F112),"",'Competition Data'!F112)</f>
        <v>11.26</v>
      </c>
      <c r="J112" t="str">
        <f t="shared" si="3"/>
        <v>Heywood (Secure)</v>
      </c>
    </row>
    <row r="113" spans="1:10" hidden="1">
      <c r="A113" t="str">
        <f t="shared" si="2"/>
        <v>HeywoodW26/27Secure</v>
      </c>
      <c r="B113" s="138" t="str">
        <f>IF(ISBLANK('Competition Data'!A113),"",'Competition Data'!A113)</f>
        <v>Heywood</v>
      </c>
      <c r="C113" s="136" t="str">
        <f>IF(ISBLANK('Competition Data'!H113),"",'Competition Data'!H113)</f>
        <v>ENWL-254</v>
      </c>
      <c r="D113" s="136" t="str">
        <f>IF(ISBLANK('Competition Data'!B113),"",'Competition Data'!B113)</f>
        <v>W26/27</v>
      </c>
      <c r="E113" s="136" t="str">
        <f>IF(ISBLANK('Competition Data'!C113),"",'Competition Data'!C113)</f>
        <v>Secure</v>
      </c>
      <c r="F113" s="136">
        <f>IF(ISBLANK('Competition Data'!G113),"",'Competition Data'!G113)</f>
        <v>968</v>
      </c>
      <c r="G113">
        <f>IF(ISBLANK('Competition Data'!D113),"",'Competition Data'!D113)</f>
        <v>300</v>
      </c>
      <c r="H113">
        <f>IF(ISBLANK('Competition Data'!E113),"",'Competition Data'!E113)</f>
        <v>3891</v>
      </c>
      <c r="I113">
        <f>IF(ISBLANK('Competition Data'!F113),"",'Competition Data'!F113)</f>
        <v>16.86</v>
      </c>
      <c r="J113" t="str">
        <f t="shared" si="3"/>
        <v>Heywood (Secure)</v>
      </c>
    </row>
    <row r="114" spans="1:10" hidden="1">
      <c r="A114" t="str">
        <f t="shared" si="2"/>
        <v>HeywoodS27Secure</v>
      </c>
      <c r="B114" s="138" t="str">
        <f>IF(ISBLANK('Competition Data'!A114),"",'Competition Data'!A114)</f>
        <v>Heywood</v>
      </c>
      <c r="C114" s="136" t="str">
        <f>IF(ISBLANK('Competition Data'!H114),"",'Competition Data'!H114)</f>
        <v>ENWL-254</v>
      </c>
      <c r="D114" s="136" t="str">
        <f>IF(ISBLANK('Competition Data'!B114),"",'Competition Data'!B114)</f>
        <v>S27</v>
      </c>
      <c r="E114" s="136" t="str">
        <f>IF(ISBLANK('Competition Data'!C114),"",'Competition Data'!C114)</f>
        <v>Secure</v>
      </c>
      <c r="F114" s="136">
        <f>IF(ISBLANK('Competition Data'!G114),"",'Competition Data'!G114)</f>
        <v>661</v>
      </c>
      <c r="G114">
        <f>IF(ISBLANK('Competition Data'!D114),"",'Competition Data'!D114)</f>
        <v>300</v>
      </c>
      <c r="H114">
        <f>IF(ISBLANK('Competition Data'!E114),"",'Competition Data'!E114)</f>
        <v>3449</v>
      </c>
      <c r="I114">
        <f>IF(ISBLANK('Competition Data'!F114),"",'Competition Data'!F114)</f>
        <v>13.59</v>
      </c>
      <c r="J114" t="str">
        <f t="shared" si="3"/>
        <v>Heywood (Secure)</v>
      </c>
    </row>
    <row r="115" spans="1:10" hidden="1">
      <c r="A115" t="str">
        <f t="shared" si="2"/>
        <v>HeywoodW27/28Secure</v>
      </c>
      <c r="B115" s="138" t="str">
        <f>IF(ISBLANK('Competition Data'!A115),"",'Competition Data'!A115)</f>
        <v>Heywood</v>
      </c>
      <c r="C115" s="136" t="str">
        <f>IF(ISBLANK('Competition Data'!H115),"",'Competition Data'!H115)</f>
        <v>ENWL-254</v>
      </c>
      <c r="D115" s="136" t="str">
        <f>IF(ISBLANK('Competition Data'!B115),"",'Competition Data'!B115)</f>
        <v>W27/28</v>
      </c>
      <c r="E115" s="136" t="str">
        <f>IF(ISBLANK('Competition Data'!C115),"",'Competition Data'!C115)</f>
        <v>Secure</v>
      </c>
      <c r="F115" s="136">
        <f>IF(ISBLANK('Competition Data'!G115),"",'Competition Data'!G115)</f>
        <v>954</v>
      </c>
      <c r="G115">
        <f>IF(ISBLANK('Competition Data'!D115),"",'Competition Data'!D115)</f>
        <v>400</v>
      </c>
      <c r="H115">
        <f>IF(ISBLANK('Competition Data'!E115),"",'Competition Data'!E115)</f>
        <v>4325</v>
      </c>
      <c r="I115">
        <f>IF(ISBLANK('Competition Data'!F115),"",'Competition Data'!F115)</f>
        <v>19.62</v>
      </c>
      <c r="J115" t="str">
        <f t="shared" si="3"/>
        <v>Heywood (Secure)</v>
      </c>
    </row>
    <row r="116" spans="1:10" hidden="1">
      <c r="A116" t="str">
        <f t="shared" si="2"/>
        <v>IngletonFY24Restore</v>
      </c>
      <c r="B116" s="138" t="str">
        <f>IF(ISBLANK('Competition Data'!A116),"",'Competition Data'!A116)</f>
        <v>Ingleton</v>
      </c>
      <c r="C116" s="136" t="str">
        <f>IF(ISBLANK('Competition Data'!H116),"",'Competition Data'!H116)</f>
        <v>ENWL-255</v>
      </c>
      <c r="D116" s="136" t="str">
        <f>IF(ISBLANK('Competition Data'!B116),"",'Competition Data'!B116)</f>
        <v>FY24</v>
      </c>
      <c r="E116" s="136" t="str">
        <f>IF(ISBLANK('Competition Data'!C116),"",'Competition Data'!C116)</f>
        <v>Restore</v>
      </c>
      <c r="F116" s="136">
        <f>IF(ISBLANK('Competition Data'!G116),"",'Competition Data'!G116)</f>
        <v>31668</v>
      </c>
      <c r="G116">
        <f>IF(ISBLANK('Competition Data'!D116),"",'Competition Data'!D116)</f>
        <v>100</v>
      </c>
      <c r="H116">
        <f>IF(ISBLANK('Competition Data'!E116),"",'Competition Data'!E116)</f>
        <v>0</v>
      </c>
      <c r="I116">
        <f>IF(ISBLANK('Competition Data'!F116),"",'Competition Data'!F116)</f>
        <v>2.27</v>
      </c>
      <c r="J116" t="str">
        <f t="shared" si="3"/>
        <v>Ingleton (Restore)</v>
      </c>
    </row>
    <row r="117" spans="1:10" hidden="1">
      <c r="A117" t="str">
        <f t="shared" si="2"/>
        <v>IngletonFY25Restore</v>
      </c>
      <c r="B117" s="138" t="str">
        <f>IF(ISBLANK('Competition Data'!A117),"",'Competition Data'!A117)</f>
        <v>Ingleton</v>
      </c>
      <c r="C117" s="136" t="str">
        <f>IF(ISBLANK('Competition Data'!H117),"",'Competition Data'!H117)</f>
        <v>ENWL-255</v>
      </c>
      <c r="D117" s="136" t="str">
        <f>IF(ISBLANK('Competition Data'!B117),"",'Competition Data'!B117)</f>
        <v>FY25</v>
      </c>
      <c r="E117" s="136" t="str">
        <f>IF(ISBLANK('Competition Data'!C117),"",'Competition Data'!C117)</f>
        <v>Restore</v>
      </c>
      <c r="F117" s="136">
        <f>IF(ISBLANK('Competition Data'!G117),"",'Competition Data'!G117)</f>
        <v>31668</v>
      </c>
      <c r="G117">
        <f>IF(ISBLANK('Competition Data'!D117),"",'Competition Data'!D117)</f>
        <v>100</v>
      </c>
      <c r="H117">
        <f>IF(ISBLANK('Competition Data'!E117),"",'Competition Data'!E117)</f>
        <v>0</v>
      </c>
      <c r="I117">
        <f>IF(ISBLANK('Competition Data'!F117),"",'Competition Data'!F117)</f>
        <v>2.27</v>
      </c>
      <c r="J117" t="str">
        <f t="shared" si="3"/>
        <v>Ingleton (Restore)</v>
      </c>
    </row>
    <row r="118" spans="1:10" hidden="1">
      <c r="A118" t="str">
        <f t="shared" si="2"/>
        <v>IngletonFY26Restore</v>
      </c>
      <c r="B118" s="138" t="str">
        <f>IF(ISBLANK('Competition Data'!A118),"",'Competition Data'!A118)</f>
        <v>Ingleton</v>
      </c>
      <c r="C118" s="136" t="str">
        <f>IF(ISBLANK('Competition Data'!H118),"",'Competition Data'!H118)</f>
        <v>ENWL-255</v>
      </c>
      <c r="D118" s="136" t="str">
        <f>IF(ISBLANK('Competition Data'!B118),"",'Competition Data'!B118)</f>
        <v>FY26</v>
      </c>
      <c r="E118" s="136" t="str">
        <f>IF(ISBLANK('Competition Data'!C118),"",'Competition Data'!C118)</f>
        <v>Restore</v>
      </c>
      <c r="F118" s="136">
        <f>IF(ISBLANK('Competition Data'!G118),"",'Competition Data'!G118)</f>
        <v>31668</v>
      </c>
      <c r="G118">
        <f>IF(ISBLANK('Competition Data'!D118),"",'Competition Data'!D118)</f>
        <v>100</v>
      </c>
      <c r="H118">
        <f>IF(ISBLANK('Competition Data'!E118),"",'Competition Data'!E118)</f>
        <v>0</v>
      </c>
      <c r="I118">
        <f>IF(ISBLANK('Competition Data'!F118),"",'Competition Data'!F118)</f>
        <v>2.27</v>
      </c>
      <c r="J118" t="str">
        <f t="shared" si="3"/>
        <v>Ingleton (Restore)</v>
      </c>
    </row>
    <row r="119" spans="1:10" hidden="1">
      <c r="A119" t="str">
        <f t="shared" si="2"/>
        <v>IngletonFY27Restore</v>
      </c>
      <c r="B119" s="138" t="str">
        <f>IF(ISBLANK('Competition Data'!A119),"",'Competition Data'!A119)</f>
        <v>Ingleton</v>
      </c>
      <c r="C119" s="136" t="str">
        <f>IF(ISBLANK('Competition Data'!H119),"",'Competition Data'!H119)</f>
        <v>ENWL-255</v>
      </c>
      <c r="D119" s="136" t="str">
        <f>IF(ISBLANK('Competition Data'!B119),"",'Competition Data'!B119)</f>
        <v>FY27</v>
      </c>
      <c r="E119" s="136" t="str">
        <f>IF(ISBLANK('Competition Data'!C119),"",'Competition Data'!C119)</f>
        <v>Restore</v>
      </c>
      <c r="F119" s="136">
        <f>IF(ISBLANK('Competition Data'!G119),"",'Competition Data'!G119)</f>
        <v>31668</v>
      </c>
      <c r="G119">
        <f>IF(ISBLANK('Competition Data'!D119),"",'Competition Data'!D119)</f>
        <v>100</v>
      </c>
      <c r="H119">
        <f>IF(ISBLANK('Competition Data'!E119),"",'Competition Data'!E119)</f>
        <v>0</v>
      </c>
      <c r="I119">
        <f>IF(ISBLANK('Competition Data'!F119),"",'Competition Data'!F119)</f>
        <v>2.27</v>
      </c>
      <c r="J119" t="str">
        <f t="shared" si="3"/>
        <v>Ingleton (Restore)</v>
      </c>
    </row>
    <row r="120" spans="1:10" hidden="1">
      <c r="A120" t="str">
        <f t="shared" si="2"/>
        <v>IngletonFY28Restore</v>
      </c>
      <c r="B120" s="138" t="str">
        <f>IF(ISBLANK('Competition Data'!A120),"",'Competition Data'!A120)</f>
        <v>Ingleton</v>
      </c>
      <c r="C120" s="136" t="str">
        <f>IF(ISBLANK('Competition Data'!H120),"",'Competition Data'!H120)</f>
        <v>ENWL-255</v>
      </c>
      <c r="D120" s="136" t="str">
        <f>IF(ISBLANK('Competition Data'!B120),"",'Competition Data'!B120)</f>
        <v>FY28</v>
      </c>
      <c r="E120" s="136" t="str">
        <f>IF(ISBLANK('Competition Data'!C120),"",'Competition Data'!C120)</f>
        <v>Restore</v>
      </c>
      <c r="F120" s="136">
        <f>IF(ISBLANK('Competition Data'!G120),"",'Competition Data'!G120)</f>
        <v>31668</v>
      </c>
      <c r="G120">
        <f>IF(ISBLANK('Competition Data'!D120),"",'Competition Data'!D120)</f>
        <v>100</v>
      </c>
      <c r="H120">
        <f>IF(ISBLANK('Competition Data'!E120),"",'Competition Data'!E120)</f>
        <v>0</v>
      </c>
      <c r="I120">
        <f>IF(ISBLANK('Competition Data'!F120),"",'Competition Data'!F120)</f>
        <v>2.27</v>
      </c>
      <c r="J120" t="str">
        <f t="shared" si="3"/>
        <v>Ingleton (Restore)</v>
      </c>
    </row>
    <row r="121" spans="1:10" hidden="1">
      <c r="A121" t="str">
        <f t="shared" si="2"/>
        <v>MarpleFY24Restore</v>
      </c>
      <c r="B121" s="138" t="str">
        <f>IF(ISBLANK('Competition Data'!A121),"",'Competition Data'!A121)</f>
        <v>Marple</v>
      </c>
      <c r="C121" s="136" t="str">
        <f>IF(ISBLANK('Competition Data'!H121),"",'Competition Data'!H121)</f>
        <v>ENWL-256</v>
      </c>
      <c r="D121" s="136" t="str">
        <f>IF(ISBLANK('Competition Data'!B121),"",'Competition Data'!B121)</f>
        <v>FY24</v>
      </c>
      <c r="E121" s="136" t="str">
        <f>IF(ISBLANK('Competition Data'!C121),"",'Competition Data'!C121)</f>
        <v>Restore</v>
      </c>
      <c r="F121" s="136">
        <f>IF(ISBLANK('Competition Data'!G121),"",'Competition Data'!G121)</f>
        <v>72834</v>
      </c>
      <c r="G121">
        <f>IF(ISBLANK('Competition Data'!D121),"",'Competition Data'!D121)</f>
        <v>100</v>
      </c>
      <c r="H121">
        <f>IF(ISBLANK('Competition Data'!E121),"",'Competition Data'!E121)</f>
        <v>0</v>
      </c>
      <c r="I121">
        <f>IF(ISBLANK('Competition Data'!F121),"",'Competition Data'!F121)</f>
        <v>4.67</v>
      </c>
      <c r="J121" t="str">
        <f t="shared" si="3"/>
        <v>Marple (Restore)</v>
      </c>
    </row>
    <row r="122" spans="1:10" hidden="1">
      <c r="A122" t="str">
        <f t="shared" si="2"/>
        <v>MarpleFY25Restore</v>
      </c>
      <c r="B122" s="138" t="str">
        <f>IF(ISBLANK('Competition Data'!A122),"",'Competition Data'!A122)</f>
        <v>Marple</v>
      </c>
      <c r="C122" s="136" t="str">
        <f>IF(ISBLANK('Competition Data'!H122),"",'Competition Data'!H122)</f>
        <v>ENWL-256</v>
      </c>
      <c r="D122" s="136" t="str">
        <f>IF(ISBLANK('Competition Data'!B122),"",'Competition Data'!B122)</f>
        <v>FY25</v>
      </c>
      <c r="E122" s="136" t="str">
        <f>IF(ISBLANK('Competition Data'!C122),"",'Competition Data'!C122)</f>
        <v>Restore</v>
      </c>
      <c r="F122" s="136">
        <f>IF(ISBLANK('Competition Data'!G122),"",'Competition Data'!G122)</f>
        <v>72834</v>
      </c>
      <c r="G122">
        <f>IF(ISBLANK('Competition Data'!D122),"",'Competition Data'!D122)</f>
        <v>100</v>
      </c>
      <c r="H122">
        <f>IF(ISBLANK('Competition Data'!E122),"",'Competition Data'!E122)</f>
        <v>0</v>
      </c>
      <c r="I122">
        <f>IF(ISBLANK('Competition Data'!F122),"",'Competition Data'!F122)</f>
        <v>4.67</v>
      </c>
      <c r="J122" t="str">
        <f t="shared" si="3"/>
        <v>Marple (Restore)</v>
      </c>
    </row>
    <row r="123" spans="1:10" hidden="1">
      <c r="A123" t="str">
        <f t="shared" si="2"/>
        <v>MarpleFY26Restore</v>
      </c>
      <c r="B123" s="138" t="str">
        <f>IF(ISBLANK('Competition Data'!A123),"",'Competition Data'!A123)</f>
        <v>Marple</v>
      </c>
      <c r="C123" s="136" t="str">
        <f>IF(ISBLANK('Competition Data'!H123),"",'Competition Data'!H123)</f>
        <v>ENWL-256</v>
      </c>
      <c r="D123" s="136" t="str">
        <f>IF(ISBLANK('Competition Data'!B123),"",'Competition Data'!B123)</f>
        <v>FY26</v>
      </c>
      <c r="E123" s="136" t="str">
        <f>IF(ISBLANK('Competition Data'!C123),"",'Competition Data'!C123)</f>
        <v>Restore</v>
      </c>
      <c r="F123" s="136">
        <f>IF(ISBLANK('Competition Data'!G123),"",'Competition Data'!G123)</f>
        <v>72834</v>
      </c>
      <c r="G123">
        <f>IF(ISBLANK('Competition Data'!D123),"",'Competition Data'!D123)</f>
        <v>100</v>
      </c>
      <c r="H123">
        <f>IF(ISBLANK('Competition Data'!E123),"",'Competition Data'!E123)</f>
        <v>0</v>
      </c>
      <c r="I123">
        <f>IF(ISBLANK('Competition Data'!F123),"",'Competition Data'!F123)</f>
        <v>4.67</v>
      </c>
      <c r="J123" t="str">
        <f t="shared" si="3"/>
        <v>Marple (Restore)</v>
      </c>
    </row>
    <row r="124" spans="1:10" hidden="1">
      <c r="A124" t="str">
        <f t="shared" si="2"/>
        <v>MarpleFY27Restore</v>
      </c>
      <c r="B124" s="138" t="str">
        <f>IF(ISBLANK('Competition Data'!A124),"",'Competition Data'!A124)</f>
        <v>Marple</v>
      </c>
      <c r="C124" s="136" t="str">
        <f>IF(ISBLANK('Competition Data'!H124),"",'Competition Data'!H124)</f>
        <v>ENWL-256</v>
      </c>
      <c r="D124" s="136" t="str">
        <f>IF(ISBLANK('Competition Data'!B124),"",'Competition Data'!B124)</f>
        <v>FY27</v>
      </c>
      <c r="E124" s="136" t="str">
        <f>IF(ISBLANK('Competition Data'!C124),"",'Competition Data'!C124)</f>
        <v>Restore</v>
      </c>
      <c r="F124" s="136">
        <f>IF(ISBLANK('Competition Data'!G124),"",'Competition Data'!G124)</f>
        <v>72834</v>
      </c>
      <c r="G124">
        <f>IF(ISBLANK('Competition Data'!D124),"",'Competition Data'!D124)</f>
        <v>100</v>
      </c>
      <c r="H124">
        <f>IF(ISBLANK('Competition Data'!E124),"",'Competition Data'!E124)</f>
        <v>0</v>
      </c>
      <c r="I124">
        <f>IF(ISBLANK('Competition Data'!F124),"",'Competition Data'!F124)</f>
        <v>4.67</v>
      </c>
      <c r="J124" t="str">
        <f t="shared" si="3"/>
        <v>Marple (Restore)</v>
      </c>
    </row>
    <row r="125" spans="1:10" hidden="1">
      <c r="A125" t="str">
        <f t="shared" si="2"/>
        <v>MarpleFY28Restore</v>
      </c>
      <c r="B125" s="138" t="str">
        <f>IF(ISBLANK('Competition Data'!A125),"",'Competition Data'!A125)</f>
        <v>Marple</v>
      </c>
      <c r="C125" s="136" t="str">
        <f>IF(ISBLANK('Competition Data'!H125),"",'Competition Data'!H125)</f>
        <v>ENWL-256</v>
      </c>
      <c r="D125" s="136" t="str">
        <f>IF(ISBLANK('Competition Data'!B125),"",'Competition Data'!B125)</f>
        <v>FY28</v>
      </c>
      <c r="E125" s="136" t="str">
        <f>IF(ISBLANK('Competition Data'!C125),"",'Competition Data'!C125)</f>
        <v>Restore</v>
      </c>
      <c r="F125" s="136">
        <f>IF(ISBLANK('Competition Data'!G125),"",'Competition Data'!G125)</f>
        <v>72834</v>
      </c>
      <c r="G125">
        <f>IF(ISBLANK('Competition Data'!D125),"",'Competition Data'!D125)</f>
        <v>100</v>
      </c>
      <c r="H125">
        <f>IF(ISBLANK('Competition Data'!E125),"",'Competition Data'!E125)</f>
        <v>0</v>
      </c>
      <c r="I125">
        <f>IF(ISBLANK('Competition Data'!F125),"",'Competition Data'!F125)</f>
        <v>4.67</v>
      </c>
      <c r="J125" t="str">
        <f t="shared" si="3"/>
        <v>Marple (Restore)</v>
      </c>
    </row>
    <row r="126" spans="1:10" hidden="1">
      <c r="A126" t="str">
        <f t="shared" si="2"/>
        <v>MellingFY24Restore</v>
      </c>
      <c r="B126" s="138" t="str">
        <f>IF(ISBLANK('Competition Data'!A126),"",'Competition Data'!A126)</f>
        <v>Melling</v>
      </c>
      <c r="C126" s="136" t="str">
        <f>IF(ISBLANK('Competition Data'!H126),"",'Competition Data'!H126)</f>
        <v>ENWL-257</v>
      </c>
      <c r="D126" s="136" t="str">
        <f>IF(ISBLANK('Competition Data'!B126),"",'Competition Data'!B126)</f>
        <v>FY24</v>
      </c>
      <c r="E126" s="136" t="str">
        <f>IF(ISBLANK('Competition Data'!C126),"",'Competition Data'!C126)</f>
        <v>Restore</v>
      </c>
      <c r="F126" s="136">
        <f>IF(ISBLANK('Competition Data'!G126),"",'Competition Data'!G126)</f>
        <v>25119</v>
      </c>
      <c r="G126">
        <f>IF(ISBLANK('Competition Data'!D126),"",'Competition Data'!D126)</f>
        <v>100</v>
      </c>
      <c r="H126">
        <f>IF(ISBLANK('Competition Data'!E126),"",'Competition Data'!E126)</f>
        <v>0</v>
      </c>
      <c r="I126">
        <f>IF(ISBLANK('Competition Data'!F126),"",'Competition Data'!F126)</f>
        <v>2.23</v>
      </c>
      <c r="J126" t="str">
        <f t="shared" si="3"/>
        <v>Melling (Restore)</v>
      </c>
    </row>
    <row r="127" spans="1:10" hidden="1">
      <c r="A127" t="str">
        <f t="shared" si="2"/>
        <v>MellingFY25Restore</v>
      </c>
      <c r="B127" s="138" t="str">
        <f>IF(ISBLANK('Competition Data'!A127),"",'Competition Data'!A127)</f>
        <v>Melling</v>
      </c>
      <c r="C127" s="136" t="str">
        <f>IF(ISBLANK('Competition Data'!H127),"",'Competition Data'!H127)</f>
        <v>ENWL-257</v>
      </c>
      <c r="D127" s="136" t="str">
        <f>IF(ISBLANK('Competition Data'!B127),"",'Competition Data'!B127)</f>
        <v>FY25</v>
      </c>
      <c r="E127" s="136" t="str">
        <f>IF(ISBLANK('Competition Data'!C127),"",'Competition Data'!C127)</f>
        <v>Restore</v>
      </c>
      <c r="F127" s="136">
        <f>IF(ISBLANK('Competition Data'!G127),"",'Competition Data'!G127)</f>
        <v>25119</v>
      </c>
      <c r="G127">
        <f>IF(ISBLANK('Competition Data'!D127),"",'Competition Data'!D127)</f>
        <v>100</v>
      </c>
      <c r="H127">
        <f>IF(ISBLANK('Competition Data'!E127),"",'Competition Data'!E127)</f>
        <v>0</v>
      </c>
      <c r="I127">
        <f>IF(ISBLANK('Competition Data'!F127),"",'Competition Data'!F127)</f>
        <v>2.23</v>
      </c>
      <c r="J127" t="str">
        <f t="shared" si="3"/>
        <v>Melling (Restore)</v>
      </c>
    </row>
    <row r="128" spans="1:10" hidden="1">
      <c r="A128" t="str">
        <f t="shared" si="2"/>
        <v>MellingFY26Restore</v>
      </c>
      <c r="B128" s="138" t="str">
        <f>IF(ISBLANK('Competition Data'!A128),"",'Competition Data'!A128)</f>
        <v>Melling</v>
      </c>
      <c r="C128" s="136" t="str">
        <f>IF(ISBLANK('Competition Data'!H128),"",'Competition Data'!H128)</f>
        <v>ENWL-257</v>
      </c>
      <c r="D128" s="136" t="str">
        <f>IF(ISBLANK('Competition Data'!B128),"",'Competition Data'!B128)</f>
        <v>FY26</v>
      </c>
      <c r="E128" s="136" t="str">
        <f>IF(ISBLANK('Competition Data'!C128),"",'Competition Data'!C128)</f>
        <v>Restore</v>
      </c>
      <c r="F128" s="136">
        <f>IF(ISBLANK('Competition Data'!G128),"",'Competition Data'!G128)</f>
        <v>25119</v>
      </c>
      <c r="G128">
        <f>IF(ISBLANK('Competition Data'!D128),"",'Competition Data'!D128)</f>
        <v>100</v>
      </c>
      <c r="H128">
        <f>IF(ISBLANK('Competition Data'!E128),"",'Competition Data'!E128)</f>
        <v>0</v>
      </c>
      <c r="I128">
        <f>IF(ISBLANK('Competition Data'!F128),"",'Competition Data'!F128)</f>
        <v>2.23</v>
      </c>
      <c r="J128" t="str">
        <f t="shared" si="3"/>
        <v>Melling (Restore)</v>
      </c>
    </row>
    <row r="129" spans="1:10" hidden="1">
      <c r="A129" t="str">
        <f t="shared" si="2"/>
        <v>MellingFY27Restore</v>
      </c>
      <c r="B129" s="138" t="str">
        <f>IF(ISBLANK('Competition Data'!A129),"",'Competition Data'!A129)</f>
        <v>Melling</v>
      </c>
      <c r="C129" s="136" t="str">
        <f>IF(ISBLANK('Competition Data'!H129),"",'Competition Data'!H129)</f>
        <v>ENWL-257</v>
      </c>
      <c r="D129" s="136" t="str">
        <f>IF(ISBLANK('Competition Data'!B129),"",'Competition Data'!B129)</f>
        <v>FY27</v>
      </c>
      <c r="E129" s="136" t="str">
        <f>IF(ISBLANK('Competition Data'!C129),"",'Competition Data'!C129)</f>
        <v>Restore</v>
      </c>
      <c r="F129" s="136">
        <f>IF(ISBLANK('Competition Data'!G129),"",'Competition Data'!G129)</f>
        <v>25119</v>
      </c>
      <c r="G129">
        <f>IF(ISBLANK('Competition Data'!D129),"",'Competition Data'!D129)</f>
        <v>100</v>
      </c>
      <c r="H129">
        <f>IF(ISBLANK('Competition Data'!E129),"",'Competition Data'!E129)</f>
        <v>0</v>
      </c>
      <c r="I129">
        <f>IF(ISBLANK('Competition Data'!F129),"",'Competition Data'!F129)</f>
        <v>2.23</v>
      </c>
      <c r="J129" t="str">
        <f t="shared" si="3"/>
        <v>Melling (Restore)</v>
      </c>
    </row>
    <row r="130" spans="1:10" hidden="1">
      <c r="A130" t="str">
        <f t="shared" si="2"/>
        <v>MellingFY28Restore</v>
      </c>
      <c r="B130" s="138" t="str">
        <f>IF(ISBLANK('Competition Data'!A130),"",'Competition Data'!A130)</f>
        <v>Melling</v>
      </c>
      <c r="C130" s="136" t="str">
        <f>IF(ISBLANK('Competition Data'!H130),"",'Competition Data'!H130)</f>
        <v>ENWL-257</v>
      </c>
      <c r="D130" s="136" t="str">
        <f>IF(ISBLANK('Competition Data'!B130),"",'Competition Data'!B130)</f>
        <v>FY28</v>
      </c>
      <c r="E130" s="136" t="str">
        <f>IF(ISBLANK('Competition Data'!C130),"",'Competition Data'!C130)</f>
        <v>Restore</v>
      </c>
      <c r="F130" s="136">
        <f>IF(ISBLANK('Competition Data'!G130),"",'Competition Data'!G130)</f>
        <v>25119</v>
      </c>
      <c r="G130">
        <f>IF(ISBLANK('Competition Data'!D130),"",'Competition Data'!D130)</f>
        <v>100</v>
      </c>
      <c r="H130">
        <f>IF(ISBLANK('Competition Data'!E130),"",'Competition Data'!E130)</f>
        <v>0</v>
      </c>
      <c r="I130">
        <f>IF(ISBLANK('Competition Data'!F130),"",'Competition Data'!F130)</f>
        <v>2.23</v>
      </c>
      <c r="J130" t="str">
        <f t="shared" si="3"/>
        <v>Melling (Restore)</v>
      </c>
    </row>
    <row r="131" spans="1:10" hidden="1">
      <c r="A131" t="str">
        <f t="shared" ref="A131:A194" si="4">CONCATENATE(B131,D131,E131)</f>
        <v>Moss LaneW25/26Dynamic</v>
      </c>
      <c r="B131" s="138" t="str">
        <f>IF(ISBLANK('Competition Data'!A131),"",'Competition Data'!A131)</f>
        <v>Moss Lane</v>
      </c>
      <c r="C131" s="136" t="str">
        <f>IF(ISBLANK('Competition Data'!H131),"",'Competition Data'!H131)</f>
        <v>ENWL-258</v>
      </c>
      <c r="D131" s="136" t="str">
        <f>IF(ISBLANK('Competition Data'!B131),"",'Competition Data'!B131)</f>
        <v>W25/26</v>
      </c>
      <c r="E131" s="136" t="str">
        <f>IF(ISBLANK('Competition Data'!C131),"",'Competition Data'!C131)</f>
        <v>Dynamic</v>
      </c>
      <c r="F131" s="136">
        <f>IF(ISBLANK('Competition Data'!G131),"",'Competition Data'!G131)</f>
        <v>145291</v>
      </c>
      <c r="G131">
        <f>IF(ISBLANK('Competition Data'!D131),"",'Competition Data'!D131)</f>
        <v>24</v>
      </c>
      <c r="H131">
        <f>IF(ISBLANK('Competition Data'!E131),"",'Competition Data'!E131)</f>
        <v>18</v>
      </c>
      <c r="I131">
        <f>IF(ISBLANK('Competition Data'!F131),"",'Competition Data'!F131)</f>
        <v>0.54</v>
      </c>
      <c r="J131" t="str">
        <f t="shared" ref="J131:J194" si="5">CONCATENATE(B131," (",E131,")")</f>
        <v>Moss Lane (Dynamic)</v>
      </c>
    </row>
    <row r="132" spans="1:10" hidden="1">
      <c r="A132" t="str">
        <f t="shared" si="4"/>
        <v>Moss LaneW26/27Dynamic</v>
      </c>
      <c r="B132" s="138" t="str">
        <f>IF(ISBLANK('Competition Data'!A132),"",'Competition Data'!A132)</f>
        <v>Moss Lane</v>
      </c>
      <c r="C132" s="136" t="str">
        <f>IF(ISBLANK('Competition Data'!H132),"",'Competition Data'!H132)</f>
        <v>ENWL-258</v>
      </c>
      <c r="D132" s="136" t="str">
        <f>IF(ISBLANK('Competition Data'!B132),"",'Competition Data'!B132)</f>
        <v>W26/27</v>
      </c>
      <c r="E132" s="136" t="str">
        <f>IF(ISBLANK('Competition Data'!C132),"",'Competition Data'!C132)</f>
        <v>Dynamic</v>
      </c>
      <c r="F132" s="136">
        <f>IF(ISBLANK('Competition Data'!G132),"",'Competition Data'!G132)</f>
        <v>145291</v>
      </c>
      <c r="G132">
        <f>IF(ISBLANK('Competition Data'!D132),"",'Competition Data'!D132)</f>
        <v>48</v>
      </c>
      <c r="H132">
        <f>IF(ISBLANK('Competition Data'!E132),"",'Competition Data'!E132)</f>
        <v>75</v>
      </c>
      <c r="I132">
        <f>IF(ISBLANK('Competition Data'!F132),"",'Competition Data'!F132)</f>
        <v>1.33</v>
      </c>
      <c r="J132" t="str">
        <f t="shared" si="5"/>
        <v>Moss Lane (Dynamic)</v>
      </c>
    </row>
    <row r="133" spans="1:10" hidden="1">
      <c r="A133" t="str">
        <f t="shared" si="4"/>
        <v>Moss LaneW27/28Dynamic</v>
      </c>
      <c r="B133" s="138" t="str">
        <f>IF(ISBLANK('Competition Data'!A133),"",'Competition Data'!A133)</f>
        <v>Moss Lane</v>
      </c>
      <c r="C133" s="136" t="str">
        <f>IF(ISBLANK('Competition Data'!H133),"",'Competition Data'!H133)</f>
        <v>ENWL-258</v>
      </c>
      <c r="D133" s="136" t="str">
        <f>IF(ISBLANK('Competition Data'!B133),"",'Competition Data'!B133)</f>
        <v>W27/28</v>
      </c>
      <c r="E133" s="136" t="str">
        <f>IF(ISBLANK('Competition Data'!C133),"",'Competition Data'!C133)</f>
        <v>Dynamic</v>
      </c>
      <c r="F133" s="136">
        <f>IF(ISBLANK('Competition Data'!G133),"",'Competition Data'!G133)</f>
        <v>145291</v>
      </c>
      <c r="G133">
        <f>IF(ISBLANK('Competition Data'!D133),"",'Competition Data'!D133)</f>
        <v>48</v>
      </c>
      <c r="H133">
        <f>IF(ISBLANK('Competition Data'!E133),"",'Competition Data'!E133)</f>
        <v>150</v>
      </c>
      <c r="I133">
        <f>IF(ISBLANK('Competition Data'!F133),"",'Competition Data'!F133)</f>
        <v>2.0699999999999998</v>
      </c>
      <c r="J133" t="str">
        <f t="shared" si="5"/>
        <v>Moss Lane (Dynamic)</v>
      </c>
    </row>
    <row r="134" spans="1:10" hidden="1">
      <c r="A134" t="str">
        <f t="shared" si="4"/>
        <v>Moss Side (Longsight)W24/25Dynamic</v>
      </c>
      <c r="B134" s="138" t="str">
        <f>IF(ISBLANK('Competition Data'!A134),"",'Competition Data'!A134)</f>
        <v>Moss Side (Longsight)</v>
      </c>
      <c r="C134" s="136" t="str">
        <f>IF(ISBLANK('Competition Data'!H134),"",'Competition Data'!H134)</f>
        <v>ENWL-259</v>
      </c>
      <c r="D134" s="136" t="str">
        <f>IF(ISBLANK('Competition Data'!B134),"",'Competition Data'!B134)</f>
        <v>W24/25</v>
      </c>
      <c r="E134" s="136" t="str">
        <f>IF(ISBLANK('Competition Data'!C134),"",'Competition Data'!C134)</f>
        <v>Dynamic</v>
      </c>
      <c r="F134" s="136">
        <f>IF(ISBLANK('Competition Data'!G134),"",'Competition Data'!G134)</f>
        <v>9358</v>
      </c>
      <c r="G134">
        <f>IF(ISBLANK('Competition Data'!D134),"",'Competition Data'!D134)</f>
        <v>48</v>
      </c>
      <c r="H134">
        <f>IF(ISBLANK('Competition Data'!E134),"",'Competition Data'!E134)</f>
        <v>128</v>
      </c>
      <c r="I134">
        <f>IF(ISBLANK('Competition Data'!F134),"",'Competition Data'!F134)</f>
        <v>1.3</v>
      </c>
      <c r="J134" t="str">
        <f t="shared" si="5"/>
        <v>Moss Side (Longsight) (Dynamic)</v>
      </c>
    </row>
    <row r="135" spans="1:10" hidden="1">
      <c r="A135" t="str">
        <f t="shared" si="4"/>
        <v>Moss Side (Longsight)S26Dynamic</v>
      </c>
      <c r="B135" s="138" t="str">
        <f>IF(ISBLANK('Competition Data'!A135),"",'Competition Data'!A135)</f>
        <v>Moss Side (Longsight)</v>
      </c>
      <c r="C135" s="136" t="str">
        <f>IF(ISBLANK('Competition Data'!H135),"",'Competition Data'!H135)</f>
        <v>ENWL-259</v>
      </c>
      <c r="D135" s="136" t="str">
        <f>IF(ISBLANK('Competition Data'!B135),"",'Competition Data'!B135)</f>
        <v>S26</v>
      </c>
      <c r="E135" s="136" t="str">
        <f>IF(ISBLANK('Competition Data'!C135),"",'Competition Data'!C135)</f>
        <v>Dynamic</v>
      </c>
      <c r="F135" s="136">
        <f>IF(ISBLANK('Competition Data'!G135),"",'Competition Data'!G135)</f>
        <v>1963</v>
      </c>
      <c r="G135">
        <f>IF(ISBLANK('Competition Data'!D135),"",'Competition Data'!D135)</f>
        <v>48</v>
      </c>
      <c r="H135">
        <f>IF(ISBLANK('Competition Data'!E135),"",'Competition Data'!E135)</f>
        <v>59</v>
      </c>
      <c r="I135">
        <f>IF(ISBLANK('Competition Data'!F135),"",'Competition Data'!F135)</f>
        <v>1.51</v>
      </c>
      <c r="J135" t="str">
        <f t="shared" si="5"/>
        <v>Moss Side (Longsight) (Dynamic)</v>
      </c>
    </row>
    <row r="136" spans="1:10" hidden="1">
      <c r="A136" t="str">
        <f t="shared" si="4"/>
        <v>Moss Side (Longsight)W25/26Restore</v>
      </c>
      <c r="B136" s="138" t="str">
        <f>IF(ISBLANK('Competition Data'!A136),"",'Competition Data'!A136)</f>
        <v>Moss Side (Longsight)</v>
      </c>
      <c r="C136" s="136" t="str">
        <f>IF(ISBLANK('Competition Data'!H136),"",'Competition Data'!H136)</f>
        <v>ENWL-260</v>
      </c>
      <c r="D136" s="136" t="str">
        <f>IF(ISBLANK('Competition Data'!B136),"",'Competition Data'!B136)</f>
        <v>W25/26</v>
      </c>
      <c r="E136" s="136" t="str">
        <f>IF(ISBLANK('Competition Data'!C136),"",'Competition Data'!C136)</f>
        <v>Restore</v>
      </c>
      <c r="F136" s="136">
        <f>IF(ISBLANK('Competition Data'!G136),"",'Competition Data'!G136)</f>
        <v>197973</v>
      </c>
      <c r="G136">
        <f>IF(ISBLANK('Competition Data'!D136),"",'Competition Data'!D136)</f>
        <v>100</v>
      </c>
      <c r="H136">
        <f>IF(ISBLANK('Competition Data'!E136),"",'Competition Data'!E136)</f>
        <v>100</v>
      </c>
      <c r="I136">
        <f>IF(ISBLANK('Competition Data'!F136),"",'Competition Data'!F136)</f>
        <v>16.09</v>
      </c>
      <c r="J136" t="str">
        <f t="shared" si="5"/>
        <v>Moss Side (Longsight) (Restore)</v>
      </c>
    </row>
    <row r="137" spans="1:10" hidden="1">
      <c r="A137" t="str">
        <f t="shared" si="4"/>
        <v>Moss Side (Longsight)W26/27Restore</v>
      </c>
      <c r="B137" s="138" t="str">
        <f>IF(ISBLANK('Competition Data'!A137),"",'Competition Data'!A137)</f>
        <v>Moss Side (Longsight)</v>
      </c>
      <c r="C137" s="136" t="str">
        <f>IF(ISBLANK('Competition Data'!H137),"",'Competition Data'!H137)</f>
        <v>ENWL-260</v>
      </c>
      <c r="D137" s="136" t="str">
        <f>IF(ISBLANK('Competition Data'!B137),"",'Competition Data'!B137)</f>
        <v>W26/27</v>
      </c>
      <c r="E137" s="136" t="str">
        <f>IF(ISBLANK('Competition Data'!C137),"",'Competition Data'!C137)</f>
        <v>Restore</v>
      </c>
      <c r="F137" s="136">
        <f>IF(ISBLANK('Competition Data'!G137),"",'Competition Data'!G137)</f>
        <v>197973</v>
      </c>
      <c r="G137">
        <f>IF(ISBLANK('Competition Data'!D137),"",'Competition Data'!D137)</f>
        <v>100</v>
      </c>
      <c r="H137">
        <f>IF(ISBLANK('Competition Data'!E137),"",'Competition Data'!E137)</f>
        <v>100</v>
      </c>
      <c r="I137">
        <f>IF(ISBLANK('Competition Data'!F137),"",'Competition Data'!F137)</f>
        <v>16.09</v>
      </c>
      <c r="J137" t="str">
        <f t="shared" si="5"/>
        <v>Moss Side (Longsight) (Restore)</v>
      </c>
    </row>
    <row r="138" spans="1:10" hidden="1">
      <c r="A138" t="str">
        <f t="shared" si="4"/>
        <v>Moss Side (Longsight)S27Restore</v>
      </c>
      <c r="B138" s="138" t="str">
        <f>IF(ISBLANK('Competition Data'!A138),"",'Competition Data'!A138)</f>
        <v>Moss Side (Longsight)</v>
      </c>
      <c r="C138" s="136" t="str">
        <f>IF(ISBLANK('Competition Data'!H138),"",'Competition Data'!H138)</f>
        <v>ENWL-260</v>
      </c>
      <c r="D138" s="136" t="str">
        <f>IF(ISBLANK('Competition Data'!B138),"",'Competition Data'!B138)</f>
        <v>S27</v>
      </c>
      <c r="E138" s="136" t="str">
        <f>IF(ISBLANK('Competition Data'!C138),"",'Competition Data'!C138)</f>
        <v>Restore</v>
      </c>
      <c r="F138" s="136">
        <f>IF(ISBLANK('Competition Data'!G138),"",'Competition Data'!G138)</f>
        <v>197973</v>
      </c>
      <c r="G138">
        <f>IF(ISBLANK('Competition Data'!D138),"",'Competition Data'!D138)</f>
        <v>100</v>
      </c>
      <c r="H138">
        <f>IF(ISBLANK('Competition Data'!E138),"",'Competition Data'!E138)</f>
        <v>100</v>
      </c>
      <c r="I138">
        <f>IF(ISBLANK('Competition Data'!F138),"",'Competition Data'!F138)</f>
        <v>16.09</v>
      </c>
      <c r="J138" t="str">
        <f t="shared" si="5"/>
        <v>Moss Side (Longsight) (Restore)</v>
      </c>
    </row>
    <row r="139" spans="1:10" hidden="1">
      <c r="A139" t="str">
        <f t="shared" si="4"/>
        <v>Moss Side (Longsight)W27/28Restore</v>
      </c>
      <c r="B139" s="138" t="str">
        <f>IF(ISBLANK('Competition Data'!A139),"",'Competition Data'!A139)</f>
        <v>Moss Side (Longsight)</v>
      </c>
      <c r="C139" s="136" t="str">
        <f>IF(ISBLANK('Competition Data'!H139),"",'Competition Data'!H139)</f>
        <v>ENWL-260</v>
      </c>
      <c r="D139" s="136" t="str">
        <f>IF(ISBLANK('Competition Data'!B139),"",'Competition Data'!B139)</f>
        <v>W27/28</v>
      </c>
      <c r="E139" s="136" t="str">
        <f>IF(ISBLANK('Competition Data'!C139),"",'Competition Data'!C139)</f>
        <v>Restore</v>
      </c>
      <c r="F139" s="136">
        <f>IF(ISBLANK('Competition Data'!G139),"",'Competition Data'!G139)</f>
        <v>197973</v>
      </c>
      <c r="G139">
        <f>IF(ISBLANK('Competition Data'!D139),"",'Competition Data'!D139)</f>
        <v>100</v>
      </c>
      <c r="H139">
        <f>IF(ISBLANK('Competition Data'!E139),"",'Competition Data'!E139)</f>
        <v>100</v>
      </c>
      <c r="I139">
        <f>IF(ISBLANK('Competition Data'!F139),"",'Competition Data'!F139)</f>
        <v>16.09</v>
      </c>
      <c r="J139" t="str">
        <f t="shared" si="5"/>
        <v>Moss Side (Longsight) (Restore)</v>
      </c>
    </row>
    <row r="140" spans="1:10" hidden="1">
      <c r="A140" t="str">
        <f t="shared" si="4"/>
        <v>Moss Side (Longsight)W25/26Secure</v>
      </c>
      <c r="B140" s="138" t="str">
        <f>IF(ISBLANK('Competition Data'!A140),"",'Competition Data'!A140)</f>
        <v>Moss Side (Longsight)</v>
      </c>
      <c r="C140" s="136" t="str">
        <f>IF(ISBLANK('Competition Data'!H140),"",'Competition Data'!H140)</f>
        <v>ENWL-261</v>
      </c>
      <c r="D140" s="136" t="str">
        <f>IF(ISBLANK('Competition Data'!B140),"",'Competition Data'!B140)</f>
        <v>W25/26</v>
      </c>
      <c r="E140" s="136" t="str">
        <f>IF(ISBLANK('Competition Data'!C140),"",'Competition Data'!C140)</f>
        <v>Secure</v>
      </c>
      <c r="F140" s="136">
        <f>IF(ISBLANK('Competition Data'!G140),"",'Competition Data'!G140)</f>
        <v>9358</v>
      </c>
      <c r="G140">
        <f>IF(ISBLANK('Competition Data'!D140),"",'Competition Data'!D140)</f>
        <v>100</v>
      </c>
      <c r="H140">
        <f>IF(ISBLANK('Competition Data'!E140),"",'Competition Data'!E140)</f>
        <v>989</v>
      </c>
      <c r="I140">
        <f>IF(ISBLANK('Competition Data'!F140),"",'Competition Data'!F140)</f>
        <v>3.43</v>
      </c>
      <c r="J140" t="str">
        <f t="shared" si="5"/>
        <v>Moss Side (Longsight) (Secure)</v>
      </c>
    </row>
    <row r="141" spans="1:10" hidden="1">
      <c r="A141" t="str">
        <f t="shared" si="4"/>
        <v>Moss Side (Longsight)W26/27Secure</v>
      </c>
      <c r="B141" s="138" t="str">
        <f>IF(ISBLANK('Competition Data'!A141),"",'Competition Data'!A141)</f>
        <v>Moss Side (Longsight)</v>
      </c>
      <c r="C141" s="136" t="str">
        <f>IF(ISBLANK('Competition Data'!H141),"",'Competition Data'!H141)</f>
        <v>ENWL-261</v>
      </c>
      <c r="D141" s="136" t="str">
        <f>IF(ISBLANK('Competition Data'!B141),"",'Competition Data'!B141)</f>
        <v>W26/27</v>
      </c>
      <c r="E141" s="136" t="str">
        <f>IF(ISBLANK('Competition Data'!C141),"",'Competition Data'!C141)</f>
        <v>Secure</v>
      </c>
      <c r="F141" s="136">
        <f>IF(ISBLANK('Competition Data'!G141),"",'Competition Data'!G141)</f>
        <v>7395</v>
      </c>
      <c r="G141">
        <f>IF(ISBLANK('Competition Data'!D141),"",'Competition Data'!D141)</f>
        <v>200</v>
      </c>
      <c r="H141">
        <f>IF(ISBLANK('Competition Data'!E141),"",'Competition Data'!E141)</f>
        <v>2243</v>
      </c>
      <c r="I141">
        <f>IF(ISBLANK('Competition Data'!F141),"",'Competition Data'!F141)</f>
        <v>5.69</v>
      </c>
      <c r="J141" t="str">
        <f t="shared" si="5"/>
        <v>Moss Side (Longsight) (Secure)</v>
      </c>
    </row>
    <row r="142" spans="1:10" hidden="1">
      <c r="A142" t="str">
        <f t="shared" si="4"/>
        <v>Moss Side (Longsight)S27Secure</v>
      </c>
      <c r="B142" s="138" t="str">
        <f>IF(ISBLANK('Competition Data'!A142),"",'Competition Data'!A142)</f>
        <v>Moss Side (Longsight)</v>
      </c>
      <c r="C142" s="136" t="str">
        <f>IF(ISBLANK('Competition Data'!H142),"",'Competition Data'!H142)</f>
        <v>ENWL-261</v>
      </c>
      <c r="D142" s="136" t="str">
        <f>IF(ISBLANK('Competition Data'!B142),"",'Competition Data'!B142)</f>
        <v>S27</v>
      </c>
      <c r="E142" s="136" t="str">
        <f>IF(ISBLANK('Competition Data'!C142),"",'Competition Data'!C142)</f>
        <v>Secure</v>
      </c>
      <c r="F142" s="136">
        <f>IF(ISBLANK('Competition Data'!G142),"",'Competition Data'!G142)</f>
        <v>2804</v>
      </c>
      <c r="G142">
        <f>IF(ISBLANK('Competition Data'!D142),"",'Competition Data'!D142)</f>
        <v>100</v>
      </c>
      <c r="H142">
        <f>IF(ISBLANK('Competition Data'!E142),"",'Competition Data'!E142)</f>
        <v>855</v>
      </c>
      <c r="I142">
        <f>IF(ISBLANK('Competition Data'!F142),"",'Competition Data'!F142)</f>
        <v>3.41</v>
      </c>
      <c r="J142" t="str">
        <f t="shared" si="5"/>
        <v>Moss Side (Longsight) (Secure)</v>
      </c>
    </row>
    <row r="143" spans="1:10" hidden="1">
      <c r="A143" t="str">
        <f t="shared" si="4"/>
        <v>Moss Side (Longsight)W27/28Secure</v>
      </c>
      <c r="B143" s="138" t="str">
        <f>IF(ISBLANK('Competition Data'!A143),"",'Competition Data'!A143)</f>
        <v>Moss Side (Longsight)</v>
      </c>
      <c r="C143" s="136" t="str">
        <f>IF(ISBLANK('Competition Data'!H143),"",'Competition Data'!H143)</f>
        <v>ENWL-261</v>
      </c>
      <c r="D143" s="136" t="str">
        <f>IF(ISBLANK('Competition Data'!B143),"",'Competition Data'!B143)</f>
        <v>W27/28</v>
      </c>
      <c r="E143" s="136" t="str">
        <f>IF(ISBLANK('Competition Data'!C143),"",'Competition Data'!C143)</f>
        <v>Secure</v>
      </c>
      <c r="F143" s="136">
        <f>IF(ISBLANK('Competition Data'!G143),"",'Competition Data'!G143)</f>
        <v>6554</v>
      </c>
      <c r="G143">
        <f>IF(ISBLANK('Competition Data'!D143),"",'Competition Data'!D143)</f>
        <v>200</v>
      </c>
      <c r="H143">
        <f>IF(ISBLANK('Competition Data'!E143),"",'Competition Data'!E143)</f>
        <v>2979</v>
      </c>
      <c r="I143">
        <f>IF(ISBLANK('Competition Data'!F143),"",'Competition Data'!F143)</f>
        <v>7.97</v>
      </c>
      <c r="J143" t="str">
        <f t="shared" si="5"/>
        <v>Moss Side (Longsight) (Secure)</v>
      </c>
    </row>
    <row r="144" spans="1:10" hidden="1">
      <c r="A144" t="str">
        <f t="shared" si="4"/>
        <v>Newbiggin on LuneFY24Restore</v>
      </c>
      <c r="B144" s="138" t="str">
        <f>IF(ISBLANK('Competition Data'!A144),"",'Competition Data'!A144)</f>
        <v>Newbiggin on Lune</v>
      </c>
      <c r="C144" s="136" t="str">
        <f>IF(ISBLANK('Competition Data'!H144),"",'Competition Data'!H144)</f>
        <v>ENWL-262</v>
      </c>
      <c r="D144" s="136" t="str">
        <f>IF(ISBLANK('Competition Data'!B144),"",'Competition Data'!B144)</f>
        <v>FY24</v>
      </c>
      <c r="E144" s="136" t="str">
        <f>IF(ISBLANK('Competition Data'!C144),"",'Competition Data'!C144)</f>
        <v>Restore</v>
      </c>
      <c r="F144" s="136">
        <f>IF(ISBLANK('Competition Data'!G144),"",'Competition Data'!G144)</f>
        <v>12041</v>
      </c>
      <c r="G144">
        <f>IF(ISBLANK('Competition Data'!D144),"",'Competition Data'!D144)</f>
        <v>100</v>
      </c>
      <c r="H144">
        <f>IF(ISBLANK('Competition Data'!E144),"",'Competition Data'!E144)</f>
        <v>0</v>
      </c>
      <c r="I144">
        <f>IF(ISBLANK('Competition Data'!F144),"",'Competition Data'!F144)</f>
        <v>0.91</v>
      </c>
      <c r="J144" t="str">
        <f t="shared" si="5"/>
        <v>Newbiggin on Lune (Restore)</v>
      </c>
    </row>
    <row r="145" spans="1:10" hidden="1">
      <c r="A145" t="str">
        <f t="shared" si="4"/>
        <v>Newbiggin on LuneFY25Restore</v>
      </c>
      <c r="B145" s="138" t="str">
        <f>IF(ISBLANK('Competition Data'!A145),"",'Competition Data'!A145)</f>
        <v>Newbiggin on Lune</v>
      </c>
      <c r="C145" s="136" t="str">
        <f>IF(ISBLANK('Competition Data'!H145),"",'Competition Data'!H145)</f>
        <v>ENWL-262</v>
      </c>
      <c r="D145" s="136" t="str">
        <f>IF(ISBLANK('Competition Data'!B145),"",'Competition Data'!B145)</f>
        <v>FY25</v>
      </c>
      <c r="E145" s="136" t="str">
        <f>IF(ISBLANK('Competition Data'!C145),"",'Competition Data'!C145)</f>
        <v>Restore</v>
      </c>
      <c r="F145" s="136">
        <f>IF(ISBLANK('Competition Data'!G145),"",'Competition Data'!G145)</f>
        <v>12041</v>
      </c>
      <c r="G145">
        <f>IF(ISBLANK('Competition Data'!D145),"",'Competition Data'!D145)</f>
        <v>100</v>
      </c>
      <c r="H145">
        <f>IF(ISBLANK('Competition Data'!E145),"",'Competition Data'!E145)</f>
        <v>0</v>
      </c>
      <c r="I145">
        <f>IF(ISBLANK('Competition Data'!F145),"",'Competition Data'!F145)</f>
        <v>0.91</v>
      </c>
      <c r="J145" t="str">
        <f t="shared" si="5"/>
        <v>Newbiggin on Lune (Restore)</v>
      </c>
    </row>
    <row r="146" spans="1:10" hidden="1">
      <c r="A146" t="str">
        <f t="shared" si="4"/>
        <v>Newbiggin on LuneFY26Restore</v>
      </c>
      <c r="B146" s="138" t="str">
        <f>IF(ISBLANK('Competition Data'!A146),"",'Competition Data'!A146)</f>
        <v>Newbiggin on Lune</v>
      </c>
      <c r="C146" s="136" t="str">
        <f>IF(ISBLANK('Competition Data'!H146),"",'Competition Data'!H146)</f>
        <v>ENWL-262</v>
      </c>
      <c r="D146" s="136" t="str">
        <f>IF(ISBLANK('Competition Data'!B146),"",'Competition Data'!B146)</f>
        <v>FY26</v>
      </c>
      <c r="E146" s="136" t="str">
        <f>IF(ISBLANK('Competition Data'!C146),"",'Competition Data'!C146)</f>
        <v>Restore</v>
      </c>
      <c r="F146" s="136">
        <f>IF(ISBLANK('Competition Data'!G146),"",'Competition Data'!G146)</f>
        <v>12041</v>
      </c>
      <c r="G146">
        <f>IF(ISBLANK('Competition Data'!D146),"",'Competition Data'!D146)</f>
        <v>100</v>
      </c>
      <c r="H146">
        <f>IF(ISBLANK('Competition Data'!E146),"",'Competition Data'!E146)</f>
        <v>0</v>
      </c>
      <c r="I146">
        <f>IF(ISBLANK('Competition Data'!F146),"",'Competition Data'!F146)</f>
        <v>0.91</v>
      </c>
      <c r="J146" t="str">
        <f t="shared" si="5"/>
        <v>Newbiggin on Lune (Restore)</v>
      </c>
    </row>
    <row r="147" spans="1:10" hidden="1">
      <c r="A147" t="str">
        <f t="shared" si="4"/>
        <v>Newbiggin on LuneFY27Restore</v>
      </c>
      <c r="B147" s="138" t="str">
        <f>IF(ISBLANK('Competition Data'!A147),"",'Competition Data'!A147)</f>
        <v>Newbiggin on Lune</v>
      </c>
      <c r="C147" s="136" t="str">
        <f>IF(ISBLANK('Competition Data'!H147),"",'Competition Data'!H147)</f>
        <v>ENWL-262</v>
      </c>
      <c r="D147" s="136" t="str">
        <f>IF(ISBLANK('Competition Data'!B147),"",'Competition Data'!B147)</f>
        <v>FY27</v>
      </c>
      <c r="E147" s="136" t="str">
        <f>IF(ISBLANK('Competition Data'!C147),"",'Competition Data'!C147)</f>
        <v>Restore</v>
      </c>
      <c r="F147" s="136">
        <f>IF(ISBLANK('Competition Data'!G147),"",'Competition Data'!G147)</f>
        <v>12041</v>
      </c>
      <c r="G147">
        <f>IF(ISBLANK('Competition Data'!D147),"",'Competition Data'!D147)</f>
        <v>100</v>
      </c>
      <c r="H147">
        <f>IF(ISBLANK('Competition Data'!E147),"",'Competition Data'!E147)</f>
        <v>0</v>
      </c>
      <c r="I147">
        <f>IF(ISBLANK('Competition Data'!F147),"",'Competition Data'!F147)</f>
        <v>0.91</v>
      </c>
      <c r="J147" t="str">
        <f t="shared" si="5"/>
        <v>Newbiggin on Lune (Restore)</v>
      </c>
    </row>
    <row r="148" spans="1:10" hidden="1">
      <c r="A148" t="str">
        <f t="shared" si="4"/>
        <v>Newbiggin on LuneFY28Restore</v>
      </c>
      <c r="B148" s="138" t="str">
        <f>IF(ISBLANK('Competition Data'!A148),"",'Competition Data'!A148)</f>
        <v>Newbiggin on Lune</v>
      </c>
      <c r="C148" s="136" t="str">
        <f>IF(ISBLANK('Competition Data'!H148),"",'Competition Data'!H148)</f>
        <v>ENWL-262</v>
      </c>
      <c r="D148" s="136" t="str">
        <f>IF(ISBLANK('Competition Data'!B148),"",'Competition Data'!B148)</f>
        <v>FY28</v>
      </c>
      <c r="E148" s="136" t="str">
        <f>IF(ISBLANK('Competition Data'!C148),"",'Competition Data'!C148)</f>
        <v>Restore</v>
      </c>
      <c r="F148" s="136">
        <f>IF(ISBLANK('Competition Data'!G148),"",'Competition Data'!G148)</f>
        <v>12041</v>
      </c>
      <c r="G148">
        <f>IF(ISBLANK('Competition Data'!D148),"",'Competition Data'!D148)</f>
        <v>100</v>
      </c>
      <c r="H148">
        <f>IF(ISBLANK('Competition Data'!E148),"",'Competition Data'!E148)</f>
        <v>0</v>
      </c>
      <c r="I148">
        <f>IF(ISBLANK('Competition Data'!F148),"",'Competition Data'!F148)</f>
        <v>0.91</v>
      </c>
      <c r="J148" t="str">
        <f t="shared" si="5"/>
        <v>Newbiggin on Lune (Restore)</v>
      </c>
    </row>
    <row r="149" spans="1:10" hidden="1">
      <c r="A149" t="str">
        <f t="shared" si="4"/>
        <v>NewbyFY24Restore</v>
      </c>
      <c r="B149" s="138" t="str">
        <f>IF(ISBLANK('Competition Data'!A149),"",'Competition Data'!A149)</f>
        <v>Newby</v>
      </c>
      <c r="C149" s="136" t="str">
        <f>IF(ISBLANK('Competition Data'!H149),"",'Competition Data'!H149)</f>
        <v>ENWL-263</v>
      </c>
      <c r="D149" s="136" t="str">
        <f>IF(ISBLANK('Competition Data'!B149),"",'Competition Data'!B149)</f>
        <v>FY24</v>
      </c>
      <c r="E149" s="136" t="str">
        <f>IF(ISBLANK('Competition Data'!C149),"",'Competition Data'!C149)</f>
        <v>Restore</v>
      </c>
      <c r="F149" s="136">
        <f>IF(ISBLANK('Competition Data'!G149),"",'Competition Data'!G149)</f>
        <v>59814</v>
      </c>
      <c r="G149">
        <f>IF(ISBLANK('Competition Data'!D149),"",'Competition Data'!D149)</f>
        <v>100</v>
      </c>
      <c r="H149">
        <f>IF(ISBLANK('Competition Data'!E149),"",'Competition Data'!E149)</f>
        <v>0</v>
      </c>
      <c r="I149">
        <f>IF(ISBLANK('Competition Data'!F149),"",'Competition Data'!F149)</f>
        <v>5.48</v>
      </c>
      <c r="J149" t="str">
        <f t="shared" si="5"/>
        <v>Newby (Restore)</v>
      </c>
    </row>
    <row r="150" spans="1:10" hidden="1">
      <c r="A150" t="str">
        <f t="shared" si="4"/>
        <v>NewbyFY25Restore</v>
      </c>
      <c r="B150" s="138" t="str">
        <f>IF(ISBLANK('Competition Data'!A150),"",'Competition Data'!A150)</f>
        <v>Newby</v>
      </c>
      <c r="C150" s="136" t="str">
        <f>IF(ISBLANK('Competition Data'!H150),"",'Competition Data'!H150)</f>
        <v>ENWL-263</v>
      </c>
      <c r="D150" s="136" t="str">
        <f>IF(ISBLANK('Competition Data'!B150),"",'Competition Data'!B150)</f>
        <v>FY25</v>
      </c>
      <c r="E150" s="136" t="str">
        <f>IF(ISBLANK('Competition Data'!C150),"",'Competition Data'!C150)</f>
        <v>Restore</v>
      </c>
      <c r="F150" s="136">
        <f>IF(ISBLANK('Competition Data'!G150),"",'Competition Data'!G150)</f>
        <v>59814</v>
      </c>
      <c r="G150">
        <f>IF(ISBLANK('Competition Data'!D150),"",'Competition Data'!D150)</f>
        <v>100</v>
      </c>
      <c r="H150">
        <f>IF(ISBLANK('Competition Data'!E150),"",'Competition Data'!E150)</f>
        <v>0</v>
      </c>
      <c r="I150">
        <f>IF(ISBLANK('Competition Data'!F150),"",'Competition Data'!F150)</f>
        <v>5.48</v>
      </c>
      <c r="J150" t="str">
        <f t="shared" si="5"/>
        <v>Newby (Restore)</v>
      </c>
    </row>
    <row r="151" spans="1:10" hidden="1">
      <c r="A151" t="str">
        <f t="shared" si="4"/>
        <v>NewbyFY26Restore</v>
      </c>
      <c r="B151" s="138" t="str">
        <f>IF(ISBLANK('Competition Data'!A151),"",'Competition Data'!A151)</f>
        <v>Newby</v>
      </c>
      <c r="C151" s="136" t="str">
        <f>IF(ISBLANK('Competition Data'!H151),"",'Competition Data'!H151)</f>
        <v>ENWL-263</v>
      </c>
      <c r="D151" s="136" t="str">
        <f>IF(ISBLANK('Competition Data'!B151),"",'Competition Data'!B151)</f>
        <v>FY26</v>
      </c>
      <c r="E151" s="136" t="str">
        <f>IF(ISBLANK('Competition Data'!C151),"",'Competition Data'!C151)</f>
        <v>Restore</v>
      </c>
      <c r="F151" s="136">
        <f>IF(ISBLANK('Competition Data'!G151),"",'Competition Data'!G151)</f>
        <v>59814</v>
      </c>
      <c r="G151">
        <f>IF(ISBLANK('Competition Data'!D151),"",'Competition Data'!D151)</f>
        <v>100</v>
      </c>
      <c r="H151">
        <f>IF(ISBLANK('Competition Data'!E151),"",'Competition Data'!E151)</f>
        <v>0</v>
      </c>
      <c r="I151">
        <f>IF(ISBLANK('Competition Data'!F151),"",'Competition Data'!F151)</f>
        <v>5.48</v>
      </c>
      <c r="J151" t="str">
        <f t="shared" si="5"/>
        <v>Newby (Restore)</v>
      </c>
    </row>
    <row r="152" spans="1:10" hidden="1">
      <c r="A152" t="str">
        <f t="shared" si="4"/>
        <v>NewbyFY27Restore</v>
      </c>
      <c r="B152" s="138" t="str">
        <f>IF(ISBLANK('Competition Data'!A152),"",'Competition Data'!A152)</f>
        <v>Newby</v>
      </c>
      <c r="C152" s="136" t="str">
        <f>IF(ISBLANK('Competition Data'!H152),"",'Competition Data'!H152)</f>
        <v>ENWL-263</v>
      </c>
      <c r="D152" s="136" t="str">
        <f>IF(ISBLANK('Competition Data'!B152),"",'Competition Data'!B152)</f>
        <v>FY27</v>
      </c>
      <c r="E152" s="136" t="str">
        <f>IF(ISBLANK('Competition Data'!C152),"",'Competition Data'!C152)</f>
        <v>Restore</v>
      </c>
      <c r="F152" s="136">
        <f>IF(ISBLANK('Competition Data'!G152),"",'Competition Data'!G152)</f>
        <v>59814</v>
      </c>
      <c r="G152">
        <f>IF(ISBLANK('Competition Data'!D152),"",'Competition Data'!D152)</f>
        <v>100</v>
      </c>
      <c r="H152">
        <f>IF(ISBLANK('Competition Data'!E152),"",'Competition Data'!E152)</f>
        <v>0</v>
      </c>
      <c r="I152">
        <f>IF(ISBLANK('Competition Data'!F152),"",'Competition Data'!F152)</f>
        <v>5.48</v>
      </c>
      <c r="J152" t="str">
        <f t="shared" si="5"/>
        <v>Newby (Restore)</v>
      </c>
    </row>
    <row r="153" spans="1:10" hidden="1">
      <c r="A153" t="str">
        <f t="shared" si="4"/>
        <v>NewbyFY28Restore</v>
      </c>
      <c r="B153" s="138" t="str">
        <f>IF(ISBLANK('Competition Data'!A153),"",'Competition Data'!A153)</f>
        <v>Newby</v>
      </c>
      <c r="C153" s="136" t="str">
        <f>IF(ISBLANK('Competition Data'!H153),"",'Competition Data'!H153)</f>
        <v>ENWL-263</v>
      </c>
      <c r="D153" s="136" t="str">
        <f>IF(ISBLANK('Competition Data'!B153),"",'Competition Data'!B153)</f>
        <v>FY28</v>
      </c>
      <c r="E153" s="136" t="str">
        <f>IF(ISBLANK('Competition Data'!C153),"",'Competition Data'!C153)</f>
        <v>Restore</v>
      </c>
      <c r="F153" s="136">
        <f>IF(ISBLANK('Competition Data'!G153),"",'Competition Data'!G153)</f>
        <v>59814</v>
      </c>
      <c r="G153">
        <f>IF(ISBLANK('Competition Data'!D153),"",'Competition Data'!D153)</f>
        <v>100</v>
      </c>
      <c r="H153">
        <f>IF(ISBLANK('Competition Data'!E153),"",'Competition Data'!E153)</f>
        <v>0</v>
      </c>
      <c r="I153">
        <f>IF(ISBLANK('Competition Data'!F153),"",'Competition Data'!F153)</f>
        <v>5.48</v>
      </c>
      <c r="J153" t="str">
        <f t="shared" si="5"/>
        <v>Newby (Restore)</v>
      </c>
    </row>
    <row r="154" spans="1:10" hidden="1">
      <c r="A154" t="str">
        <f t="shared" si="4"/>
        <v>PortwoodW25/26Dynamic</v>
      </c>
      <c r="B154" s="138" t="str">
        <f>IF(ISBLANK('Competition Data'!A154),"",'Competition Data'!A154)</f>
        <v>Portwood</v>
      </c>
      <c r="C154" s="136" t="str">
        <f>IF(ISBLANK('Competition Data'!H154),"",'Competition Data'!H154)</f>
        <v>ENWL-264</v>
      </c>
      <c r="D154" s="136" t="str">
        <f>IF(ISBLANK('Competition Data'!B154),"",'Competition Data'!B154)</f>
        <v>W25/26</v>
      </c>
      <c r="E154" s="136" t="str">
        <f>IF(ISBLANK('Competition Data'!C154),"",'Competition Data'!C154)</f>
        <v>Dynamic</v>
      </c>
      <c r="F154" s="136">
        <f>IF(ISBLANK('Competition Data'!G154),"",'Competition Data'!G154)</f>
        <v>9031</v>
      </c>
      <c r="G154">
        <f>IF(ISBLANK('Competition Data'!D154),"",'Competition Data'!D154)</f>
        <v>48</v>
      </c>
      <c r="H154">
        <f>IF(ISBLANK('Competition Data'!E154),"",'Competition Data'!E154)</f>
        <v>73</v>
      </c>
      <c r="I154">
        <f>IF(ISBLANK('Competition Data'!F154),"",'Competition Data'!F154)</f>
        <v>1.1499999999999999</v>
      </c>
      <c r="J154" t="str">
        <f t="shared" si="5"/>
        <v>Portwood (Dynamic)</v>
      </c>
    </row>
    <row r="155" spans="1:10" hidden="1">
      <c r="A155" t="str">
        <f t="shared" si="4"/>
        <v>PortwoodS26Dynamic</v>
      </c>
      <c r="B155" s="138" t="str">
        <f>IF(ISBLANK('Competition Data'!A155),"",'Competition Data'!A155)</f>
        <v>Portwood</v>
      </c>
      <c r="C155" s="136" t="str">
        <f>IF(ISBLANK('Competition Data'!H155),"",'Competition Data'!H155)</f>
        <v>ENWL-264</v>
      </c>
      <c r="D155" s="136" t="str">
        <f>IF(ISBLANK('Competition Data'!B155),"",'Competition Data'!B155)</f>
        <v>S26</v>
      </c>
      <c r="E155" s="136" t="str">
        <f>IF(ISBLANK('Competition Data'!C155),"",'Competition Data'!C155)</f>
        <v>Dynamic</v>
      </c>
      <c r="F155" s="136">
        <f>IF(ISBLANK('Competition Data'!G155),"",'Competition Data'!G155)</f>
        <v>5371</v>
      </c>
      <c r="G155">
        <f>IF(ISBLANK('Competition Data'!D155),"",'Competition Data'!D155)</f>
        <v>48</v>
      </c>
      <c r="H155">
        <f>IF(ISBLANK('Competition Data'!E155),"",'Competition Data'!E155)</f>
        <v>262</v>
      </c>
      <c r="I155">
        <f>IF(ISBLANK('Competition Data'!F155),"",'Competition Data'!F155)</f>
        <v>4.71</v>
      </c>
      <c r="J155" t="str">
        <f t="shared" si="5"/>
        <v>Portwood (Dynamic)</v>
      </c>
    </row>
    <row r="156" spans="1:10" hidden="1">
      <c r="A156" t="str">
        <f t="shared" si="4"/>
        <v>PortwoodW26/27Dynamic</v>
      </c>
      <c r="B156" s="138" t="str">
        <f>IF(ISBLANK('Competition Data'!A156),"",'Competition Data'!A156)</f>
        <v>Portwood</v>
      </c>
      <c r="C156" s="136" t="str">
        <f>IF(ISBLANK('Competition Data'!H156),"",'Competition Data'!H156)</f>
        <v>ENWL-264</v>
      </c>
      <c r="D156" s="136" t="str">
        <f>IF(ISBLANK('Competition Data'!B156),"",'Competition Data'!B156)</f>
        <v>W26/27</v>
      </c>
      <c r="E156" s="136" t="str">
        <f>IF(ISBLANK('Competition Data'!C156),"",'Competition Data'!C156)</f>
        <v>Dynamic</v>
      </c>
      <c r="F156" s="136">
        <f>IF(ISBLANK('Competition Data'!G156),"",'Competition Data'!G156)</f>
        <v>3660</v>
      </c>
      <c r="G156">
        <f>IF(ISBLANK('Competition Data'!D156),"",'Competition Data'!D156)</f>
        <v>48</v>
      </c>
      <c r="H156">
        <f>IF(ISBLANK('Competition Data'!E156),"",'Competition Data'!E156)</f>
        <v>400</v>
      </c>
      <c r="I156">
        <f>IF(ISBLANK('Competition Data'!F156),"",'Competition Data'!F156)</f>
        <v>3.21</v>
      </c>
      <c r="J156" t="str">
        <f t="shared" si="5"/>
        <v>Portwood (Dynamic)</v>
      </c>
    </row>
    <row r="157" spans="1:10" hidden="1">
      <c r="A157" t="str">
        <f t="shared" si="4"/>
        <v>PortwoodS27Restore</v>
      </c>
      <c r="B157" s="138" t="str">
        <f>IF(ISBLANK('Competition Data'!A157),"",'Competition Data'!A157)</f>
        <v>Portwood</v>
      </c>
      <c r="C157" s="136" t="str">
        <f>IF(ISBLANK('Competition Data'!H157),"",'Competition Data'!H157)</f>
        <v>ENWL-265</v>
      </c>
      <c r="D157" s="136" t="str">
        <f>IF(ISBLANK('Competition Data'!B157),"",'Competition Data'!B157)</f>
        <v>S27</v>
      </c>
      <c r="E157" s="136" t="str">
        <f>IF(ISBLANK('Competition Data'!C157),"",'Competition Data'!C157)</f>
        <v>Restore</v>
      </c>
      <c r="F157" s="136">
        <f>IF(ISBLANK('Competition Data'!G157),"",'Competition Data'!G157)</f>
        <v>68857</v>
      </c>
      <c r="G157">
        <f>IF(ISBLANK('Competition Data'!D157),"",'Competition Data'!D157)</f>
        <v>100</v>
      </c>
      <c r="H157">
        <f>IF(ISBLANK('Competition Data'!E157),"",'Competition Data'!E157)</f>
        <v>100</v>
      </c>
      <c r="I157">
        <f>IF(ISBLANK('Competition Data'!F157),"",'Competition Data'!F157)</f>
        <v>18.25</v>
      </c>
      <c r="J157" t="str">
        <f t="shared" si="5"/>
        <v>Portwood (Restore)</v>
      </c>
    </row>
    <row r="158" spans="1:10" hidden="1">
      <c r="A158" t="str">
        <f t="shared" si="4"/>
        <v>PortwoodW27/28Restore</v>
      </c>
      <c r="B158" s="138" t="str">
        <f>IF(ISBLANK('Competition Data'!A158),"",'Competition Data'!A158)</f>
        <v>Portwood</v>
      </c>
      <c r="C158" s="136" t="str">
        <f>IF(ISBLANK('Competition Data'!H158),"",'Competition Data'!H158)</f>
        <v>ENWL-265</v>
      </c>
      <c r="D158" s="136" t="str">
        <f>IF(ISBLANK('Competition Data'!B158),"",'Competition Data'!B158)</f>
        <v>W27/28</v>
      </c>
      <c r="E158" s="136" t="str">
        <f>IF(ISBLANK('Competition Data'!C158),"",'Competition Data'!C158)</f>
        <v>Restore</v>
      </c>
      <c r="F158" s="136">
        <f>IF(ISBLANK('Competition Data'!G158),"",'Competition Data'!G158)</f>
        <v>68857</v>
      </c>
      <c r="G158">
        <f>IF(ISBLANK('Competition Data'!D158),"",'Competition Data'!D158)</f>
        <v>100</v>
      </c>
      <c r="H158">
        <f>IF(ISBLANK('Competition Data'!E158),"",'Competition Data'!E158)</f>
        <v>100</v>
      </c>
      <c r="I158">
        <f>IF(ISBLANK('Competition Data'!F158),"",'Competition Data'!F158)</f>
        <v>18.25</v>
      </c>
      <c r="J158" t="str">
        <f t="shared" si="5"/>
        <v>Portwood (Restore)</v>
      </c>
    </row>
    <row r="159" spans="1:10" hidden="1">
      <c r="A159" t="str">
        <f t="shared" si="4"/>
        <v>PortwoodS27Secure</v>
      </c>
      <c r="B159" s="138" t="str">
        <f>IF(ISBLANK('Competition Data'!A159),"",'Competition Data'!A159)</f>
        <v>Portwood</v>
      </c>
      <c r="C159" s="136" t="str">
        <f>IF(ISBLANK('Competition Data'!H159),"",'Competition Data'!H159)</f>
        <v>ENWL-266</v>
      </c>
      <c r="D159" s="136" t="str">
        <f>IF(ISBLANK('Competition Data'!B159),"",'Competition Data'!B159)</f>
        <v>S27</v>
      </c>
      <c r="E159" s="136" t="str">
        <f>IF(ISBLANK('Competition Data'!C159),"",'Competition Data'!C159)</f>
        <v>Secure</v>
      </c>
      <c r="F159" s="136">
        <f>IF(ISBLANK('Competition Data'!G159),"",'Competition Data'!G159)</f>
        <v>5113</v>
      </c>
      <c r="G159">
        <f>IF(ISBLANK('Competition Data'!D159),"",'Competition Data'!D159)</f>
        <v>100</v>
      </c>
      <c r="H159">
        <f>IF(ISBLANK('Competition Data'!E159),"",'Competition Data'!E159)</f>
        <v>800</v>
      </c>
      <c r="I159">
        <f>IF(ISBLANK('Competition Data'!F159),"",'Competition Data'!F159)</f>
        <v>7.02</v>
      </c>
      <c r="J159" t="str">
        <f t="shared" si="5"/>
        <v>Portwood (Secure)</v>
      </c>
    </row>
    <row r="160" spans="1:10" hidden="1">
      <c r="A160" t="str">
        <f t="shared" si="4"/>
        <v>PortwoodW27/28Secure</v>
      </c>
      <c r="B160" s="138" t="str">
        <f>IF(ISBLANK('Competition Data'!A160),"",'Competition Data'!A160)</f>
        <v>Portwood</v>
      </c>
      <c r="C160" s="136" t="str">
        <f>IF(ISBLANK('Competition Data'!H160),"",'Competition Data'!H160)</f>
        <v>ENWL-266</v>
      </c>
      <c r="D160" s="136" t="str">
        <f>IF(ISBLANK('Competition Data'!B160),"",'Competition Data'!B160)</f>
        <v>W27/28</v>
      </c>
      <c r="E160" s="136" t="str">
        <f>IF(ISBLANK('Competition Data'!C160),"",'Competition Data'!C160)</f>
        <v>Secure</v>
      </c>
      <c r="F160" s="136">
        <f>IF(ISBLANK('Competition Data'!G160),"",'Competition Data'!G160)</f>
        <v>3918</v>
      </c>
      <c r="G160">
        <f>IF(ISBLANK('Competition Data'!D160),"",'Competition Data'!D160)</f>
        <v>100</v>
      </c>
      <c r="H160">
        <f>IF(ISBLANK('Competition Data'!E160),"",'Competition Data'!E160)</f>
        <v>945</v>
      </c>
      <c r="I160">
        <f>IF(ISBLANK('Competition Data'!F160),"",'Competition Data'!F160)</f>
        <v>5.38</v>
      </c>
      <c r="J160" t="str">
        <f t="shared" si="5"/>
        <v>Portwood (Secure)</v>
      </c>
    </row>
    <row r="161" spans="1:10" hidden="1">
      <c r="A161" t="str">
        <f t="shared" si="4"/>
        <v>Queens ParkW24/25Dynamic</v>
      </c>
      <c r="B161" s="138" t="str">
        <f>IF(ISBLANK('Competition Data'!A161),"",'Competition Data'!A161)</f>
        <v>Queens Park</v>
      </c>
      <c r="C161" s="136" t="str">
        <f>IF(ISBLANK('Competition Data'!H161),"",'Competition Data'!H161)</f>
        <v>ENWL-267</v>
      </c>
      <c r="D161" s="136" t="str">
        <f>IF(ISBLANK('Competition Data'!B161),"",'Competition Data'!B161)</f>
        <v>W24/25</v>
      </c>
      <c r="E161" s="136" t="str">
        <f>IF(ISBLANK('Competition Data'!C161),"",'Competition Data'!C161)</f>
        <v>Dynamic</v>
      </c>
      <c r="F161" s="136">
        <f>IF(ISBLANK('Competition Data'!G161),"",'Competition Data'!G161)</f>
        <v>58483</v>
      </c>
      <c r="G161">
        <f>IF(ISBLANK('Competition Data'!D161),"",'Competition Data'!D161)</f>
        <v>24</v>
      </c>
      <c r="H161">
        <f>IF(ISBLANK('Competition Data'!E161),"",'Competition Data'!E161)</f>
        <v>15</v>
      </c>
      <c r="I161">
        <f>IF(ISBLANK('Competition Data'!F161),"",'Competition Data'!F161)</f>
        <v>2.5299999999999998</v>
      </c>
      <c r="J161" t="str">
        <f t="shared" si="5"/>
        <v>Queens Park (Dynamic)</v>
      </c>
    </row>
    <row r="162" spans="1:10" hidden="1">
      <c r="A162" t="str">
        <f t="shared" si="4"/>
        <v>Queens ParkW25/26Dynamic</v>
      </c>
      <c r="B162" s="138" t="str">
        <f>IF(ISBLANK('Competition Data'!A162),"",'Competition Data'!A162)</f>
        <v>Queens Park</v>
      </c>
      <c r="C162" s="136" t="str">
        <f>IF(ISBLANK('Competition Data'!H162),"",'Competition Data'!H162)</f>
        <v>ENWL-267</v>
      </c>
      <c r="D162" s="136" t="str">
        <f>IF(ISBLANK('Competition Data'!B162),"",'Competition Data'!B162)</f>
        <v>W25/26</v>
      </c>
      <c r="E162" s="136" t="str">
        <f>IF(ISBLANK('Competition Data'!C162),"",'Competition Data'!C162)</f>
        <v>Dynamic</v>
      </c>
      <c r="F162" s="136">
        <f>IF(ISBLANK('Competition Data'!G162),"",'Competition Data'!G162)</f>
        <v>58483</v>
      </c>
      <c r="G162">
        <f>IF(ISBLANK('Competition Data'!D162),"",'Competition Data'!D162)</f>
        <v>48</v>
      </c>
      <c r="H162">
        <f>IF(ISBLANK('Competition Data'!E162),"",'Competition Data'!E162)</f>
        <v>29</v>
      </c>
      <c r="I162">
        <f>IF(ISBLANK('Competition Data'!F162),"",'Competition Data'!F162)</f>
        <v>8.18</v>
      </c>
      <c r="J162" t="str">
        <f t="shared" si="5"/>
        <v>Queens Park (Dynamic)</v>
      </c>
    </row>
    <row r="163" spans="1:10" hidden="1">
      <c r="A163" t="str">
        <f t="shared" si="4"/>
        <v>Queens ParkW26/27Dynamic</v>
      </c>
      <c r="B163" s="138" t="str">
        <f>IF(ISBLANK('Competition Data'!A163),"",'Competition Data'!A163)</f>
        <v>Queens Park</v>
      </c>
      <c r="C163" s="136" t="str">
        <f>IF(ISBLANK('Competition Data'!H163),"",'Competition Data'!H163)</f>
        <v>ENWL-267</v>
      </c>
      <c r="D163" s="136" t="str">
        <f>IF(ISBLANK('Competition Data'!B163),"",'Competition Data'!B163)</f>
        <v>W26/27</v>
      </c>
      <c r="E163" s="136" t="str">
        <f>IF(ISBLANK('Competition Data'!C163),"",'Competition Data'!C163)</f>
        <v>Dynamic</v>
      </c>
      <c r="F163" s="136">
        <f>IF(ISBLANK('Competition Data'!G163),"",'Competition Data'!G163)</f>
        <v>58483</v>
      </c>
      <c r="G163">
        <f>IF(ISBLANK('Competition Data'!D163),"",'Competition Data'!D163)</f>
        <v>48</v>
      </c>
      <c r="H163">
        <f>IF(ISBLANK('Competition Data'!E163),"",'Competition Data'!E163)</f>
        <v>296</v>
      </c>
      <c r="I163">
        <f>IF(ISBLANK('Competition Data'!F163),"",'Competition Data'!F163)</f>
        <v>14.15</v>
      </c>
      <c r="J163" t="str">
        <f t="shared" si="5"/>
        <v>Queens Park (Dynamic)</v>
      </c>
    </row>
    <row r="164" spans="1:10" hidden="1">
      <c r="A164" t="str">
        <f t="shared" si="4"/>
        <v>Queens ParkS27Dynamic</v>
      </c>
      <c r="B164" s="138" t="str">
        <f>IF(ISBLANK('Competition Data'!A164),"",'Competition Data'!A164)</f>
        <v>Queens Park</v>
      </c>
      <c r="C164" s="136" t="str">
        <f>IF(ISBLANK('Competition Data'!H164),"",'Competition Data'!H164)</f>
        <v>ENWL-267</v>
      </c>
      <c r="D164" s="136" t="str">
        <f>IF(ISBLANK('Competition Data'!B164),"",'Competition Data'!B164)</f>
        <v>S27</v>
      </c>
      <c r="E164" s="136" t="str">
        <f>IF(ISBLANK('Competition Data'!C164),"",'Competition Data'!C164)</f>
        <v>Dynamic</v>
      </c>
      <c r="F164" s="136">
        <f>IF(ISBLANK('Competition Data'!G164),"",'Competition Data'!G164)</f>
        <v>8025</v>
      </c>
      <c r="G164">
        <f>IF(ISBLANK('Competition Data'!D164),"",'Competition Data'!D164)</f>
        <v>48</v>
      </c>
      <c r="H164">
        <f>IF(ISBLANK('Competition Data'!E164),"",'Competition Data'!E164)</f>
        <v>248</v>
      </c>
      <c r="I164">
        <f>IF(ISBLANK('Competition Data'!F164),"",'Competition Data'!F164)</f>
        <v>3.16</v>
      </c>
      <c r="J164" t="str">
        <f t="shared" si="5"/>
        <v>Queens Park (Dynamic)</v>
      </c>
    </row>
    <row r="165" spans="1:10" hidden="1">
      <c r="A165" t="str">
        <f t="shared" si="4"/>
        <v>Queens ParkW27/28Secure</v>
      </c>
      <c r="B165" s="138" t="str">
        <f>IF(ISBLANK('Competition Data'!A165),"",'Competition Data'!A165)</f>
        <v>Queens Park</v>
      </c>
      <c r="C165" s="136" t="str">
        <f>IF(ISBLANK('Competition Data'!H165),"",'Competition Data'!H165)</f>
        <v>ENWL-268</v>
      </c>
      <c r="D165" s="136" t="str">
        <f>IF(ISBLANK('Competition Data'!B165),"",'Competition Data'!B165)</f>
        <v>W27/28</v>
      </c>
      <c r="E165" s="136" t="str">
        <f>IF(ISBLANK('Competition Data'!C165),"",'Competition Data'!C165)</f>
        <v>Secure</v>
      </c>
      <c r="F165" s="136">
        <f>IF(ISBLANK('Competition Data'!G165),"",'Competition Data'!G165)</f>
        <v>50458</v>
      </c>
      <c r="G165">
        <f>IF(ISBLANK('Competition Data'!D165),"",'Competition Data'!D165)</f>
        <v>100</v>
      </c>
      <c r="H165">
        <f>IF(ISBLANK('Competition Data'!E165),"",'Competition Data'!E165)</f>
        <v>1130</v>
      </c>
      <c r="I165">
        <f>IF(ISBLANK('Competition Data'!F165),"",'Competition Data'!F165)</f>
        <v>19.87</v>
      </c>
      <c r="J165" t="str">
        <f t="shared" si="5"/>
        <v>Queens Park (Secure)</v>
      </c>
    </row>
    <row r="166" spans="1:10" hidden="1">
      <c r="A166" t="str">
        <f t="shared" si="4"/>
        <v>RossallFY24Restore</v>
      </c>
      <c r="B166" s="138" t="str">
        <f>IF(ISBLANK('Competition Data'!A166),"",'Competition Data'!A166)</f>
        <v>Rossall</v>
      </c>
      <c r="C166" s="136" t="str">
        <f>IF(ISBLANK('Competition Data'!H166),"",'Competition Data'!H166)</f>
        <v>ENWL-269</v>
      </c>
      <c r="D166" s="136" t="str">
        <f>IF(ISBLANK('Competition Data'!B166),"",'Competition Data'!B166)</f>
        <v>FY24</v>
      </c>
      <c r="E166" s="136" t="str">
        <f>IF(ISBLANK('Competition Data'!C166),"",'Competition Data'!C166)</f>
        <v>Restore</v>
      </c>
      <c r="F166" s="136">
        <f>IF(ISBLANK('Competition Data'!G166),"",'Competition Data'!G166)</f>
        <v>14012</v>
      </c>
      <c r="G166">
        <f>IF(ISBLANK('Competition Data'!D166),"",'Competition Data'!D166)</f>
        <v>100</v>
      </c>
      <c r="H166">
        <f>IF(ISBLANK('Competition Data'!E166),"",'Competition Data'!E166)</f>
        <v>0</v>
      </c>
      <c r="I166">
        <f>IF(ISBLANK('Competition Data'!F166),"",'Competition Data'!F166)</f>
        <v>3.89</v>
      </c>
      <c r="J166" t="str">
        <f t="shared" si="5"/>
        <v>Rossall (Restore)</v>
      </c>
    </row>
    <row r="167" spans="1:10" hidden="1">
      <c r="A167" t="str">
        <f t="shared" si="4"/>
        <v>RossallFY25Restore</v>
      </c>
      <c r="B167" s="138" t="str">
        <f>IF(ISBLANK('Competition Data'!A167),"",'Competition Data'!A167)</f>
        <v>Rossall</v>
      </c>
      <c r="C167" s="136" t="str">
        <f>IF(ISBLANK('Competition Data'!H167),"",'Competition Data'!H167)</f>
        <v>ENWL-269</v>
      </c>
      <c r="D167" s="136" t="str">
        <f>IF(ISBLANK('Competition Data'!B167),"",'Competition Data'!B167)</f>
        <v>FY25</v>
      </c>
      <c r="E167" s="136" t="str">
        <f>IF(ISBLANK('Competition Data'!C167),"",'Competition Data'!C167)</f>
        <v>Restore</v>
      </c>
      <c r="F167" s="136">
        <f>IF(ISBLANK('Competition Data'!G167),"",'Competition Data'!G167)</f>
        <v>14012</v>
      </c>
      <c r="G167">
        <f>IF(ISBLANK('Competition Data'!D167),"",'Competition Data'!D167)</f>
        <v>100</v>
      </c>
      <c r="H167">
        <f>IF(ISBLANK('Competition Data'!E167),"",'Competition Data'!E167)</f>
        <v>0</v>
      </c>
      <c r="I167">
        <f>IF(ISBLANK('Competition Data'!F167),"",'Competition Data'!F167)</f>
        <v>3.89</v>
      </c>
      <c r="J167" t="str">
        <f t="shared" si="5"/>
        <v>Rossall (Restore)</v>
      </c>
    </row>
    <row r="168" spans="1:10" hidden="1">
      <c r="A168" t="str">
        <f t="shared" si="4"/>
        <v>RossallFY26Restore</v>
      </c>
      <c r="B168" s="138" t="str">
        <f>IF(ISBLANK('Competition Data'!A168),"",'Competition Data'!A168)</f>
        <v>Rossall</v>
      </c>
      <c r="C168" s="136" t="str">
        <f>IF(ISBLANK('Competition Data'!H168),"",'Competition Data'!H168)</f>
        <v>ENWL-269</v>
      </c>
      <c r="D168" s="136" t="str">
        <f>IF(ISBLANK('Competition Data'!B168),"",'Competition Data'!B168)</f>
        <v>FY26</v>
      </c>
      <c r="E168" s="136" t="str">
        <f>IF(ISBLANK('Competition Data'!C168),"",'Competition Data'!C168)</f>
        <v>Restore</v>
      </c>
      <c r="F168" s="136">
        <f>IF(ISBLANK('Competition Data'!G168),"",'Competition Data'!G168)</f>
        <v>14012</v>
      </c>
      <c r="G168">
        <f>IF(ISBLANK('Competition Data'!D168),"",'Competition Data'!D168)</f>
        <v>100</v>
      </c>
      <c r="H168">
        <f>IF(ISBLANK('Competition Data'!E168),"",'Competition Data'!E168)</f>
        <v>0</v>
      </c>
      <c r="I168">
        <f>IF(ISBLANK('Competition Data'!F168),"",'Competition Data'!F168)</f>
        <v>3.89</v>
      </c>
      <c r="J168" t="str">
        <f t="shared" si="5"/>
        <v>Rossall (Restore)</v>
      </c>
    </row>
    <row r="169" spans="1:10" hidden="1">
      <c r="A169" t="str">
        <f t="shared" si="4"/>
        <v>RossallFY27Restore</v>
      </c>
      <c r="B169" s="138" t="str">
        <f>IF(ISBLANK('Competition Data'!A169),"",'Competition Data'!A169)</f>
        <v>Rossall</v>
      </c>
      <c r="C169" s="136" t="str">
        <f>IF(ISBLANK('Competition Data'!H169),"",'Competition Data'!H169)</f>
        <v>ENWL-269</v>
      </c>
      <c r="D169" s="136" t="str">
        <f>IF(ISBLANK('Competition Data'!B169),"",'Competition Data'!B169)</f>
        <v>FY27</v>
      </c>
      <c r="E169" s="136" t="str">
        <f>IF(ISBLANK('Competition Data'!C169),"",'Competition Data'!C169)</f>
        <v>Restore</v>
      </c>
      <c r="F169" s="136">
        <f>IF(ISBLANK('Competition Data'!G169),"",'Competition Data'!G169)</f>
        <v>14012</v>
      </c>
      <c r="G169">
        <f>IF(ISBLANK('Competition Data'!D169),"",'Competition Data'!D169)</f>
        <v>100</v>
      </c>
      <c r="H169">
        <f>IF(ISBLANK('Competition Data'!E169),"",'Competition Data'!E169)</f>
        <v>0</v>
      </c>
      <c r="I169">
        <f>IF(ISBLANK('Competition Data'!F169),"",'Competition Data'!F169)</f>
        <v>3.89</v>
      </c>
      <c r="J169" t="str">
        <f t="shared" si="5"/>
        <v>Rossall (Restore)</v>
      </c>
    </row>
    <row r="170" spans="1:10" hidden="1">
      <c r="A170" t="str">
        <f t="shared" si="4"/>
        <v>RossallFY28Restore</v>
      </c>
      <c r="B170" s="138" t="str">
        <f>IF(ISBLANK('Competition Data'!A170),"",'Competition Data'!A170)</f>
        <v>Rossall</v>
      </c>
      <c r="C170" s="136" t="str">
        <f>IF(ISBLANK('Competition Data'!H170),"",'Competition Data'!H170)</f>
        <v>ENWL-269</v>
      </c>
      <c r="D170" s="136" t="str">
        <f>IF(ISBLANK('Competition Data'!B170),"",'Competition Data'!B170)</f>
        <v>FY28</v>
      </c>
      <c r="E170" s="136" t="str">
        <f>IF(ISBLANK('Competition Data'!C170),"",'Competition Data'!C170)</f>
        <v>Restore</v>
      </c>
      <c r="F170" s="136">
        <f>IF(ISBLANK('Competition Data'!G170),"",'Competition Data'!G170)</f>
        <v>14012</v>
      </c>
      <c r="G170">
        <f>IF(ISBLANK('Competition Data'!D170),"",'Competition Data'!D170)</f>
        <v>100</v>
      </c>
      <c r="H170">
        <f>IF(ISBLANK('Competition Data'!E170),"",'Competition Data'!E170)</f>
        <v>0</v>
      </c>
      <c r="I170">
        <f>IF(ISBLANK('Competition Data'!F170),"",'Competition Data'!F170)</f>
        <v>3.89</v>
      </c>
      <c r="J170" t="str">
        <f t="shared" si="5"/>
        <v>Rossall (Restore)</v>
      </c>
    </row>
    <row r="171" spans="1:10" hidden="1">
      <c r="A171" t="str">
        <f t="shared" si="4"/>
        <v>ScarisbrickFY24Restore</v>
      </c>
      <c r="B171" s="138" t="str">
        <f>IF(ISBLANK('Competition Data'!A171),"",'Competition Data'!A171)</f>
        <v>Scarisbrick</v>
      </c>
      <c r="C171" s="136" t="str">
        <f>IF(ISBLANK('Competition Data'!H171),"",'Competition Data'!H171)</f>
        <v>ENWL-270</v>
      </c>
      <c r="D171" s="136" t="str">
        <f>IF(ISBLANK('Competition Data'!B171),"",'Competition Data'!B171)</f>
        <v>FY24</v>
      </c>
      <c r="E171" s="136" t="str">
        <f>IF(ISBLANK('Competition Data'!C171),"",'Competition Data'!C171)</f>
        <v>Restore</v>
      </c>
      <c r="F171" s="136">
        <f>IF(ISBLANK('Competition Data'!G171),"",'Competition Data'!G171)</f>
        <v>32016</v>
      </c>
      <c r="G171">
        <f>IF(ISBLANK('Competition Data'!D171),"",'Competition Data'!D171)</f>
        <v>100</v>
      </c>
      <c r="H171">
        <f>IF(ISBLANK('Competition Data'!E171),"",'Competition Data'!E171)</f>
        <v>0</v>
      </c>
      <c r="I171">
        <f>IF(ISBLANK('Competition Data'!F171),"",'Competition Data'!F171)</f>
        <v>5.23</v>
      </c>
      <c r="J171" t="str">
        <f t="shared" si="5"/>
        <v>Scarisbrick (Restore)</v>
      </c>
    </row>
    <row r="172" spans="1:10" hidden="1">
      <c r="A172" t="str">
        <f t="shared" si="4"/>
        <v>ScarisbrickFY25Restore</v>
      </c>
      <c r="B172" s="138" t="str">
        <f>IF(ISBLANK('Competition Data'!A172),"",'Competition Data'!A172)</f>
        <v>Scarisbrick</v>
      </c>
      <c r="C172" s="136" t="str">
        <f>IF(ISBLANK('Competition Data'!H172),"",'Competition Data'!H172)</f>
        <v>ENWL-270</v>
      </c>
      <c r="D172" s="136" t="str">
        <f>IF(ISBLANK('Competition Data'!B172),"",'Competition Data'!B172)</f>
        <v>FY25</v>
      </c>
      <c r="E172" s="136" t="str">
        <f>IF(ISBLANK('Competition Data'!C172),"",'Competition Data'!C172)</f>
        <v>Restore</v>
      </c>
      <c r="F172" s="136">
        <f>IF(ISBLANK('Competition Data'!G172),"",'Competition Data'!G172)</f>
        <v>32016</v>
      </c>
      <c r="G172">
        <f>IF(ISBLANK('Competition Data'!D172),"",'Competition Data'!D172)</f>
        <v>100</v>
      </c>
      <c r="H172">
        <f>IF(ISBLANK('Competition Data'!E172),"",'Competition Data'!E172)</f>
        <v>0</v>
      </c>
      <c r="I172">
        <f>IF(ISBLANK('Competition Data'!F172),"",'Competition Data'!F172)</f>
        <v>5.23</v>
      </c>
      <c r="J172" t="str">
        <f t="shared" si="5"/>
        <v>Scarisbrick (Restore)</v>
      </c>
    </row>
    <row r="173" spans="1:10" hidden="1">
      <c r="A173" t="str">
        <f t="shared" si="4"/>
        <v>ScarisbrickFY26Restore</v>
      </c>
      <c r="B173" s="138" t="str">
        <f>IF(ISBLANK('Competition Data'!A173),"",'Competition Data'!A173)</f>
        <v>Scarisbrick</v>
      </c>
      <c r="C173" s="136" t="str">
        <f>IF(ISBLANK('Competition Data'!H173),"",'Competition Data'!H173)</f>
        <v>ENWL-270</v>
      </c>
      <c r="D173" s="136" t="str">
        <f>IF(ISBLANK('Competition Data'!B173),"",'Competition Data'!B173)</f>
        <v>FY26</v>
      </c>
      <c r="E173" s="136" t="str">
        <f>IF(ISBLANK('Competition Data'!C173),"",'Competition Data'!C173)</f>
        <v>Restore</v>
      </c>
      <c r="F173" s="136">
        <f>IF(ISBLANK('Competition Data'!G173),"",'Competition Data'!G173)</f>
        <v>32016</v>
      </c>
      <c r="G173">
        <f>IF(ISBLANK('Competition Data'!D173),"",'Competition Data'!D173)</f>
        <v>100</v>
      </c>
      <c r="H173">
        <f>IF(ISBLANK('Competition Data'!E173),"",'Competition Data'!E173)</f>
        <v>0</v>
      </c>
      <c r="I173">
        <f>IF(ISBLANK('Competition Data'!F173),"",'Competition Data'!F173)</f>
        <v>5.23</v>
      </c>
      <c r="J173" t="str">
        <f t="shared" si="5"/>
        <v>Scarisbrick (Restore)</v>
      </c>
    </row>
    <row r="174" spans="1:10" hidden="1">
      <c r="A174" t="str">
        <f t="shared" si="4"/>
        <v>ScarisbrickFY27Restore</v>
      </c>
      <c r="B174" s="138" t="str">
        <f>IF(ISBLANK('Competition Data'!A174),"",'Competition Data'!A174)</f>
        <v>Scarisbrick</v>
      </c>
      <c r="C174" s="136" t="str">
        <f>IF(ISBLANK('Competition Data'!H174),"",'Competition Data'!H174)</f>
        <v>ENWL-270</v>
      </c>
      <c r="D174" s="136" t="str">
        <f>IF(ISBLANK('Competition Data'!B174),"",'Competition Data'!B174)</f>
        <v>FY27</v>
      </c>
      <c r="E174" s="136" t="str">
        <f>IF(ISBLANK('Competition Data'!C174),"",'Competition Data'!C174)</f>
        <v>Restore</v>
      </c>
      <c r="F174" s="136">
        <f>IF(ISBLANK('Competition Data'!G174),"",'Competition Data'!G174)</f>
        <v>32016</v>
      </c>
      <c r="G174">
        <f>IF(ISBLANK('Competition Data'!D174),"",'Competition Data'!D174)</f>
        <v>100</v>
      </c>
      <c r="H174">
        <f>IF(ISBLANK('Competition Data'!E174),"",'Competition Data'!E174)</f>
        <v>0</v>
      </c>
      <c r="I174">
        <f>IF(ISBLANK('Competition Data'!F174),"",'Competition Data'!F174)</f>
        <v>5.23</v>
      </c>
      <c r="J174" t="str">
        <f t="shared" si="5"/>
        <v>Scarisbrick (Restore)</v>
      </c>
    </row>
    <row r="175" spans="1:10" hidden="1">
      <c r="A175" t="str">
        <f t="shared" si="4"/>
        <v>ScarisbrickFY28Restore</v>
      </c>
      <c r="B175" s="138" t="str">
        <f>IF(ISBLANK('Competition Data'!A175),"",'Competition Data'!A175)</f>
        <v>Scarisbrick</v>
      </c>
      <c r="C175" s="136" t="str">
        <f>IF(ISBLANK('Competition Data'!H175),"",'Competition Data'!H175)</f>
        <v>ENWL-270</v>
      </c>
      <c r="D175" s="136" t="str">
        <f>IF(ISBLANK('Competition Data'!B175),"",'Competition Data'!B175)</f>
        <v>FY28</v>
      </c>
      <c r="E175" s="136" t="str">
        <f>IF(ISBLANK('Competition Data'!C175),"",'Competition Data'!C175)</f>
        <v>Restore</v>
      </c>
      <c r="F175" s="136">
        <f>IF(ISBLANK('Competition Data'!G175),"",'Competition Data'!G175)</f>
        <v>32016</v>
      </c>
      <c r="G175">
        <f>IF(ISBLANK('Competition Data'!D175),"",'Competition Data'!D175)</f>
        <v>100</v>
      </c>
      <c r="H175">
        <f>IF(ISBLANK('Competition Data'!E175),"",'Competition Data'!E175)</f>
        <v>0</v>
      </c>
      <c r="I175">
        <f>IF(ISBLANK('Competition Data'!F175),"",'Competition Data'!F175)</f>
        <v>5.23</v>
      </c>
      <c r="J175" t="str">
        <f t="shared" si="5"/>
        <v>Scarisbrick (Restore)</v>
      </c>
    </row>
    <row r="176" spans="1:10" hidden="1">
      <c r="A176" t="str">
        <f t="shared" si="4"/>
        <v>SeberghamFY24Restore</v>
      </c>
      <c r="B176" s="138" t="str">
        <f>IF(ISBLANK('Competition Data'!A176),"",'Competition Data'!A176)</f>
        <v>Sebergham</v>
      </c>
      <c r="C176" s="136" t="str">
        <f>IF(ISBLANK('Competition Data'!H176),"",'Competition Data'!H176)</f>
        <v>ENWL-271</v>
      </c>
      <c r="D176" s="136" t="str">
        <f>IF(ISBLANK('Competition Data'!B176),"",'Competition Data'!B176)</f>
        <v>FY24</v>
      </c>
      <c r="E176" s="136" t="str">
        <f>IF(ISBLANK('Competition Data'!C176),"",'Competition Data'!C176)</f>
        <v>Restore</v>
      </c>
      <c r="F176" s="136">
        <f>IF(ISBLANK('Competition Data'!G176),"",'Competition Data'!G176)</f>
        <v>26240</v>
      </c>
      <c r="G176">
        <f>IF(ISBLANK('Competition Data'!D176),"",'Competition Data'!D176)</f>
        <v>100</v>
      </c>
      <c r="H176">
        <f>IF(ISBLANK('Competition Data'!E176),"",'Competition Data'!E176)</f>
        <v>0</v>
      </c>
      <c r="I176">
        <f>IF(ISBLANK('Competition Data'!F176),"",'Competition Data'!F176)</f>
        <v>3.74</v>
      </c>
      <c r="J176" t="str">
        <f t="shared" si="5"/>
        <v>Sebergham (Restore)</v>
      </c>
    </row>
    <row r="177" spans="1:10" hidden="1">
      <c r="A177" t="str">
        <f t="shared" si="4"/>
        <v>SeberghamFY25Restore</v>
      </c>
      <c r="B177" s="138" t="str">
        <f>IF(ISBLANK('Competition Data'!A177),"",'Competition Data'!A177)</f>
        <v>Sebergham</v>
      </c>
      <c r="C177" s="136" t="str">
        <f>IF(ISBLANK('Competition Data'!H177),"",'Competition Data'!H177)</f>
        <v>ENWL-271</v>
      </c>
      <c r="D177" s="136" t="str">
        <f>IF(ISBLANK('Competition Data'!B177),"",'Competition Data'!B177)</f>
        <v>FY25</v>
      </c>
      <c r="E177" s="136" t="str">
        <f>IF(ISBLANK('Competition Data'!C177),"",'Competition Data'!C177)</f>
        <v>Restore</v>
      </c>
      <c r="F177" s="136">
        <f>IF(ISBLANK('Competition Data'!G177),"",'Competition Data'!G177)</f>
        <v>26240</v>
      </c>
      <c r="G177">
        <f>IF(ISBLANK('Competition Data'!D177),"",'Competition Data'!D177)</f>
        <v>100</v>
      </c>
      <c r="H177">
        <f>IF(ISBLANK('Competition Data'!E177),"",'Competition Data'!E177)</f>
        <v>0</v>
      </c>
      <c r="I177">
        <f>IF(ISBLANK('Competition Data'!F177),"",'Competition Data'!F177)</f>
        <v>3.74</v>
      </c>
      <c r="J177" t="str">
        <f t="shared" si="5"/>
        <v>Sebergham (Restore)</v>
      </c>
    </row>
    <row r="178" spans="1:10" hidden="1">
      <c r="A178" t="str">
        <f t="shared" si="4"/>
        <v>SeberghamFY26Restore</v>
      </c>
      <c r="B178" s="138" t="str">
        <f>IF(ISBLANK('Competition Data'!A178),"",'Competition Data'!A178)</f>
        <v>Sebergham</v>
      </c>
      <c r="C178" s="136" t="str">
        <f>IF(ISBLANK('Competition Data'!H178),"",'Competition Data'!H178)</f>
        <v>ENWL-271</v>
      </c>
      <c r="D178" s="136" t="str">
        <f>IF(ISBLANK('Competition Data'!B178),"",'Competition Data'!B178)</f>
        <v>FY26</v>
      </c>
      <c r="E178" s="136" t="str">
        <f>IF(ISBLANK('Competition Data'!C178),"",'Competition Data'!C178)</f>
        <v>Restore</v>
      </c>
      <c r="F178" s="136">
        <f>IF(ISBLANK('Competition Data'!G178),"",'Competition Data'!G178)</f>
        <v>26240</v>
      </c>
      <c r="G178">
        <f>IF(ISBLANK('Competition Data'!D178),"",'Competition Data'!D178)</f>
        <v>100</v>
      </c>
      <c r="H178">
        <f>IF(ISBLANK('Competition Data'!E178),"",'Competition Data'!E178)</f>
        <v>0</v>
      </c>
      <c r="I178">
        <f>IF(ISBLANK('Competition Data'!F178),"",'Competition Data'!F178)</f>
        <v>3.74</v>
      </c>
      <c r="J178" t="str">
        <f t="shared" si="5"/>
        <v>Sebergham (Restore)</v>
      </c>
    </row>
    <row r="179" spans="1:10" hidden="1">
      <c r="A179" t="str">
        <f t="shared" si="4"/>
        <v>SeberghamFY27Restore</v>
      </c>
      <c r="B179" s="138" t="str">
        <f>IF(ISBLANK('Competition Data'!A179),"",'Competition Data'!A179)</f>
        <v>Sebergham</v>
      </c>
      <c r="C179" s="136" t="str">
        <f>IF(ISBLANK('Competition Data'!H179),"",'Competition Data'!H179)</f>
        <v>ENWL-271</v>
      </c>
      <c r="D179" s="136" t="str">
        <f>IF(ISBLANK('Competition Data'!B179),"",'Competition Data'!B179)</f>
        <v>FY27</v>
      </c>
      <c r="E179" s="136" t="str">
        <f>IF(ISBLANK('Competition Data'!C179),"",'Competition Data'!C179)</f>
        <v>Restore</v>
      </c>
      <c r="F179" s="136">
        <f>IF(ISBLANK('Competition Data'!G179),"",'Competition Data'!G179)</f>
        <v>26240</v>
      </c>
      <c r="G179">
        <f>IF(ISBLANK('Competition Data'!D179),"",'Competition Data'!D179)</f>
        <v>100</v>
      </c>
      <c r="H179">
        <f>IF(ISBLANK('Competition Data'!E179),"",'Competition Data'!E179)</f>
        <v>0</v>
      </c>
      <c r="I179">
        <f>IF(ISBLANK('Competition Data'!F179),"",'Competition Data'!F179)</f>
        <v>3.74</v>
      </c>
      <c r="J179" t="str">
        <f t="shared" si="5"/>
        <v>Sebergham (Restore)</v>
      </c>
    </row>
    <row r="180" spans="1:10" hidden="1">
      <c r="A180" t="str">
        <f t="shared" si="4"/>
        <v>SeberghamFY28Restore</v>
      </c>
      <c r="B180" s="138" t="str">
        <f>IF(ISBLANK('Competition Data'!A180),"",'Competition Data'!A180)</f>
        <v>Sebergham</v>
      </c>
      <c r="C180" s="136" t="str">
        <f>IF(ISBLANK('Competition Data'!H180),"",'Competition Data'!H180)</f>
        <v>ENWL-271</v>
      </c>
      <c r="D180" s="136" t="str">
        <f>IF(ISBLANK('Competition Data'!B180),"",'Competition Data'!B180)</f>
        <v>FY28</v>
      </c>
      <c r="E180" s="136" t="str">
        <f>IF(ISBLANK('Competition Data'!C180),"",'Competition Data'!C180)</f>
        <v>Restore</v>
      </c>
      <c r="F180" s="136">
        <f>IF(ISBLANK('Competition Data'!G180),"",'Competition Data'!G180)</f>
        <v>26240</v>
      </c>
      <c r="G180">
        <f>IF(ISBLANK('Competition Data'!D180),"",'Competition Data'!D180)</f>
        <v>100</v>
      </c>
      <c r="H180">
        <f>IF(ISBLANK('Competition Data'!E180),"",'Competition Data'!E180)</f>
        <v>0</v>
      </c>
      <c r="I180">
        <f>IF(ISBLANK('Competition Data'!F180),"",'Competition Data'!F180)</f>
        <v>3.74</v>
      </c>
      <c r="J180" t="str">
        <f t="shared" si="5"/>
        <v>Sebergham (Restore)</v>
      </c>
    </row>
    <row r="181" spans="1:10" hidden="1">
      <c r="A181" t="str">
        <f t="shared" si="4"/>
        <v>SedberghFY24Restore</v>
      </c>
      <c r="B181" s="138" t="str">
        <f>IF(ISBLANK('Competition Data'!A181),"",'Competition Data'!A181)</f>
        <v>Sedbergh</v>
      </c>
      <c r="C181" s="136" t="str">
        <f>IF(ISBLANK('Competition Data'!H181),"",'Competition Data'!H181)</f>
        <v>ENWL-272</v>
      </c>
      <c r="D181" s="136" t="str">
        <f>IF(ISBLANK('Competition Data'!B181),"",'Competition Data'!B181)</f>
        <v>FY24</v>
      </c>
      <c r="E181" s="136" t="str">
        <f>IF(ISBLANK('Competition Data'!C181),"",'Competition Data'!C181)</f>
        <v>Restore</v>
      </c>
      <c r="F181" s="136">
        <f>IF(ISBLANK('Competition Data'!G181),"",'Competition Data'!G181)</f>
        <v>52029</v>
      </c>
      <c r="G181">
        <f>IF(ISBLANK('Competition Data'!D181),"",'Competition Data'!D181)</f>
        <v>100</v>
      </c>
      <c r="H181">
        <f>IF(ISBLANK('Competition Data'!E181),"",'Competition Data'!E181)</f>
        <v>0</v>
      </c>
      <c r="I181">
        <f>IF(ISBLANK('Competition Data'!F181),"",'Competition Data'!F181)</f>
        <v>4.1900000000000004</v>
      </c>
      <c r="J181" t="str">
        <f t="shared" si="5"/>
        <v>Sedbergh (Restore)</v>
      </c>
    </row>
    <row r="182" spans="1:10" hidden="1">
      <c r="A182" t="str">
        <f t="shared" si="4"/>
        <v>SedberghFY25Restore</v>
      </c>
      <c r="B182" s="138" t="str">
        <f>IF(ISBLANK('Competition Data'!A182),"",'Competition Data'!A182)</f>
        <v>Sedbergh</v>
      </c>
      <c r="C182" s="136" t="str">
        <f>IF(ISBLANK('Competition Data'!H182),"",'Competition Data'!H182)</f>
        <v>ENWL-272</v>
      </c>
      <c r="D182" s="136" t="str">
        <f>IF(ISBLANK('Competition Data'!B182),"",'Competition Data'!B182)</f>
        <v>FY25</v>
      </c>
      <c r="E182" s="136" t="str">
        <f>IF(ISBLANK('Competition Data'!C182),"",'Competition Data'!C182)</f>
        <v>Restore</v>
      </c>
      <c r="F182" s="136">
        <f>IF(ISBLANK('Competition Data'!G182),"",'Competition Data'!G182)</f>
        <v>52029</v>
      </c>
      <c r="G182">
        <f>IF(ISBLANK('Competition Data'!D182),"",'Competition Data'!D182)</f>
        <v>100</v>
      </c>
      <c r="H182">
        <f>IF(ISBLANK('Competition Data'!E182),"",'Competition Data'!E182)</f>
        <v>0</v>
      </c>
      <c r="I182">
        <f>IF(ISBLANK('Competition Data'!F182),"",'Competition Data'!F182)</f>
        <v>4.1900000000000004</v>
      </c>
      <c r="J182" t="str">
        <f t="shared" si="5"/>
        <v>Sedbergh (Restore)</v>
      </c>
    </row>
    <row r="183" spans="1:10" hidden="1">
      <c r="A183" t="str">
        <f t="shared" si="4"/>
        <v>SedberghFY26Restore</v>
      </c>
      <c r="B183" s="138" t="str">
        <f>IF(ISBLANK('Competition Data'!A183),"",'Competition Data'!A183)</f>
        <v>Sedbergh</v>
      </c>
      <c r="C183" s="136" t="str">
        <f>IF(ISBLANK('Competition Data'!H183),"",'Competition Data'!H183)</f>
        <v>ENWL-272</v>
      </c>
      <c r="D183" s="136" t="str">
        <f>IF(ISBLANK('Competition Data'!B183),"",'Competition Data'!B183)</f>
        <v>FY26</v>
      </c>
      <c r="E183" s="136" t="str">
        <f>IF(ISBLANK('Competition Data'!C183),"",'Competition Data'!C183)</f>
        <v>Restore</v>
      </c>
      <c r="F183" s="136">
        <f>IF(ISBLANK('Competition Data'!G183),"",'Competition Data'!G183)</f>
        <v>52029</v>
      </c>
      <c r="G183">
        <f>IF(ISBLANK('Competition Data'!D183),"",'Competition Data'!D183)</f>
        <v>100</v>
      </c>
      <c r="H183">
        <f>IF(ISBLANK('Competition Data'!E183),"",'Competition Data'!E183)</f>
        <v>0</v>
      </c>
      <c r="I183">
        <f>IF(ISBLANK('Competition Data'!F183),"",'Competition Data'!F183)</f>
        <v>4.1900000000000004</v>
      </c>
      <c r="J183" t="str">
        <f t="shared" si="5"/>
        <v>Sedbergh (Restore)</v>
      </c>
    </row>
    <row r="184" spans="1:10" hidden="1">
      <c r="A184" t="str">
        <f t="shared" si="4"/>
        <v>SedberghFY27Restore</v>
      </c>
      <c r="B184" s="138" t="str">
        <f>IF(ISBLANK('Competition Data'!A184),"",'Competition Data'!A184)</f>
        <v>Sedbergh</v>
      </c>
      <c r="C184" s="136" t="str">
        <f>IF(ISBLANK('Competition Data'!H184),"",'Competition Data'!H184)</f>
        <v>ENWL-272</v>
      </c>
      <c r="D184" s="136" t="str">
        <f>IF(ISBLANK('Competition Data'!B184),"",'Competition Data'!B184)</f>
        <v>FY27</v>
      </c>
      <c r="E184" s="136" t="str">
        <f>IF(ISBLANK('Competition Data'!C184),"",'Competition Data'!C184)</f>
        <v>Restore</v>
      </c>
      <c r="F184" s="136">
        <f>IF(ISBLANK('Competition Data'!G184),"",'Competition Data'!G184)</f>
        <v>52029</v>
      </c>
      <c r="G184">
        <f>IF(ISBLANK('Competition Data'!D184),"",'Competition Data'!D184)</f>
        <v>100</v>
      </c>
      <c r="H184">
        <f>IF(ISBLANK('Competition Data'!E184),"",'Competition Data'!E184)</f>
        <v>0</v>
      </c>
      <c r="I184">
        <f>IF(ISBLANK('Competition Data'!F184),"",'Competition Data'!F184)</f>
        <v>4.1900000000000004</v>
      </c>
      <c r="J184" t="str">
        <f t="shared" si="5"/>
        <v>Sedbergh (Restore)</v>
      </c>
    </row>
    <row r="185" spans="1:10" hidden="1">
      <c r="A185" t="str">
        <f t="shared" si="4"/>
        <v>SedberghFY28Restore</v>
      </c>
      <c r="B185" s="138" t="str">
        <f>IF(ISBLANK('Competition Data'!A185),"",'Competition Data'!A185)</f>
        <v>Sedbergh</v>
      </c>
      <c r="C185" s="136" t="str">
        <f>IF(ISBLANK('Competition Data'!H185),"",'Competition Data'!H185)</f>
        <v>ENWL-272</v>
      </c>
      <c r="D185" s="136" t="str">
        <f>IF(ISBLANK('Competition Data'!B185),"",'Competition Data'!B185)</f>
        <v>FY28</v>
      </c>
      <c r="E185" s="136" t="str">
        <f>IF(ISBLANK('Competition Data'!C185),"",'Competition Data'!C185)</f>
        <v>Restore</v>
      </c>
      <c r="F185" s="136">
        <f>IF(ISBLANK('Competition Data'!G185),"",'Competition Data'!G185)</f>
        <v>52029</v>
      </c>
      <c r="G185">
        <f>IF(ISBLANK('Competition Data'!D185),"",'Competition Data'!D185)</f>
        <v>100</v>
      </c>
      <c r="H185">
        <f>IF(ISBLANK('Competition Data'!E185),"",'Competition Data'!E185)</f>
        <v>0</v>
      </c>
      <c r="I185">
        <f>IF(ISBLANK('Competition Data'!F185),"",'Competition Data'!F185)</f>
        <v>4.1900000000000004</v>
      </c>
      <c r="J185" t="str">
        <f t="shared" si="5"/>
        <v>Sedbergh (Restore)</v>
      </c>
    </row>
    <row r="186" spans="1:10" hidden="1">
      <c r="A186" t="str">
        <f t="shared" si="4"/>
        <v>SettleW23/24Dynamic</v>
      </c>
      <c r="B186" s="138" t="str">
        <f>IF(ISBLANK('Competition Data'!A186),"",'Competition Data'!A186)</f>
        <v>Settle</v>
      </c>
      <c r="C186" s="136" t="str">
        <f>IF(ISBLANK('Competition Data'!H186),"",'Competition Data'!H186)</f>
        <v>ENWL-273</v>
      </c>
      <c r="D186" s="136" t="str">
        <f>IF(ISBLANK('Competition Data'!B186),"",'Competition Data'!B186)</f>
        <v>W23/24</v>
      </c>
      <c r="E186" s="136" t="str">
        <f>IF(ISBLANK('Competition Data'!C186),"",'Competition Data'!C186)</f>
        <v>Dynamic</v>
      </c>
      <c r="F186" s="136">
        <f>IF(ISBLANK('Competition Data'!G186),"",'Competition Data'!G186)</f>
        <v>42975</v>
      </c>
      <c r="G186">
        <f>IF(ISBLANK('Competition Data'!D186),"",'Competition Data'!D186)</f>
        <v>48</v>
      </c>
      <c r="H186">
        <f>IF(ISBLANK('Competition Data'!E186),"",'Competition Data'!E186)</f>
        <v>223</v>
      </c>
      <c r="I186">
        <f>IF(ISBLANK('Competition Data'!F186),"",'Competition Data'!F186)</f>
        <v>0.44</v>
      </c>
      <c r="J186" t="str">
        <f t="shared" si="5"/>
        <v>Settle (Dynamic)</v>
      </c>
    </row>
    <row r="187" spans="1:10" hidden="1">
      <c r="A187" t="str">
        <f t="shared" si="4"/>
        <v>SettleW24/25Dynamic</v>
      </c>
      <c r="B187" s="138" t="str">
        <f>IF(ISBLANK('Competition Data'!A187),"",'Competition Data'!A187)</f>
        <v>Settle</v>
      </c>
      <c r="C187" s="136" t="str">
        <f>IF(ISBLANK('Competition Data'!H187),"",'Competition Data'!H187)</f>
        <v>ENWL-273</v>
      </c>
      <c r="D187" s="136" t="str">
        <f>IF(ISBLANK('Competition Data'!B187),"",'Competition Data'!B187)</f>
        <v>W24/25</v>
      </c>
      <c r="E187" s="136" t="str">
        <f>IF(ISBLANK('Competition Data'!C187),"",'Competition Data'!C187)</f>
        <v>Dynamic</v>
      </c>
      <c r="F187" s="136">
        <f>IF(ISBLANK('Competition Data'!G187),"",'Competition Data'!G187)</f>
        <v>42975</v>
      </c>
      <c r="G187">
        <f>IF(ISBLANK('Competition Data'!D187),"",'Competition Data'!D187)</f>
        <v>48</v>
      </c>
      <c r="H187">
        <f>IF(ISBLANK('Competition Data'!E187),"",'Competition Data'!E187)</f>
        <v>355</v>
      </c>
      <c r="I187">
        <f>IF(ISBLANK('Competition Data'!F187),"",'Competition Data'!F187)</f>
        <v>0.55000000000000004</v>
      </c>
      <c r="J187" t="str">
        <f t="shared" si="5"/>
        <v>Settle (Dynamic)</v>
      </c>
    </row>
    <row r="188" spans="1:10" hidden="1">
      <c r="A188" t="str">
        <f t="shared" si="4"/>
        <v>SettleW25/26Dynamic</v>
      </c>
      <c r="B188" s="138" t="str">
        <f>IF(ISBLANK('Competition Data'!A188),"",'Competition Data'!A188)</f>
        <v>Settle</v>
      </c>
      <c r="C188" s="136" t="str">
        <f>IF(ISBLANK('Competition Data'!H188),"",'Competition Data'!H188)</f>
        <v>ENWL-273</v>
      </c>
      <c r="D188" s="136" t="str">
        <f>IF(ISBLANK('Competition Data'!B188),"",'Competition Data'!B188)</f>
        <v>W25/26</v>
      </c>
      <c r="E188" s="136" t="str">
        <f>IF(ISBLANK('Competition Data'!C188),"",'Competition Data'!C188)</f>
        <v>Dynamic</v>
      </c>
      <c r="F188" s="136">
        <f>IF(ISBLANK('Competition Data'!G188),"",'Competition Data'!G188)</f>
        <v>42975</v>
      </c>
      <c r="G188">
        <f>IF(ISBLANK('Competition Data'!D188),"",'Competition Data'!D188)</f>
        <v>48</v>
      </c>
      <c r="H188">
        <f>IF(ISBLANK('Competition Data'!E188),"",'Competition Data'!E188)</f>
        <v>465</v>
      </c>
      <c r="I188">
        <f>IF(ISBLANK('Competition Data'!F188),"",'Competition Data'!F188)</f>
        <v>0.63</v>
      </c>
      <c r="J188" t="str">
        <f t="shared" si="5"/>
        <v>Settle (Dynamic)</v>
      </c>
    </row>
    <row r="189" spans="1:10" hidden="1">
      <c r="A189" t="str">
        <f t="shared" si="4"/>
        <v>SettleW26/27Dynamic</v>
      </c>
      <c r="B189" s="138" t="str">
        <f>IF(ISBLANK('Competition Data'!A189),"",'Competition Data'!A189)</f>
        <v>Settle</v>
      </c>
      <c r="C189" s="136" t="str">
        <f>IF(ISBLANK('Competition Data'!H189),"",'Competition Data'!H189)</f>
        <v>ENWL-273</v>
      </c>
      <c r="D189" s="136" t="str">
        <f>IF(ISBLANK('Competition Data'!B189),"",'Competition Data'!B189)</f>
        <v>W26/27</v>
      </c>
      <c r="E189" s="136" t="str">
        <f>IF(ISBLANK('Competition Data'!C189),"",'Competition Data'!C189)</f>
        <v>Dynamic</v>
      </c>
      <c r="F189" s="136">
        <f>IF(ISBLANK('Competition Data'!G189),"",'Competition Data'!G189)</f>
        <v>42975</v>
      </c>
      <c r="G189">
        <f>IF(ISBLANK('Competition Data'!D189),"",'Competition Data'!D189)</f>
        <v>48</v>
      </c>
      <c r="H189">
        <f>IF(ISBLANK('Competition Data'!E189),"",'Competition Data'!E189)</f>
        <v>584</v>
      </c>
      <c r="I189">
        <f>IF(ISBLANK('Competition Data'!F189),"",'Competition Data'!F189)</f>
        <v>0.72</v>
      </c>
      <c r="J189" t="str">
        <f t="shared" si="5"/>
        <v>Settle (Dynamic)</v>
      </c>
    </row>
    <row r="190" spans="1:10" hidden="1">
      <c r="A190" t="str">
        <f t="shared" si="4"/>
        <v>SettleS27Dynamic</v>
      </c>
      <c r="B190" s="138" t="str">
        <f>IF(ISBLANK('Competition Data'!A190),"",'Competition Data'!A190)</f>
        <v>Settle</v>
      </c>
      <c r="C190" s="136" t="str">
        <f>IF(ISBLANK('Competition Data'!H190),"",'Competition Data'!H190)</f>
        <v>ENWL-273</v>
      </c>
      <c r="D190" s="136" t="str">
        <f>IF(ISBLANK('Competition Data'!B190),"",'Competition Data'!B190)</f>
        <v>S27</v>
      </c>
      <c r="E190" s="136" t="str">
        <f>IF(ISBLANK('Competition Data'!C190),"",'Competition Data'!C190)</f>
        <v>Dynamic</v>
      </c>
      <c r="F190" s="136">
        <f>IF(ISBLANK('Competition Data'!G190),"",'Competition Data'!G190)</f>
        <v>12706</v>
      </c>
      <c r="G190">
        <f>IF(ISBLANK('Competition Data'!D190),"",'Competition Data'!D190)</f>
        <v>24</v>
      </c>
      <c r="H190">
        <f>IF(ISBLANK('Competition Data'!E190),"",'Competition Data'!E190)</f>
        <v>15</v>
      </c>
      <c r="I190">
        <f>IF(ISBLANK('Competition Data'!F190),"",'Competition Data'!F190)</f>
        <v>0.34</v>
      </c>
      <c r="J190" t="str">
        <f t="shared" si="5"/>
        <v>Settle (Dynamic)</v>
      </c>
    </row>
    <row r="191" spans="1:10" hidden="1">
      <c r="A191" t="str">
        <f t="shared" si="4"/>
        <v>SettleFY24Restore</v>
      </c>
      <c r="B191" s="138" t="str">
        <f>IF(ISBLANK('Competition Data'!A191),"",'Competition Data'!A191)</f>
        <v>Settle</v>
      </c>
      <c r="C191" s="136" t="str">
        <f>IF(ISBLANK('Competition Data'!H191),"",'Competition Data'!H191)</f>
        <v>ENWL-274</v>
      </c>
      <c r="D191" s="136" t="str">
        <f>IF(ISBLANK('Competition Data'!B191),"",'Competition Data'!B191)</f>
        <v>FY24</v>
      </c>
      <c r="E191" s="136" t="str">
        <f>IF(ISBLANK('Competition Data'!C191),"",'Competition Data'!C191)</f>
        <v>Restore</v>
      </c>
      <c r="F191" s="136">
        <f>IF(ISBLANK('Competition Data'!G191),"",'Competition Data'!G191)</f>
        <v>50174</v>
      </c>
      <c r="G191">
        <f>IF(ISBLANK('Competition Data'!D191),"",'Competition Data'!D191)</f>
        <v>100</v>
      </c>
      <c r="H191">
        <f>IF(ISBLANK('Competition Data'!E191),"",'Competition Data'!E191)</f>
        <v>0</v>
      </c>
      <c r="I191">
        <f>IF(ISBLANK('Competition Data'!F191),"",'Competition Data'!F191)</f>
        <v>4.26</v>
      </c>
      <c r="J191" t="str">
        <f t="shared" si="5"/>
        <v>Settle (Restore)</v>
      </c>
    </row>
    <row r="192" spans="1:10" hidden="1">
      <c r="A192" t="str">
        <f t="shared" si="4"/>
        <v>SettleFY25Restore</v>
      </c>
      <c r="B192" s="138" t="str">
        <f>IF(ISBLANK('Competition Data'!A192),"",'Competition Data'!A192)</f>
        <v>Settle</v>
      </c>
      <c r="C192" s="136" t="str">
        <f>IF(ISBLANK('Competition Data'!H192),"",'Competition Data'!H192)</f>
        <v>ENWL-274</v>
      </c>
      <c r="D192" s="136" t="str">
        <f>IF(ISBLANK('Competition Data'!B192),"",'Competition Data'!B192)</f>
        <v>FY25</v>
      </c>
      <c r="E192" s="136" t="str">
        <f>IF(ISBLANK('Competition Data'!C192),"",'Competition Data'!C192)</f>
        <v>Restore</v>
      </c>
      <c r="F192" s="136">
        <f>IF(ISBLANK('Competition Data'!G192),"",'Competition Data'!G192)</f>
        <v>50174</v>
      </c>
      <c r="G192">
        <f>IF(ISBLANK('Competition Data'!D192),"",'Competition Data'!D192)</f>
        <v>100</v>
      </c>
      <c r="H192">
        <f>IF(ISBLANK('Competition Data'!E192),"",'Competition Data'!E192)</f>
        <v>0</v>
      </c>
      <c r="I192">
        <f>IF(ISBLANK('Competition Data'!F192),"",'Competition Data'!F192)</f>
        <v>4.26</v>
      </c>
      <c r="J192" t="str">
        <f t="shared" si="5"/>
        <v>Settle (Restore)</v>
      </c>
    </row>
    <row r="193" spans="1:10" hidden="1">
      <c r="A193" t="str">
        <f t="shared" si="4"/>
        <v>SettleFY26Restore</v>
      </c>
      <c r="B193" s="138" t="str">
        <f>IF(ISBLANK('Competition Data'!A193),"",'Competition Data'!A193)</f>
        <v>Settle</v>
      </c>
      <c r="C193" s="136" t="str">
        <f>IF(ISBLANK('Competition Data'!H193),"",'Competition Data'!H193)</f>
        <v>ENWL-274</v>
      </c>
      <c r="D193" s="136" t="str">
        <f>IF(ISBLANK('Competition Data'!B193),"",'Competition Data'!B193)</f>
        <v>FY26</v>
      </c>
      <c r="E193" s="136" t="str">
        <f>IF(ISBLANK('Competition Data'!C193),"",'Competition Data'!C193)</f>
        <v>Restore</v>
      </c>
      <c r="F193" s="136">
        <f>IF(ISBLANK('Competition Data'!G193),"",'Competition Data'!G193)</f>
        <v>50174</v>
      </c>
      <c r="G193">
        <f>IF(ISBLANK('Competition Data'!D193),"",'Competition Data'!D193)</f>
        <v>100</v>
      </c>
      <c r="H193">
        <f>IF(ISBLANK('Competition Data'!E193),"",'Competition Data'!E193)</f>
        <v>0</v>
      </c>
      <c r="I193">
        <f>IF(ISBLANK('Competition Data'!F193),"",'Competition Data'!F193)</f>
        <v>4.26</v>
      </c>
      <c r="J193" t="str">
        <f t="shared" si="5"/>
        <v>Settle (Restore)</v>
      </c>
    </row>
    <row r="194" spans="1:10" hidden="1">
      <c r="A194" t="str">
        <f t="shared" si="4"/>
        <v>SettleFY27Restore</v>
      </c>
      <c r="B194" s="138" t="str">
        <f>IF(ISBLANK('Competition Data'!A194),"",'Competition Data'!A194)</f>
        <v>Settle</v>
      </c>
      <c r="C194" s="136" t="str">
        <f>IF(ISBLANK('Competition Data'!H194),"",'Competition Data'!H194)</f>
        <v>ENWL-274</v>
      </c>
      <c r="D194" s="136" t="str">
        <f>IF(ISBLANK('Competition Data'!B194),"",'Competition Data'!B194)</f>
        <v>FY27</v>
      </c>
      <c r="E194" s="136" t="str">
        <f>IF(ISBLANK('Competition Data'!C194),"",'Competition Data'!C194)</f>
        <v>Restore</v>
      </c>
      <c r="F194" s="136">
        <f>IF(ISBLANK('Competition Data'!G194),"",'Competition Data'!G194)</f>
        <v>50174</v>
      </c>
      <c r="G194">
        <f>IF(ISBLANK('Competition Data'!D194),"",'Competition Data'!D194)</f>
        <v>100</v>
      </c>
      <c r="H194">
        <f>IF(ISBLANK('Competition Data'!E194),"",'Competition Data'!E194)</f>
        <v>0</v>
      </c>
      <c r="I194">
        <f>IF(ISBLANK('Competition Data'!F194),"",'Competition Data'!F194)</f>
        <v>4.26</v>
      </c>
      <c r="J194" t="str">
        <f t="shared" si="5"/>
        <v>Settle (Restore)</v>
      </c>
    </row>
    <row r="195" spans="1:10" hidden="1">
      <c r="A195" t="str">
        <f t="shared" ref="A195:A218" si="6">CONCATENATE(B195,D195,E195)</f>
        <v>SettleFY28Restore</v>
      </c>
      <c r="B195" s="138" t="str">
        <f>IF(ISBLANK('Competition Data'!A195),"",'Competition Data'!A195)</f>
        <v>Settle</v>
      </c>
      <c r="C195" s="136" t="str">
        <f>IF(ISBLANK('Competition Data'!H195),"",'Competition Data'!H195)</f>
        <v>ENWL-274</v>
      </c>
      <c r="D195" s="136" t="str">
        <f>IF(ISBLANK('Competition Data'!B195),"",'Competition Data'!B195)</f>
        <v>FY28</v>
      </c>
      <c r="E195" s="136" t="str">
        <f>IF(ISBLANK('Competition Data'!C195),"",'Competition Data'!C195)</f>
        <v>Restore</v>
      </c>
      <c r="F195" s="136">
        <f>IF(ISBLANK('Competition Data'!G195),"",'Competition Data'!G195)</f>
        <v>50174</v>
      </c>
      <c r="G195">
        <f>IF(ISBLANK('Competition Data'!D195),"",'Competition Data'!D195)</f>
        <v>100</v>
      </c>
      <c r="H195">
        <f>IF(ISBLANK('Competition Data'!E195),"",'Competition Data'!E195)</f>
        <v>0</v>
      </c>
      <c r="I195">
        <f>IF(ISBLANK('Competition Data'!F195),"",'Competition Data'!F195)</f>
        <v>4.26</v>
      </c>
      <c r="J195" t="str">
        <f t="shared" ref="J195:J258" si="7">CONCATENATE(B195," (",E195,")")</f>
        <v>Settle (Restore)</v>
      </c>
    </row>
    <row r="196" spans="1:10" hidden="1">
      <c r="A196" t="str">
        <f t="shared" si="6"/>
        <v>SettleW27/28Secure</v>
      </c>
      <c r="B196" s="138" t="str">
        <f>IF(ISBLANK('Competition Data'!A196),"",'Competition Data'!A196)</f>
        <v>Settle</v>
      </c>
      <c r="C196" s="136" t="str">
        <f>IF(ISBLANK('Competition Data'!H196),"",'Competition Data'!H196)</f>
        <v>ENWL-275</v>
      </c>
      <c r="D196" s="136" t="str">
        <f>IF(ISBLANK('Competition Data'!B196),"",'Competition Data'!B196)</f>
        <v>W27/28</v>
      </c>
      <c r="E196" s="136" t="str">
        <f>IF(ISBLANK('Competition Data'!C196),"",'Competition Data'!C196)</f>
        <v>Secure</v>
      </c>
      <c r="F196" s="136">
        <f>IF(ISBLANK('Competition Data'!G196),"",'Competition Data'!G196)</f>
        <v>30269</v>
      </c>
      <c r="G196">
        <f>IF(ISBLANK('Competition Data'!D196),"",'Competition Data'!D196)</f>
        <v>100</v>
      </c>
      <c r="H196">
        <f>IF(ISBLANK('Competition Data'!E196),"",'Competition Data'!E196)</f>
        <v>772</v>
      </c>
      <c r="I196">
        <f>IF(ISBLANK('Competition Data'!F196),"",'Competition Data'!F196)</f>
        <v>0.81</v>
      </c>
      <c r="J196" t="str">
        <f t="shared" si="7"/>
        <v>Settle (Secure)</v>
      </c>
    </row>
    <row r="197" spans="1:10" hidden="1">
      <c r="A197" t="str">
        <f t="shared" si="6"/>
        <v>Victoria ParkS26Dynamic</v>
      </c>
      <c r="B197" s="138" t="str">
        <f>IF(ISBLANK('Competition Data'!A197),"",'Competition Data'!A197)</f>
        <v>Victoria Park</v>
      </c>
      <c r="C197" s="136" t="str">
        <f>IF(ISBLANK('Competition Data'!H197),"",'Competition Data'!H197)</f>
        <v>ENWL-276</v>
      </c>
      <c r="D197" s="136" t="str">
        <f>IF(ISBLANK('Competition Data'!B197),"",'Competition Data'!B197)</f>
        <v>S26</v>
      </c>
      <c r="E197" s="136" t="str">
        <f>IF(ISBLANK('Competition Data'!C197),"",'Competition Data'!C197)</f>
        <v>Dynamic</v>
      </c>
      <c r="F197" s="136">
        <f>IF(ISBLANK('Competition Data'!G197),"",'Competition Data'!G197)</f>
        <v>20266</v>
      </c>
      <c r="G197">
        <f>IF(ISBLANK('Competition Data'!D197),"",'Competition Data'!D197)</f>
        <v>48</v>
      </c>
      <c r="H197">
        <f>IF(ISBLANK('Competition Data'!E197),"",'Competition Data'!E197)</f>
        <v>59</v>
      </c>
      <c r="I197">
        <f>IF(ISBLANK('Competition Data'!F197),"",'Competition Data'!F197)</f>
        <v>5.87</v>
      </c>
      <c r="J197" t="str">
        <f t="shared" si="7"/>
        <v>Victoria Park (Dynamic)</v>
      </c>
    </row>
    <row r="198" spans="1:10" hidden="1">
      <c r="A198" t="str">
        <f t="shared" si="6"/>
        <v>Victoria ParkS27Dynamic</v>
      </c>
      <c r="B198" s="138" t="str">
        <f>IF(ISBLANK('Competition Data'!A198),"",'Competition Data'!A198)</f>
        <v>Victoria Park</v>
      </c>
      <c r="C198" s="136" t="str">
        <f>IF(ISBLANK('Competition Data'!H198),"",'Competition Data'!H198)</f>
        <v>ENWL-276</v>
      </c>
      <c r="D198" s="136" t="str">
        <f>IF(ISBLANK('Competition Data'!B198),"",'Competition Data'!B198)</f>
        <v>S27</v>
      </c>
      <c r="E198" s="136" t="str">
        <f>IF(ISBLANK('Competition Data'!C198),"",'Competition Data'!C198)</f>
        <v>Dynamic</v>
      </c>
      <c r="F198" s="136">
        <f>IF(ISBLANK('Competition Data'!G198),"",'Competition Data'!G198)</f>
        <v>6823</v>
      </c>
      <c r="G198">
        <f>IF(ISBLANK('Competition Data'!D198),"",'Competition Data'!D198)</f>
        <v>48</v>
      </c>
      <c r="H198">
        <f>IF(ISBLANK('Competition Data'!E198),"",'Competition Data'!E198)</f>
        <v>221</v>
      </c>
      <c r="I198">
        <f>IF(ISBLANK('Competition Data'!F198),"",'Competition Data'!F198)</f>
        <v>4.03</v>
      </c>
      <c r="J198" t="str">
        <f t="shared" si="7"/>
        <v>Victoria Park (Dynamic)</v>
      </c>
    </row>
    <row r="199" spans="1:10" hidden="1">
      <c r="A199" t="str">
        <f t="shared" si="6"/>
        <v>Victoria ParkW27/28Dynamic</v>
      </c>
      <c r="B199" s="138" t="str">
        <f>IF(ISBLANK('Competition Data'!A199),"",'Competition Data'!A199)</f>
        <v>Victoria Park</v>
      </c>
      <c r="C199" s="136" t="str">
        <f>IF(ISBLANK('Competition Data'!H199),"",'Competition Data'!H199)</f>
        <v>ENWL-276</v>
      </c>
      <c r="D199" s="136" t="str">
        <f>IF(ISBLANK('Competition Data'!B199),"",'Competition Data'!B199)</f>
        <v>W27/28</v>
      </c>
      <c r="E199" s="136" t="str">
        <f>IF(ISBLANK('Competition Data'!C199),"",'Competition Data'!C199)</f>
        <v>Dynamic</v>
      </c>
      <c r="F199" s="136">
        <f>IF(ISBLANK('Competition Data'!G199),"",'Competition Data'!G199)</f>
        <v>13443</v>
      </c>
      <c r="G199">
        <f>IF(ISBLANK('Competition Data'!D199),"",'Competition Data'!D199)</f>
        <v>48</v>
      </c>
      <c r="H199">
        <f>IF(ISBLANK('Competition Data'!E199),"",'Competition Data'!E199)</f>
        <v>320</v>
      </c>
      <c r="I199">
        <f>IF(ISBLANK('Competition Data'!F199),"",'Competition Data'!F199)</f>
        <v>7.94</v>
      </c>
      <c r="J199" t="str">
        <f t="shared" si="7"/>
        <v>Victoria Park (Dynamic)</v>
      </c>
    </row>
    <row r="200" spans="1:10" hidden="1">
      <c r="A200" t="str">
        <f t="shared" si="6"/>
        <v>WigtonS24Dynamic</v>
      </c>
      <c r="B200" s="138" t="str">
        <f>IF(ISBLANK('Competition Data'!A200),"",'Competition Data'!A200)</f>
        <v>Wigton</v>
      </c>
      <c r="C200" s="136" t="str">
        <f>IF(ISBLANK('Competition Data'!H200),"",'Competition Data'!H200)</f>
        <v>ENWL-277</v>
      </c>
      <c r="D200" s="136" t="str">
        <f>IF(ISBLANK('Competition Data'!B200),"",'Competition Data'!B200)</f>
        <v>S24</v>
      </c>
      <c r="E200" s="136" t="str">
        <f>IF(ISBLANK('Competition Data'!C200),"",'Competition Data'!C200)</f>
        <v>Dynamic</v>
      </c>
      <c r="F200" s="136">
        <f>IF(ISBLANK('Competition Data'!G200),"",'Competition Data'!G200)</f>
        <v>9242</v>
      </c>
      <c r="G200">
        <f>IF(ISBLANK('Competition Data'!D200),"",'Competition Data'!D200)</f>
        <v>48</v>
      </c>
      <c r="H200">
        <f>IF(ISBLANK('Competition Data'!E200),"",'Competition Data'!E200)</f>
        <v>354</v>
      </c>
      <c r="I200">
        <f>IF(ISBLANK('Competition Data'!F200),"",'Competition Data'!F200)</f>
        <v>2.64</v>
      </c>
      <c r="J200" t="str">
        <f t="shared" si="7"/>
        <v>Wigton (Dynamic)</v>
      </c>
    </row>
    <row r="201" spans="1:10" hidden="1">
      <c r="A201" t="str">
        <f t="shared" si="6"/>
        <v>WigtonS25Dynamic</v>
      </c>
      <c r="B201" s="138" t="str">
        <f>IF(ISBLANK('Competition Data'!A201),"",'Competition Data'!A201)</f>
        <v>Wigton</v>
      </c>
      <c r="C201" s="136" t="str">
        <f>IF(ISBLANK('Competition Data'!H201),"",'Competition Data'!H201)</f>
        <v>ENWL-277</v>
      </c>
      <c r="D201" s="136" t="str">
        <f>IF(ISBLANK('Competition Data'!B201),"",'Competition Data'!B201)</f>
        <v>S25</v>
      </c>
      <c r="E201" s="136" t="str">
        <f>IF(ISBLANK('Competition Data'!C201),"",'Competition Data'!C201)</f>
        <v>Dynamic</v>
      </c>
      <c r="F201" s="136">
        <f>IF(ISBLANK('Competition Data'!G201),"",'Competition Data'!G201)</f>
        <v>9472</v>
      </c>
      <c r="G201">
        <f>IF(ISBLANK('Competition Data'!D201),"",'Competition Data'!D201)</f>
        <v>48</v>
      </c>
      <c r="H201">
        <f>IF(ISBLANK('Competition Data'!E201),"",'Competition Data'!E201)</f>
        <v>502</v>
      </c>
      <c r="I201">
        <f>IF(ISBLANK('Competition Data'!F201),"",'Competition Data'!F201)</f>
        <v>3.06</v>
      </c>
      <c r="J201" t="str">
        <f t="shared" si="7"/>
        <v>Wigton (Dynamic)</v>
      </c>
    </row>
    <row r="202" spans="1:10" hidden="1">
      <c r="A202" t="str">
        <f t="shared" si="6"/>
        <v>WigtonS26Dynamic</v>
      </c>
      <c r="B202" s="138" t="str">
        <f>IF(ISBLANK('Competition Data'!A202),"",'Competition Data'!A202)</f>
        <v>Wigton</v>
      </c>
      <c r="C202" s="136" t="str">
        <f>IF(ISBLANK('Competition Data'!H202),"",'Competition Data'!H202)</f>
        <v>ENWL-277</v>
      </c>
      <c r="D202" s="136" t="str">
        <f>IF(ISBLANK('Competition Data'!B202),"",'Competition Data'!B202)</f>
        <v>S26</v>
      </c>
      <c r="E202" s="136" t="str">
        <f>IF(ISBLANK('Competition Data'!C202),"",'Competition Data'!C202)</f>
        <v>Dynamic</v>
      </c>
      <c r="F202" s="136">
        <f>IF(ISBLANK('Competition Data'!G202),"",'Competition Data'!G202)</f>
        <v>9612</v>
      </c>
      <c r="G202">
        <f>IF(ISBLANK('Competition Data'!D202),"",'Competition Data'!D202)</f>
        <v>48</v>
      </c>
      <c r="H202">
        <f>IF(ISBLANK('Competition Data'!E202),"",'Competition Data'!E202)</f>
        <v>606</v>
      </c>
      <c r="I202">
        <f>IF(ISBLANK('Competition Data'!F202),"",'Competition Data'!F202)</f>
        <v>3.36</v>
      </c>
      <c r="J202" t="str">
        <f t="shared" si="7"/>
        <v>Wigton (Dynamic)</v>
      </c>
    </row>
    <row r="203" spans="1:10" hidden="1">
      <c r="A203" t="str">
        <f t="shared" si="6"/>
        <v>WigtonW23/24Restore</v>
      </c>
      <c r="B203" s="138" t="str">
        <f>IF(ISBLANK('Competition Data'!A203),"",'Competition Data'!A203)</f>
        <v>Wigton</v>
      </c>
      <c r="C203" s="136" t="str">
        <f>IF(ISBLANK('Competition Data'!H203),"",'Competition Data'!H203)</f>
        <v>ENWL-278</v>
      </c>
      <c r="D203" s="136" t="str">
        <f>IF(ISBLANK('Competition Data'!B203),"",'Competition Data'!B203)</f>
        <v>W23/24</v>
      </c>
      <c r="E203" s="136" t="str">
        <f>IF(ISBLANK('Competition Data'!C203),"",'Competition Data'!C203)</f>
        <v>Restore</v>
      </c>
      <c r="F203" s="136">
        <f>IF(ISBLANK('Competition Data'!G203),"",'Competition Data'!G203)</f>
        <v>122846</v>
      </c>
      <c r="G203">
        <f>IF(ISBLANK('Competition Data'!D203),"",'Competition Data'!D203)</f>
        <v>100</v>
      </c>
      <c r="H203">
        <f>IF(ISBLANK('Competition Data'!E203),"",'Competition Data'!E203)</f>
        <v>100</v>
      </c>
      <c r="I203">
        <f>IF(ISBLANK('Competition Data'!F203),"",'Competition Data'!F203)</f>
        <v>24.17</v>
      </c>
      <c r="J203" t="str">
        <f t="shared" si="7"/>
        <v>Wigton (Restore)</v>
      </c>
    </row>
    <row r="204" spans="1:10" hidden="1">
      <c r="A204" t="str">
        <f t="shared" si="6"/>
        <v>WigtonW24/25Restore</v>
      </c>
      <c r="B204" s="138" t="str">
        <f>IF(ISBLANK('Competition Data'!A204),"",'Competition Data'!A204)</f>
        <v>Wigton</v>
      </c>
      <c r="C204" s="136" t="str">
        <f>IF(ISBLANK('Competition Data'!H204),"",'Competition Data'!H204)</f>
        <v>ENWL-278</v>
      </c>
      <c r="D204" s="136" t="str">
        <f>IF(ISBLANK('Competition Data'!B204),"",'Competition Data'!B204)</f>
        <v>W24/25</v>
      </c>
      <c r="E204" s="136" t="str">
        <f>IF(ISBLANK('Competition Data'!C204),"",'Competition Data'!C204)</f>
        <v>Restore</v>
      </c>
      <c r="F204" s="136">
        <f>IF(ISBLANK('Competition Data'!G204),"",'Competition Data'!G204)</f>
        <v>122846</v>
      </c>
      <c r="G204">
        <f>IF(ISBLANK('Competition Data'!D204),"",'Competition Data'!D204)</f>
        <v>100</v>
      </c>
      <c r="H204">
        <f>IF(ISBLANK('Competition Data'!E204),"",'Competition Data'!E204)</f>
        <v>100</v>
      </c>
      <c r="I204">
        <f>IF(ISBLANK('Competition Data'!F204),"",'Competition Data'!F204)</f>
        <v>24.17</v>
      </c>
      <c r="J204" t="str">
        <f t="shared" si="7"/>
        <v>Wigton (Restore)</v>
      </c>
    </row>
    <row r="205" spans="1:10" hidden="1">
      <c r="A205" t="str">
        <f t="shared" si="6"/>
        <v>WigtonW25/26Restore</v>
      </c>
      <c r="B205" s="138" t="str">
        <f>IF(ISBLANK('Competition Data'!A205),"",'Competition Data'!A205)</f>
        <v>Wigton</v>
      </c>
      <c r="C205" s="136" t="str">
        <f>IF(ISBLANK('Competition Data'!H205),"",'Competition Data'!H205)</f>
        <v>ENWL-278</v>
      </c>
      <c r="D205" s="136" t="str">
        <f>IF(ISBLANK('Competition Data'!B205),"",'Competition Data'!B205)</f>
        <v>W25/26</v>
      </c>
      <c r="E205" s="136" t="str">
        <f>IF(ISBLANK('Competition Data'!C205),"",'Competition Data'!C205)</f>
        <v>Restore</v>
      </c>
      <c r="F205" s="136">
        <f>IF(ISBLANK('Competition Data'!G205),"",'Competition Data'!G205)</f>
        <v>122846</v>
      </c>
      <c r="G205">
        <f>IF(ISBLANK('Competition Data'!D205),"",'Competition Data'!D205)</f>
        <v>100</v>
      </c>
      <c r="H205">
        <f>IF(ISBLANK('Competition Data'!E205),"",'Competition Data'!E205)</f>
        <v>100</v>
      </c>
      <c r="I205">
        <f>IF(ISBLANK('Competition Data'!F205),"",'Competition Data'!F205)</f>
        <v>24.17</v>
      </c>
      <c r="J205" t="str">
        <f t="shared" si="7"/>
        <v>Wigton (Restore)</v>
      </c>
    </row>
    <row r="206" spans="1:10" hidden="1">
      <c r="A206" t="str">
        <f t="shared" si="6"/>
        <v>WigtonW26/27Restore</v>
      </c>
      <c r="B206" s="138" t="str">
        <f>IF(ISBLANK('Competition Data'!A206),"",'Competition Data'!A206)</f>
        <v>Wigton</v>
      </c>
      <c r="C206" s="136" t="str">
        <f>IF(ISBLANK('Competition Data'!H206),"",'Competition Data'!H206)</f>
        <v>ENWL-278</v>
      </c>
      <c r="D206" s="136" t="str">
        <f>IF(ISBLANK('Competition Data'!B206),"",'Competition Data'!B206)</f>
        <v>W26/27</v>
      </c>
      <c r="E206" s="136" t="str">
        <f>IF(ISBLANK('Competition Data'!C206),"",'Competition Data'!C206)</f>
        <v>Restore</v>
      </c>
      <c r="F206" s="136">
        <f>IF(ISBLANK('Competition Data'!G206),"",'Competition Data'!G206)</f>
        <v>122846</v>
      </c>
      <c r="G206">
        <f>IF(ISBLANK('Competition Data'!D206),"",'Competition Data'!D206)</f>
        <v>100</v>
      </c>
      <c r="H206">
        <f>IF(ISBLANK('Competition Data'!E206),"",'Competition Data'!E206)</f>
        <v>100</v>
      </c>
      <c r="I206">
        <f>IF(ISBLANK('Competition Data'!F206),"",'Competition Data'!F206)</f>
        <v>24.17</v>
      </c>
      <c r="J206" t="str">
        <f t="shared" si="7"/>
        <v>Wigton (Restore)</v>
      </c>
    </row>
    <row r="207" spans="1:10" hidden="1">
      <c r="A207" t="str">
        <f t="shared" si="6"/>
        <v>WigtonS27Restore</v>
      </c>
      <c r="B207" s="138" t="str">
        <f>IF(ISBLANK('Competition Data'!A207),"",'Competition Data'!A207)</f>
        <v>Wigton</v>
      </c>
      <c r="C207" s="136" t="str">
        <f>IF(ISBLANK('Competition Data'!H207),"",'Competition Data'!H207)</f>
        <v>ENWL-278</v>
      </c>
      <c r="D207" s="136" t="str">
        <f>IF(ISBLANK('Competition Data'!B207),"",'Competition Data'!B207)</f>
        <v>S27</v>
      </c>
      <c r="E207" s="136" t="str">
        <f>IF(ISBLANK('Competition Data'!C207),"",'Competition Data'!C207)</f>
        <v>Restore</v>
      </c>
      <c r="F207" s="136">
        <f>IF(ISBLANK('Competition Data'!G207),"",'Competition Data'!G207)</f>
        <v>122846</v>
      </c>
      <c r="G207">
        <f>IF(ISBLANK('Competition Data'!D207),"",'Competition Data'!D207)</f>
        <v>100</v>
      </c>
      <c r="H207">
        <f>IF(ISBLANK('Competition Data'!E207),"",'Competition Data'!E207)</f>
        <v>100</v>
      </c>
      <c r="I207">
        <f>IF(ISBLANK('Competition Data'!F207),"",'Competition Data'!F207)</f>
        <v>24.17</v>
      </c>
      <c r="J207" t="str">
        <f t="shared" si="7"/>
        <v>Wigton (Restore)</v>
      </c>
    </row>
    <row r="208" spans="1:10" hidden="1">
      <c r="A208" t="str">
        <f t="shared" si="6"/>
        <v>WigtonW27/28Restore</v>
      </c>
      <c r="B208" s="138" t="str">
        <f>IF(ISBLANK('Competition Data'!A208),"",'Competition Data'!A208)</f>
        <v>Wigton</v>
      </c>
      <c r="C208" s="136" t="str">
        <f>IF(ISBLANK('Competition Data'!H208),"",'Competition Data'!H208)</f>
        <v>ENWL-278</v>
      </c>
      <c r="D208" s="136" t="str">
        <f>IF(ISBLANK('Competition Data'!B208),"",'Competition Data'!B208)</f>
        <v>W27/28</v>
      </c>
      <c r="E208" s="136" t="str">
        <f>IF(ISBLANK('Competition Data'!C208),"",'Competition Data'!C208)</f>
        <v>Restore</v>
      </c>
      <c r="F208" s="136">
        <f>IF(ISBLANK('Competition Data'!G208),"",'Competition Data'!G208)</f>
        <v>122846</v>
      </c>
      <c r="G208">
        <f>IF(ISBLANK('Competition Data'!D208),"",'Competition Data'!D208)</f>
        <v>100</v>
      </c>
      <c r="H208">
        <f>IF(ISBLANK('Competition Data'!E208),"",'Competition Data'!E208)</f>
        <v>100</v>
      </c>
      <c r="I208">
        <f>IF(ISBLANK('Competition Data'!F208),"",'Competition Data'!F208)</f>
        <v>24.17</v>
      </c>
      <c r="J208" t="str">
        <f t="shared" si="7"/>
        <v>Wigton (Restore)</v>
      </c>
    </row>
    <row r="209" spans="1:10" hidden="1">
      <c r="A209" t="str">
        <f t="shared" si="6"/>
        <v>WigtonW23/24Secure</v>
      </c>
      <c r="B209" s="138" t="str">
        <f>IF(ISBLANK('Competition Data'!A209),"",'Competition Data'!A209)</f>
        <v>Wigton</v>
      </c>
      <c r="C209" s="136" t="str">
        <f>IF(ISBLANK('Competition Data'!H209),"",'Competition Data'!H209)</f>
        <v>ENWL-279</v>
      </c>
      <c r="D209" s="136" t="str">
        <f>IF(ISBLANK('Competition Data'!B209),"",'Competition Data'!B209)</f>
        <v>W23/24</v>
      </c>
      <c r="E209" s="136" t="str">
        <f>IF(ISBLANK('Competition Data'!C209),"",'Competition Data'!C209)</f>
        <v>Secure</v>
      </c>
      <c r="F209" s="136">
        <f>IF(ISBLANK('Competition Data'!G209),"",'Competition Data'!G209)</f>
        <v>22999</v>
      </c>
      <c r="G209">
        <f>IF(ISBLANK('Competition Data'!D209),"",'Competition Data'!D209)</f>
        <v>100</v>
      </c>
      <c r="H209">
        <f>IF(ISBLANK('Competition Data'!E209),"",'Competition Data'!E209)</f>
        <v>839</v>
      </c>
      <c r="I209">
        <f>IF(ISBLANK('Competition Data'!F209),"",'Competition Data'!F209)</f>
        <v>2.2599999999999998</v>
      </c>
      <c r="J209" t="str">
        <f t="shared" si="7"/>
        <v>Wigton (Secure)</v>
      </c>
    </row>
    <row r="210" spans="1:10" hidden="1">
      <c r="A210" t="str">
        <f t="shared" si="6"/>
        <v>WigtonW24/25Secure</v>
      </c>
      <c r="B210" s="138" t="str">
        <f>IF(ISBLANK('Competition Data'!A210),"",'Competition Data'!A210)</f>
        <v>Wigton</v>
      </c>
      <c r="C210" s="136" t="str">
        <f>IF(ISBLANK('Competition Data'!H210),"",'Competition Data'!H210)</f>
        <v>ENWL-279</v>
      </c>
      <c r="D210" s="136" t="str">
        <f>IF(ISBLANK('Competition Data'!B210),"",'Competition Data'!B210)</f>
        <v>W24/25</v>
      </c>
      <c r="E210" s="136" t="str">
        <f>IF(ISBLANK('Competition Data'!C210),"",'Competition Data'!C210)</f>
        <v>Secure</v>
      </c>
      <c r="F210" s="136">
        <f>IF(ISBLANK('Competition Data'!G210),"",'Competition Data'!G210)</f>
        <v>13757</v>
      </c>
      <c r="G210">
        <f>IF(ISBLANK('Competition Data'!D210),"",'Competition Data'!D210)</f>
        <v>100</v>
      </c>
      <c r="H210">
        <f>IF(ISBLANK('Competition Data'!E210),"",'Competition Data'!E210)</f>
        <v>1082</v>
      </c>
      <c r="I210">
        <f>IF(ISBLANK('Competition Data'!F210),"",'Competition Data'!F210)</f>
        <v>3.93</v>
      </c>
      <c r="J210" t="str">
        <f t="shared" si="7"/>
        <v>Wigton (Secure)</v>
      </c>
    </row>
    <row r="211" spans="1:10" hidden="1">
      <c r="A211" t="str">
        <f t="shared" si="6"/>
        <v>WigtonW25/26Secure</v>
      </c>
      <c r="B211" s="138" t="str">
        <f>IF(ISBLANK('Competition Data'!A211),"",'Competition Data'!A211)</f>
        <v>Wigton</v>
      </c>
      <c r="C211" s="136" t="str">
        <f>IF(ISBLANK('Competition Data'!H211),"",'Competition Data'!H211)</f>
        <v>ENWL-279</v>
      </c>
      <c r="D211" s="136" t="str">
        <f>IF(ISBLANK('Competition Data'!B211),"",'Competition Data'!B211)</f>
        <v>W25/26</v>
      </c>
      <c r="E211" s="136" t="str">
        <f>IF(ISBLANK('Competition Data'!C211),"",'Competition Data'!C211)</f>
        <v>Secure</v>
      </c>
      <c r="F211" s="136">
        <f>IF(ISBLANK('Competition Data'!G211),"",'Competition Data'!G211)</f>
        <v>13527</v>
      </c>
      <c r="G211">
        <f>IF(ISBLANK('Competition Data'!D211),"",'Competition Data'!D211)</f>
        <v>100</v>
      </c>
      <c r="H211">
        <f>IF(ISBLANK('Competition Data'!E211),"",'Competition Data'!E211)</f>
        <v>1234</v>
      </c>
      <c r="I211">
        <f>IF(ISBLANK('Competition Data'!F211),"",'Competition Data'!F211)</f>
        <v>4.37</v>
      </c>
      <c r="J211" t="str">
        <f t="shared" si="7"/>
        <v>Wigton (Secure)</v>
      </c>
    </row>
    <row r="212" spans="1:10" hidden="1">
      <c r="A212" t="str">
        <f t="shared" si="6"/>
        <v>WigtonW26/27Secure</v>
      </c>
      <c r="B212" s="138" t="str">
        <f>IF(ISBLANK('Competition Data'!A212),"",'Competition Data'!A212)</f>
        <v>Wigton</v>
      </c>
      <c r="C212" s="136" t="str">
        <f>IF(ISBLANK('Competition Data'!H212),"",'Competition Data'!H212)</f>
        <v>ENWL-279</v>
      </c>
      <c r="D212" s="136" t="str">
        <f>IF(ISBLANK('Competition Data'!B212),"",'Competition Data'!B212)</f>
        <v>W26/27</v>
      </c>
      <c r="E212" s="136" t="str">
        <f>IF(ISBLANK('Competition Data'!C212),"",'Competition Data'!C212)</f>
        <v>Secure</v>
      </c>
      <c r="F212" s="136">
        <f>IF(ISBLANK('Competition Data'!G212),"",'Competition Data'!G212)</f>
        <v>13387</v>
      </c>
      <c r="G212">
        <f>IF(ISBLANK('Competition Data'!D212),"",'Competition Data'!D212)</f>
        <v>100</v>
      </c>
      <c r="H212">
        <f>IF(ISBLANK('Competition Data'!E212),"",'Competition Data'!E212)</f>
        <v>1333</v>
      </c>
      <c r="I212">
        <f>IF(ISBLANK('Competition Data'!F212),"",'Competition Data'!F212)</f>
        <v>4.68</v>
      </c>
      <c r="J212" t="str">
        <f t="shared" si="7"/>
        <v>Wigton (Secure)</v>
      </c>
    </row>
    <row r="213" spans="1:10" hidden="1">
      <c r="A213" t="str">
        <f t="shared" si="6"/>
        <v>WigtonS27Secure</v>
      </c>
      <c r="B213" s="138" t="str">
        <f>IF(ISBLANK('Competition Data'!A213),"",'Competition Data'!A213)</f>
        <v>Wigton</v>
      </c>
      <c r="C213" s="136" t="str">
        <f>IF(ISBLANK('Competition Data'!H213),"",'Competition Data'!H213)</f>
        <v>ENWL-279</v>
      </c>
      <c r="D213" s="136" t="str">
        <f>IF(ISBLANK('Competition Data'!B213),"",'Competition Data'!B213)</f>
        <v>S27</v>
      </c>
      <c r="E213" s="136" t="str">
        <f>IF(ISBLANK('Competition Data'!C213),"",'Competition Data'!C213)</f>
        <v>Secure</v>
      </c>
      <c r="F213" s="136">
        <f>IF(ISBLANK('Competition Data'!G213),"",'Competition Data'!G213)</f>
        <v>9757</v>
      </c>
      <c r="G213">
        <f>IF(ISBLANK('Competition Data'!D213),"",'Competition Data'!D213)</f>
        <v>100</v>
      </c>
      <c r="H213">
        <f>IF(ISBLANK('Competition Data'!E213),"",'Competition Data'!E213)</f>
        <v>749</v>
      </c>
      <c r="I213">
        <f>IF(ISBLANK('Competition Data'!F213),"",'Competition Data'!F213)</f>
        <v>3.78</v>
      </c>
      <c r="J213" t="str">
        <f t="shared" si="7"/>
        <v>Wigton (Secure)</v>
      </c>
    </row>
    <row r="214" spans="1:10" hidden="1">
      <c r="A214" t="str">
        <f t="shared" si="6"/>
        <v>WigtonW27/28Secure</v>
      </c>
      <c r="B214" s="138" t="str">
        <f>IF(ISBLANK('Competition Data'!A214),"",'Competition Data'!A214)</f>
        <v>Wigton</v>
      </c>
      <c r="C214" s="136" t="str">
        <f>IF(ISBLANK('Competition Data'!H214),"",'Competition Data'!H214)</f>
        <v>ENWL-279</v>
      </c>
      <c r="D214" s="136" t="str">
        <f>IF(ISBLANK('Competition Data'!B214),"",'Competition Data'!B214)</f>
        <v>W27/28</v>
      </c>
      <c r="E214" s="136" t="str">
        <f>IF(ISBLANK('Competition Data'!C214),"",'Competition Data'!C214)</f>
        <v>Secure</v>
      </c>
      <c r="F214" s="136">
        <f>IF(ISBLANK('Competition Data'!G214),"",'Competition Data'!G214)</f>
        <v>13242</v>
      </c>
      <c r="G214">
        <f>IF(ISBLANK('Competition Data'!D214),"",'Competition Data'!D214)</f>
        <v>100</v>
      </c>
      <c r="H214">
        <f>IF(ISBLANK('Competition Data'!E214),"",'Competition Data'!E214)</f>
        <v>1465</v>
      </c>
      <c r="I214">
        <f>IF(ISBLANK('Competition Data'!F214),"",'Competition Data'!F214)</f>
        <v>5.13</v>
      </c>
      <c r="J214" t="str">
        <f t="shared" si="7"/>
        <v>Wigton (Secure)</v>
      </c>
    </row>
    <row r="215" spans="1:10" hidden="1">
      <c r="A215" t="str">
        <f t="shared" si="6"/>
        <v>YealandFY24Restore</v>
      </c>
      <c r="B215" s="138" t="str">
        <f>IF(ISBLANK('Competition Data'!A215),"",'Competition Data'!A215)</f>
        <v>Yealand</v>
      </c>
      <c r="C215" s="136" t="str">
        <f>IF(ISBLANK('Competition Data'!H215),"",'Competition Data'!H215)</f>
        <v>ENWL-280</v>
      </c>
      <c r="D215" s="136" t="str">
        <f>IF(ISBLANK('Competition Data'!B215),"",'Competition Data'!B215)</f>
        <v>FY24</v>
      </c>
      <c r="E215" s="136" t="str">
        <f>IF(ISBLANK('Competition Data'!C215),"",'Competition Data'!C215)</f>
        <v>Restore</v>
      </c>
      <c r="F215" s="136">
        <f>IF(ISBLANK('Competition Data'!G215),"",'Competition Data'!G215)</f>
        <v>25583</v>
      </c>
      <c r="G215">
        <f>IF(ISBLANK('Competition Data'!D215),"",'Competition Data'!D215)</f>
        <v>100</v>
      </c>
      <c r="H215">
        <f>IF(ISBLANK('Competition Data'!E215),"",'Competition Data'!E215)</f>
        <v>0</v>
      </c>
      <c r="I215">
        <f>IF(ISBLANK('Competition Data'!F215),"",'Competition Data'!F215)</f>
        <v>3.36</v>
      </c>
      <c r="J215" t="str">
        <f t="shared" si="7"/>
        <v>Yealand (Restore)</v>
      </c>
    </row>
    <row r="216" spans="1:10" hidden="1">
      <c r="A216" t="str">
        <f t="shared" si="6"/>
        <v>YealandFY25Restore</v>
      </c>
      <c r="B216" s="138" t="str">
        <f>IF(ISBLANK('Competition Data'!A216),"",'Competition Data'!A216)</f>
        <v>Yealand</v>
      </c>
      <c r="C216" s="136" t="str">
        <f>IF(ISBLANK('Competition Data'!H216),"",'Competition Data'!H216)</f>
        <v>ENWL-280</v>
      </c>
      <c r="D216" s="136" t="str">
        <f>IF(ISBLANK('Competition Data'!B216),"",'Competition Data'!B216)</f>
        <v>FY25</v>
      </c>
      <c r="E216" s="136" t="str">
        <f>IF(ISBLANK('Competition Data'!C216),"",'Competition Data'!C216)</f>
        <v>Restore</v>
      </c>
      <c r="F216" s="136">
        <f>IF(ISBLANK('Competition Data'!G216),"",'Competition Data'!G216)</f>
        <v>25583</v>
      </c>
      <c r="G216">
        <f>IF(ISBLANK('Competition Data'!D216),"",'Competition Data'!D216)</f>
        <v>100</v>
      </c>
      <c r="H216">
        <f>IF(ISBLANK('Competition Data'!E216),"",'Competition Data'!E216)</f>
        <v>0</v>
      </c>
      <c r="I216">
        <f>IF(ISBLANK('Competition Data'!F216),"",'Competition Data'!F216)</f>
        <v>3.36</v>
      </c>
      <c r="J216" t="str">
        <f t="shared" si="7"/>
        <v>Yealand (Restore)</v>
      </c>
    </row>
    <row r="217" spans="1:10" hidden="1">
      <c r="A217" t="str">
        <f t="shared" si="6"/>
        <v>YealandFY26Restore</v>
      </c>
      <c r="B217" s="138" t="str">
        <f>IF(ISBLANK('Competition Data'!A217),"",'Competition Data'!A217)</f>
        <v>Yealand</v>
      </c>
      <c r="C217" s="136" t="str">
        <f>IF(ISBLANK('Competition Data'!H217),"",'Competition Data'!H217)</f>
        <v>ENWL-280</v>
      </c>
      <c r="D217" s="136" t="str">
        <f>IF(ISBLANK('Competition Data'!B217),"",'Competition Data'!B217)</f>
        <v>FY26</v>
      </c>
      <c r="E217" s="136" t="str">
        <f>IF(ISBLANK('Competition Data'!C217),"",'Competition Data'!C217)</f>
        <v>Restore</v>
      </c>
      <c r="F217" s="136">
        <f>IF(ISBLANK('Competition Data'!G217),"",'Competition Data'!G217)</f>
        <v>25583</v>
      </c>
      <c r="G217">
        <f>IF(ISBLANK('Competition Data'!D217),"",'Competition Data'!D217)</f>
        <v>100</v>
      </c>
      <c r="H217">
        <f>IF(ISBLANK('Competition Data'!E217),"",'Competition Data'!E217)</f>
        <v>0</v>
      </c>
      <c r="I217">
        <f>IF(ISBLANK('Competition Data'!F217),"",'Competition Data'!F217)</f>
        <v>3.36</v>
      </c>
      <c r="J217" t="str">
        <f t="shared" si="7"/>
        <v>Yealand (Restore)</v>
      </c>
    </row>
    <row r="218" spans="1:10" hidden="1">
      <c r="A218" t="str">
        <f t="shared" si="6"/>
        <v>YealandFY27Restore</v>
      </c>
      <c r="B218" s="138" t="str">
        <f>IF(ISBLANK('Competition Data'!A218),"",'Competition Data'!A218)</f>
        <v>Yealand</v>
      </c>
      <c r="C218" s="136" t="str">
        <f>IF(ISBLANK('Competition Data'!H218),"",'Competition Data'!H218)</f>
        <v>ENWL-280</v>
      </c>
      <c r="D218" s="136" t="str">
        <f>IF(ISBLANK('Competition Data'!B218),"",'Competition Data'!B218)</f>
        <v>FY27</v>
      </c>
      <c r="E218" s="136" t="str">
        <f>IF(ISBLANK('Competition Data'!C218),"",'Competition Data'!C218)</f>
        <v>Restore</v>
      </c>
      <c r="F218" s="136">
        <f>IF(ISBLANK('Competition Data'!G218),"",'Competition Data'!G218)</f>
        <v>25583</v>
      </c>
      <c r="G218">
        <f>IF(ISBLANK('Competition Data'!D218),"",'Competition Data'!D218)</f>
        <v>100</v>
      </c>
      <c r="H218">
        <f>IF(ISBLANK('Competition Data'!E218),"",'Competition Data'!E218)</f>
        <v>0</v>
      </c>
      <c r="I218">
        <f>IF(ISBLANK('Competition Data'!F218),"",'Competition Data'!F218)</f>
        <v>3.36</v>
      </c>
      <c r="J218" t="str">
        <f t="shared" si="7"/>
        <v>Yealand (Restore)</v>
      </c>
    </row>
    <row r="219" spans="1:10" hidden="1">
      <c r="B219" s="138" t="str">
        <f>IF(ISBLANK('Competition Data'!A219),"",'Competition Data'!A219)</f>
        <v>Yealand</v>
      </c>
      <c r="J219" t="str">
        <f>CONCATENATE(B219," (",E219,")")</f>
        <v>Yealand ()</v>
      </c>
    </row>
    <row r="220" spans="1:10" hidden="1">
      <c r="B220" s="138" t="str">
        <f>IF(ISBLANK('Competition Data'!A220),"",'Competition Data'!A220)</f>
        <v/>
      </c>
      <c r="J220" t="str">
        <f t="shared" si="7"/>
        <v xml:space="preserve"> ()</v>
      </c>
    </row>
    <row r="221" spans="1:10" hidden="1">
      <c r="B221" s="138" t="str">
        <f>IF(ISBLANK('Competition Data'!A221),"",'Competition Data'!A221)</f>
        <v/>
      </c>
      <c r="J221" t="str">
        <f t="shared" si="7"/>
        <v xml:space="preserve"> ()</v>
      </c>
    </row>
    <row r="222" spans="1:10" hidden="1">
      <c r="B222" s="138" t="str">
        <f>IF(ISBLANK('Competition Data'!A222),"",'Competition Data'!A222)</f>
        <v/>
      </c>
      <c r="J222" t="str">
        <f t="shared" si="7"/>
        <v xml:space="preserve"> ()</v>
      </c>
    </row>
    <row r="223" spans="1:10" hidden="1">
      <c r="B223" s="138" t="str">
        <f>IF(ISBLANK('Competition Data'!A223),"",'Competition Data'!A223)</f>
        <v/>
      </c>
      <c r="J223" t="str">
        <f t="shared" si="7"/>
        <v xml:space="preserve"> ()</v>
      </c>
    </row>
    <row r="224" spans="1:10" hidden="1">
      <c r="B224" s="138" t="str">
        <f>IF(ISBLANK('Competition Data'!A224),"",'Competition Data'!A224)</f>
        <v/>
      </c>
      <c r="J224" t="str">
        <f t="shared" si="7"/>
        <v xml:space="preserve"> ()</v>
      </c>
    </row>
    <row r="225" spans="2:10" hidden="1">
      <c r="B225" s="138" t="str">
        <f>IF(ISBLANK('Competition Data'!A225),"",'Competition Data'!A225)</f>
        <v/>
      </c>
      <c r="J225" t="str">
        <f t="shared" si="7"/>
        <v xml:space="preserve"> ()</v>
      </c>
    </row>
    <row r="226" spans="2:10" hidden="1">
      <c r="B226" s="138" t="str">
        <f>IF(ISBLANK('Competition Data'!A226),"",'Competition Data'!A226)</f>
        <v/>
      </c>
      <c r="J226" t="str">
        <f t="shared" si="7"/>
        <v xml:space="preserve"> ()</v>
      </c>
    </row>
    <row r="227" spans="2:10" hidden="1">
      <c r="B227" s="138" t="str">
        <f>IF(ISBLANK('Competition Data'!A227),"",'Competition Data'!A227)</f>
        <v/>
      </c>
      <c r="J227" t="str">
        <f t="shared" si="7"/>
        <v xml:space="preserve"> ()</v>
      </c>
    </row>
    <row r="228" spans="2:10" hidden="1">
      <c r="B228" s="138" t="str">
        <f>IF(ISBLANK('Competition Data'!A228),"",'Competition Data'!A228)</f>
        <v/>
      </c>
      <c r="J228" t="str">
        <f t="shared" si="7"/>
        <v xml:space="preserve"> ()</v>
      </c>
    </row>
    <row r="229" spans="2:10" hidden="1">
      <c r="B229" s="138" t="str">
        <f>IF(ISBLANK('Competition Data'!A229),"",'Competition Data'!A229)</f>
        <v/>
      </c>
      <c r="J229" t="str">
        <f t="shared" si="7"/>
        <v xml:space="preserve"> ()</v>
      </c>
    </row>
    <row r="230" spans="2:10" hidden="1">
      <c r="B230" s="138" t="str">
        <f>IF(ISBLANK('Competition Data'!A230),"",'Competition Data'!A230)</f>
        <v/>
      </c>
      <c r="J230" t="str">
        <f t="shared" si="7"/>
        <v xml:space="preserve"> ()</v>
      </c>
    </row>
    <row r="231" spans="2:10" hidden="1">
      <c r="B231" s="138" t="str">
        <f>IF(ISBLANK('Competition Data'!A231),"",'Competition Data'!A231)</f>
        <v/>
      </c>
      <c r="J231" t="str">
        <f t="shared" si="7"/>
        <v xml:space="preserve"> ()</v>
      </c>
    </row>
    <row r="232" spans="2:10" hidden="1">
      <c r="B232" s="138" t="str">
        <f>IF(ISBLANK('Competition Data'!A232),"",'Competition Data'!A232)</f>
        <v/>
      </c>
      <c r="J232" t="str">
        <f t="shared" si="7"/>
        <v xml:space="preserve"> ()</v>
      </c>
    </row>
    <row r="233" spans="2:10" hidden="1">
      <c r="B233" s="138" t="str">
        <f>IF(ISBLANK('Competition Data'!A233),"",'Competition Data'!A233)</f>
        <v/>
      </c>
      <c r="J233" t="str">
        <f t="shared" si="7"/>
        <v xml:space="preserve"> ()</v>
      </c>
    </row>
    <row r="234" spans="2:10" hidden="1">
      <c r="B234" s="138" t="str">
        <f>IF(ISBLANK('Competition Data'!A234),"",'Competition Data'!A234)</f>
        <v/>
      </c>
      <c r="J234" t="str">
        <f t="shared" si="7"/>
        <v xml:space="preserve"> ()</v>
      </c>
    </row>
    <row r="235" spans="2:10" hidden="1">
      <c r="B235" s="138" t="str">
        <f>IF(ISBLANK('Competition Data'!A235),"",'Competition Data'!A235)</f>
        <v/>
      </c>
      <c r="J235" t="str">
        <f t="shared" si="7"/>
        <v xml:space="preserve"> ()</v>
      </c>
    </row>
    <row r="236" spans="2:10" hidden="1">
      <c r="B236" s="138" t="str">
        <f>IF(ISBLANK('Competition Data'!A236),"",'Competition Data'!A236)</f>
        <v/>
      </c>
      <c r="J236" t="str">
        <f t="shared" si="7"/>
        <v xml:space="preserve"> ()</v>
      </c>
    </row>
    <row r="237" spans="2:10" hidden="1">
      <c r="B237" s="138" t="str">
        <f>IF(ISBLANK('Competition Data'!A237),"",'Competition Data'!A237)</f>
        <v/>
      </c>
      <c r="J237" t="str">
        <f t="shared" si="7"/>
        <v xml:space="preserve"> ()</v>
      </c>
    </row>
    <row r="238" spans="2:10" hidden="1">
      <c r="B238" s="138" t="str">
        <f>IF(ISBLANK('Competition Data'!A238),"",'Competition Data'!A238)</f>
        <v/>
      </c>
      <c r="J238" t="str">
        <f t="shared" si="7"/>
        <v xml:space="preserve"> ()</v>
      </c>
    </row>
    <row r="239" spans="2:10" hidden="1">
      <c r="B239" s="138" t="str">
        <f>IF(ISBLANK('Competition Data'!A239),"",'Competition Data'!A239)</f>
        <v/>
      </c>
      <c r="J239" t="str">
        <f t="shared" si="7"/>
        <v xml:space="preserve"> ()</v>
      </c>
    </row>
    <row r="240" spans="2:10" hidden="1">
      <c r="B240" s="138" t="str">
        <f>IF(ISBLANK('Competition Data'!A240),"",'Competition Data'!A240)</f>
        <v/>
      </c>
      <c r="J240" t="str">
        <f t="shared" si="7"/>
        <v xml:space="preserve"> ()</v>
      </c>
    </row>
    <row r="241" spans="2:10" hidden="1">
      <c r="B241" s="138" t="str">
        <f>IF(ISBLANK('Competition Data'!A241),"",'Competition Data'!A241)</f>
        <v/>
      </c>
      <c r="J241" t="str">
        <f t="shared" si="7"/>
        <v xml:space="preserve"> ()</v>
      </c>
    </row>
    <row r="242" spans="2:10" hidden="1">
      <c r="B242" s="138" t="str">
        <f>IF(ISBLANK('Competition Data'!A242),"",'Competition Data'!A242)</f>
        <v/>
      </c>
      <c r="J242" t="str">
        <f t="shared" si="7"/>
        <v xml:space="preserve"> ()</v>
      </c>
    </row>
    <row r="243" spans="2:10" hidden="1">
      <c r="B243" s="138" t="str">
        <f>IF(ISBLANK('Competition Data'!A243),"",'Competition Data'!A243)</f>
        <v/>
      </c>
      <c r="J243" t="str">
        <f t="shared" si="7"/>
        <v xml:space="preserve"> ()</v>
      </c>
    </row>
    <row r="244" spans="2:10" hidden="1">
      <c r="B244" s="138" t="str">
        <f>IF(ISBLANK('Competition Data'!A244),"",'Competition Data'!A244)</f>
        <v/>
      </c>
      <c r="J244" t="str">
        <f t="shared" si="7"/>
        <v xml:space="preserve"> ()</v>
      </c>
    </row>
    <row r="245" spans="2:10" hidden="1">
      <c r="B245" s="138" t="str">
        <f>IF(ISBLANK('Competition Data'!A245),"",'Competition Data'!A245)</f>
        <v/>
      </c>
      <c r="J245" t="str">
        <f t="shared" si="7"/>
        <v xml:space="preserve"> ()</v>
      </c>
    </row>
    <row r="246" spans="2:10" hidden="1">
      <c r="B246" s="138" t="str">
        <f>IF(ISBLANK('Competition Data'!A246),"",'Competition Data'!A246)</f>
        <v/>
      </c>
      <c r="J246" t="str">
        <f t="shared" si="7"/>
        <v xml:space="preserve"> ()</v>
      </c>
    </row>
    <row r="247" spans="2:10" hidden="1">
      <c r="B247" s="138" t="str">
        <f>IF(ISBLANK('Competition Data'!A247),"",'Competition Data'!A247)</f>
        <v/>
      </c>
      <c r="J247" t="str">
        <f t="shared" si="7"/>
        <v xml:space="preserve"> ()</v>
      </c>
    </row>
    <row r="248" spans="2:10" hidden="1">
      <c r="B248" s="138" t="str">
        <f>IF(ISBLANK('Competition Data'!A248),"",'Competition Data'!A248)</f>
        <v/>
      </c>
      <c r="J248" t="str">
        <f t="shared" si="7"/>
        <v xml:space="preserve"> ()</v>
      </c>
    </row>
    <row r="249" spans="2:10" hidden="1">
      <c r="B249" s="138" t="str">
        <f>IF(ISBLANK('Competition Data'!A249),"",'Competition Data'!A249)</f>
        <v/>
      </c>
      <c r="J249" t="str">
        <f t="shared" si="7"/>
        <v xml:space="preserve"> ()</v>
      </c>
    </row>
    <row r="250" spans="2:10" hidden="1">
      <c r="B250" s="138" t="str">
        <f>IF(ISBLANK('Competition Data'!A250),"",'Competition Data'!A250)</f>
        <v/>
      </c>
      <c r="J250" t="str">
        <f t="shared" si="7"/>
        <v xml:space="preserve"> ()</v>
      </c>
    </row>
    <row r="251" spans="2:10" hidden="1">
      <c r="B251" s="138" t="str">
        <f>IF(ISBLANK('Competition Data'!A251),"",'Competition Data'!A251)</f>
        <v/>
      </c>
      <c r="J251" t="str">
        <f t="shared" si="7"/>
        <v xml:space="preserve"> ()</v>
      </c>
    </row>
    <row r="252" spans="2:10" hidden="1">
      <c r="B252" s="138" t="str">
        <f>IF(ISBLANK('Competition Data'!A252),"",'Competition Data'!A252)</f>
        <v/>
      </c>
      <c r="J252" t="str">
        <f t="shared" si="7"/>
        <v xml:space="preserve"> ()</v>
      </c>
    </row>
    <row r="253" spans="2:10" hidden="1">
      <c r="B253" s="138" t="str">
        <f>IF(ISBLANK('Competition Data'!A253),"",'Competition Data'!A253)</f>
        <v/>
      </c>
      <c r="J253" t="str">
        <f t="shared" si="7"/>
        <v xml:space="preserve"> ()</v>
      </c>
    </row>
    <row r="254" spans="2:10" hidden="1">
      <c r="B254" s="138" t="str">
        <f>IF(ISBLANK('Competition Data'!A254),"",'Competition Data'!A254)</f>
        <v/>
      </c>
      <c r="J254" t="str">
        <f t="shared" si="7"/>
        <v xml:space="preserve"> ()</v>
      </c>
    </row>
    <row r="255" spans="2:10" hidden="1">
      <c r="B255" s="138" t="str">
        <f>IF(ISBLANK('Competition Data'!A255),"",'Competition Data'!A255)</f>
        <v/>
      </c>
      <c r="J255" t="str">
        <f t="shared" si="7"/>
        <v xml:space="preserve"> ()</v>
      </c>
    </row>
    <row r="256" spans="2:10" hidden="1">
      <c r="B256" s="138" t="str">
        <f>IF(ISBLANK('Competition Data'!A256),"",'Competition Data'!A256)</f>
        <v/>
      </c>
      <c r="J256" t="str">
        <f t="shared" si="7"/>
        <v xml:space="preserve"> ()</v>
      </c>
    </row>
    <row r="257" spans="2:10" hidden="1">
      <c r="B257" s="138" t="str">
        <f>IF(ISBLANK('Competition Data'!A257),"",'Competition Data'!A257)</f>
        <v/>
      </c>
      <c r="J257" t="str">
        <f t="shared" si="7"/>
        <v xml:space="preserve"> ()</v>
      </c>
    </row>
    <row r="258" spans="2:10" hidden="1">
      <c r="B258" s="138" t="str">
        <f>IF(ISBLANK('Competition Data'!A258),"",'Competition Data'!A258)</f>
        <v/>
      </c>
      <c r="J258" t="str">
        <f t="shared" si="7"/>
        <v xml:space="preserve"> ()</v>
      </c>
    </row>
    <row r="259" spans="2:10" hidden="1">
      <c r="B259" s="138" t="str">
        <f>IF(ISBLANK('Competition Data'!A259),"",'Competition Data'!A259)</f>
        <v/>
      </c>
      <c r="J259" t="str">
        <f t="shared" ref="J259:J282" si="8">CONCATENATE(B259," (",E259,")")</f>
        <v xml:space="preserve"> ()</v>
      </c>
    </row>
    <row r="260" spans="2:10" hidden="1">
      <c r="B260" s="138" t="str">
        <f>IF(ISBLANK('Competition Data'!A260),"",'Competition Data'!A260)</f>
        <v/>
      </c>
      <c r="J260" t="str">
        <f t="shared" si="8"/>
        <v xml:space="preserve"> ()</v>
      </c>
    </row>
    <row r="261" spans="2:10" hidden="1">
      <c r="B261" s="138" t="str">
        <f>IF(ISBLANK('Competition Data'!A261),"",'Competition Data'!A261)</f>
        <v/>
      </c>
      <c r="J261" t="str">
        <f t="shared" si="8"/>
        <v xml:space="preserve"> ()</v>
      </c>
    </row>
    <row r="262" spans="2:10" hidden="1">
      <c r="B262" s="138" t="str">
        <f>IF(ISBLANK('Competition Data'!A262),"",'Competition Data'!A262)</f>
        <v/>
      </c>
      <c r="J262" t="str">
        <f t="shared" si="8"/>
        <v xml:space="preserve"> ()</v>
      </c>
    </row>
    <row r="263" spans="2:10" hidden="1">
      <c r="B263" s="138" t="str">
        <f>IF(ISBLANK('Competition Data'!A263),"",'Competition Data'!A263)</f>
        <v/>
      </c>
      <c r="J263" t="str">
        <f t="shared" si="8"/>
        <v xml:space="preserve"> ()</v>
      </c>
    </row>
    <row r="264" spans="2:10" hidden="1">
      <c r="B264" s="138" t="str">
        <f>IF(ISBLANK('Competition Data'!A264),"",'Competition Data'!A264)</f>
        <v/>
      </c>
      <c r="J264" t="str">
        <f t="shared" si="8"/>
        <v xml:space="preserve"> ()</v>
      </c>
    </row>
    <row r="265" spans="2:10" hidden="1">
      <c r="B265" s="138" t="str">
        <f>IF(ISBLANK('Competition Data'!A265),"",'Competition Data'!A265)</f>
        <v/>
      </c>
      <c r="J265" t="str">
        <f t="shared" si="8"/>
        <v xml:space="preserve"> ()</v>
      </c>
    </row>
    <row r="266" spans="2:10" hidden="1">
      <c r="B266" s="138" t="str">
        <f>IF(ISBLANK('Competition Data'!A266),"",'Competition Data'!A266)</f>
        <v/>
      </c>
      <c r="J266" t="str">
        <f t="shared" si="8"/>
        <v xml:space="preserve"> ()</v>
      </c>
    </row>
    <row r="267" spans="2:10" hidden="1">
      <c r="B267" s="138" t="str">
        <f>IF(ISBLANK('Competition Data'!A267),"",'Competition Data'!A267)</f>
        <v/>
      </c>
      <c r="J267" t="str">
        <f t="shared" si="8"/>
        <v xml:space="preserve"> ()</v>
      </c>
    </row>
    <row r="268" spans="2:10" hidden="1">
      <c r="B268" s="138" t="str">
        <f>IF(ISBLANK('Competition Data'!A268),"",'Competition Data'!A268)</f>
        <v/>
      </c>
      <c r="J268" t="str">
        <f t="shared" si="8"/>
        <v xml:space="preserve"> ()</v>
      </c>
    </row>
    <row r="269" spans="2:10" hidden="1">
      <c r="B269" s="138" t="str">
        <f>IF(ISBLANK('Competition Data'!A269),"",'Competition Data'!A269)</f>
        <v/>
      </c>
      <c r="J269" t="str">
        <f t="shared" si="8"/>
        <v xml:space="preserve"> ()</v>
      </c>
    </row>
    <row r="270" spans="2:10" hidden="1">
      <c r="B270" s="138" t="str">
        <f>IF(ISBLANK('Competition Data'!A270),"",'Competition Data'!A270)</f>
        <v/>
      </c>
      <c r="J270" t="str">
        <f t="shared" si="8"/>
        <v xml:space="preserve"> ()</v>
      </c>
    </row>
    <row r="271" spans="2:10" hidden="1">
      <c r="B271" s="138" t="str">
        <f>IF(ISBLANK('Competition Data'!A271),"",'Competition Data'!A271)</f>
        <v/>
      </c>
      <c r="J271" t="str">
        <f t="shared" si="8"/>
        <v xml:space="preserve"> ()</v>
      </c>
    </row>
    <row r="272" spans="2:10" hidden="1">
      <c r="B272" s="138" t="str">
        <f>IF(ISBLANK('Competition Data'!A272),"",'Competition Data'!A272)</f>
        <v/>
      </c>
      <c r="J272" t="str">
        <f t="shared" si="8"/>
        <v xml:space="preserve"> ()</v>
      </c>
    </row>
    <row r="273" spans="2:10" hidden="1">
      <c r="B273" s="138" t="str">
        <f>IF(ISBLANK('Competition Data'!A273),"",'Competition Data'!A273)</f>
        <v/>
      </c>
      <c r="J273" t="str">
        <f t="shared" si="8"/>
        <v xml:space="preserve"> ()</v>
      </c>
    </row>
    <row r="274" spans="2:10" hidden="1">
      <c r="B274" s="138" t="str">
        <f>IF(ISBLANK('Competition Data'!A274),"",'Competition Data'!A274)</f>
        <v/>
      </c>
      <c r="J274" t="str">
        <f t="shared" si="8"/>
        <v xml:space="preserve"> ()</v>
      </c>
    </row>
    <row r="275" spans="2:10" hidden="1">
      <c r="B275" s="138" t="str">
        <f>IF(ISBLANK('Competition Data'!A275),"",'Competition Data'!A275)</f>
        <v/>
      </c>
      <c r="J275" t="str">
        <f t="shared" si="8"/>
        <v xml:space="preserve"> ()</v>
      </c>
    </row>
    <row r="276" spans="2:10" hidden="1">
      <c r="B276" s="138" t="str">
        <f>IF(ISBLANK('Competition Data'!A276),"",'Competition Data'!A276)</f>
        <v/>
      </c>
      <c r="J276" t="str">
        <f t="shared" si="8"/>
        <v xml:space="preserve"> ()</v>
      </c>
    </row>
    <row r="277" spans="2:10" hidden="1">
      <c r="B277" s="138" t="str">
        <f>IF(ISBLANK('Competition Data'!A277),"",'Competition Data'!A277)</f>
        <v/>
      </c>
      <c r="J277" t="str">
        <f t="shared" si="8"/>
        <v xml:space="preserve"> ()</v>
      </c>
    </row>
    <row r="278" spans="2:10" hidden="1">
      <c r="B278" s="138" t="str">
        <f>IF(ISBLANK('Competition Data'!A278),"",'Competition Data'!A278)</f>
        <v/>
      </c>
      <c r="J278" t="str">
        <f t="shared" si="8"/>
        <v xml:space="preserve"> ()</v>
      </c>
    </row>
    <row r="279" spans="2:10" hidden="1">
      <c r="B279" s="138" t="str">
        <f>IF(ISBLANK('Competition Data'!A279),"",'Competition Data'!A279)</f>
        <v/>
      </c>
      <c r="J279" t="str">
        <f t="shared" si="8"/>
        <v xml:space="preserve"> ()</v>
      </c>
    </row>
    <row r="280" spans="2:10" hidden="1">
      <c r="B280" s="138" t="str">
        <f>IF(ISBLANK('Competition Data'!A280),"",'Competition Data'!A280)</f>
        <v/>
      </c>
      <c r="J280" t="str">
        <f t="shared" si="8"/>
        <v xml:space="preserve"> ()</v>
      </c>
    </row>
    <row r="281" spans="2:10" hidden="1">
      <c r="B281" s="138" t="str">
        <f>IF(ISBLANK('Competition Data'!A281),"",'Competition Data'!A281)</f>
        <v/>
      </c>
      <c r="J281" t="str">
        <f t="shared" si="8"/>
        <v xml:space="preserve"> ()</v>
      </c>
    </row>
    <row r="282" spans="2:10" hidden="1">
      <c r="B282" s="138" t="str">
        <f>IF(ISBLANK('Competition Data'!A282),"",'Competition Data'!A282)</f>
        <v/>
      </c>
      <c r="J282" t="str">
        <f t="shared" si="8"/>
        <v xml:space="preserve"> ()</v>
      </c>
    </row>
  </sheetData>
  <autoFilter ref="B1:J282" xr:uid="{6F7D3ADA-9C06-4D97-861A-A6867AACDD6D}">
    <filterColumn colId="0">
      <filters>
        <filter val="Catterall Waterworks"/>
      </filters>
    </filterColumn>
    <filterColumn colId="3">
      <filters>
        <filter val="Dynamic"/>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61B6-21F9-4220-998D-E819C0DBA52E}">
  <dimension ref="A1:H329"/>
  <sheetViews>
    <sheetView workbookViewId="0">
      <selection activeCell="J10" sqref="J10"/>
    </sheetView>
  </sheetViews>
  <sheetFormatPr defaultColWidth="9.140625" defaultRowHeight="15"/>
  <cols>
    <col min="1" max="1" width="28.140625" style="149" customWidth="1"/>
    <col min="2" max="2" width="15.7109375" style="149" customWidth="1"/>
    <col min="3" max="3" width="19.42578125" style="149" customWidth="1"/>
    <col min="4" max="4" width="11" style="149" bestFit="1" customWidth="1"/>
    <col min="5" max="5" width="11.140625" style="151" bestFit="1" customWidth="1"/>
    <col min="6" max="6" width="11.85546875" style="149" customWidth="1"/>
    <col min="7" max="7" width="13.5703125" style="150" customWidth="1"/>
    <col min="8" max="8" width="18.42578125" style="149" customWidth="1"/>
    <col min="9" max="16384" width="9.140625" style="135"/>
  </cols>
  <sheetData>
    <row r="1" spans="1:8" ht="45">
      <c r="A1" s="139" t="s">
        <v>1</v>
      </c>
      <c r="B1" s="139" t="s">
        <v>48</v>
      </c>
      <c r="C1" s="139" t="s">
        <v>2</v>
      </c>
      <c r="D1" s="139" t="s">
        <v>78</v>
      </c>
      <c r="E1" s="139" t="s">
        <v>79</v>
      </c>
      <c r="F1" s="139" t="s">
        <v>77</v>
      </c>
      <c r="G1" s="140" t="s">
        <v>101</v>
      </c>
      <c r="H1" s="139" t="s">
        <v>0</v>
      </c>
    </row>
    <row r="2" spans="1:8">
      <c r="A2" s="141" t="s">
        <v>26</v>
      </c>
      <c r="B2" s="142" t="s">
        <v>49</v>
      </c>
      <c r="C2" s="143" t="s">
        <v>53</v>
      </c>
      <c r="D2" s="144">
        <v>24</v>
      </c>
      <c r="E2" s="144">
        <v>19</v>
      </c>
      <c r="F2" s="144">
        <v>0.16</v>
      </c>
      <c r="G2" s="145">
        <v>182657</v>
      </c>
      <c r="H2" s="141" t="s">
        <v>105</v>
      </c>
    </row>
    <row r="3" spans="1:8">
      <c r="A3" s="141" t="s">
        <v>26</v>
      </c>
      <c r="B3" s="142" t="s">
        <v>86</v>
      </c>
      <c r="C3" s="143" t="s">
        <v>53</v>
      </c>
      <c r="D3" s="144">
        <v>48</v>
      </c>
      <c r="E3" s="144">
        <v>26</v>
      </c>
      <c r="F3" s="144">
        <v>0.16</v>
      </c>
      <c r="G3" s="145">
        <v>73063</v>
      </c>
      <c r="H3" s="141" t="s">
        <v>105</v>
      </c>
    </row>
    <row r="4" spans="1:8">
      <c r="A4" s="146" t="s">
        <v>26</v>
      </c>
      <c r="B4" s="141" t="s">
        <v>87</v>
      </c>
      <c r="C4" s="143" t="s">
        <v>53</v>
      </c>
      <c r="D4" s="144">
        <v>48</v>
      </c>
      <c r="E4" s="144">
        <v>47</v>
      </c>
      <c r="F4" s="144">
        <v>0.24</v>
      </c>
      <c r="G4" s="145">
        <v>109594</v>
      </c>
      <c r="H4" s="141" t="s">
        <v>105</v>
      </c>
    </row>
    <row r="5" spans="1:8">
      <c r="A5" s="146" t="s">
        <v>26</v>
      </c>
      <c r="B5" s="142" t="s">
        <v>88</v>
      </c>
      <c r="C5" s="143" t="s">
        <v>53</v>
      </c>
      <c r="D5" s="144">
        <v>48</v>
      </c>
      <c r="E5" s="144">
        <v>42</v>
      </c>
      <c r="F5" s="144">
        <v>0.19</v>
      </c>
      <c r="G5" s="145">
        <v>73840</v>
      </c>
      <c r="H5" s="141" t="s">
        <v>105</v>
      </c>
    </row>
    <row r="6" spans="1:8">
      <c r="A6" s="143" t="s">
        <v>26</v>
      </c>
      <c r="B6" s="142" t="s">
        <v>89</v>
      </c>
      <c r="C6" s="143" t="s">
        <v>53</v>
      </c>
      <c r="D6" s="144">
        <v>48</v>
      </c>
      <c r="E6" s="144">
        <v>69</v>
      </c>
      <c r="F6" s="144">
        <v>0.28000000000000003</v>
      </c>
      <c r="G6" s="145">
        <v>108817</v>
      </c>
      <c r="H6" s="141" t="s">
        <v>105</v>
      </c>
    </row>
    <row r="7" spans="1:8">
      <c r="A7" s="143" t="s">
        <v>26</v>
      </c>
      <c r="B7" s="142" t="s">
        <v>91</v>
      </c>
      <c r="C7" s="143" t="s">
        <v>53</v>
      </c>
      <c r="D7" s="144">
        <v>48</v>
      </c>
      <c r="E7" s="144">
        <v>184</v>
      </c>
      <c r="F7" s="144">
        <v>0.37</v>
      </c>
      <c r="G7" s="145">
        <v>182657</v>
      </c>
      <c r="H7" s="141" t="s">
        <v>105</v>
      </c>
    </row>
    <row r="8" spans="1:8">
      <c r="A8" s="143" t="s">
        <v>26</v>
      </c>
      <c r="B8" s="142" t="s">
        <v>92</v>
      </c>
      <c r="C8" s="143" t="s">
        <v>53</v>
      </c>
      <c r="D8" s="144">
        <v>48</v>
      </c>
      <c r="E8" s="144">
        <v>128</v>
      </c>
      <c r="F8" s="144">
        <v>0.34</v>
      </c>
      <c r="G8" s="145">
        <v>80654</v>
      </c>
      <c r="H8" s="141" t="s">
        <v>105</v>
      </c>
    </row>
    <row r="9" spans="1:8">
      <c r="A9" s="143" t="s">
        <v>26</v>
      </c>
      <c r="B9" s="142" t="s">
        <v>93</v>
      </c>
      <c r="C9" s="143" t="s">
        <v>53</v>
      </c>
      <c r="D9" s="144">
        <v>48</v>
      </c>
      <c r="E9" s="144">
        <v>318</v>
      </c>
      <c r="F9" s="144">
        <v>0.43</v>
      </c>
      <c r="G9" s="145">
        <v>102004</v>
      </c>
      <c r="H9" s="141" t="s">
        <v>105</v>
      </c>
    </row>
    <row r="10" spans="1:8">
      <c r="A10" s="143" t="s">
        <v>26</v>
      </c>
      <c r="B10" s="142" t="s">
        <v>94</v>
      </c>
      <c r="C10" s="143" t="s">
        <v>52</v>
      </c>
      <c r="D10" s="144">
        <v>100</v>
      </c>
      <c r="E10" s="144">
        <v>0</v>
      </c>
      <c r="F10" s="144">
        <v>1.67</v>
      </c>
      <c r="G10" s="145">
        <v>28983</v>
      </c>
      <c r="H10" s="141" t="s">
        <v>106</v>
      </c>
    </row>
    <row r="11" spans="1:8">
      <c r="A11" s="143" t="s">
        <v>26</v>
      </c>
      <c r="B11" s="142" t="s">
        <v>95</v>
      </c>
      <c r="C11" s="143" t="s">
        <v>52</v>
      </c>
      <c r="D11" s="144">
        <v>100</v>
      </c>
      <c r="E11" s="143">
        <v>0</v>
      </c>
      <c r="F11" s="144">
        <v>1.67</v>
      </c>
      <c r="G11" s="145">
        <v>28983</v>
      </c>
      <c r="H11" s="141" t="s">
        <v>106</v>
      </c>
    </row>
    <row r="12" spans="1:8">
      <c r="A12" s="143" t="s">
        <v>26</v>
      </c>
      <c r="B12" s="142" t="s">
        <v>96</v>
      </c>
      <c r="C12" s="143" t="s">
        <v>52</v>
      </c>
      <c r="D12" s="144">
        <v>100</v>
      </c>
      <c r="E12" s="143">
        <v>0</v>
      </c>
      <c r="F12" s="144">
        <v>1.67</v>
      </c>
      <c r="G12" s="145">
        <v>28983</v>
      </c>
      <c r="H12" s="141" t="s">
        <v>106</v>
      </c>
    </row>
    <row r="13" spans="1:8">
      <c r="A13" s="143" t="s">
        <v>26</v>
      </c>
      <c r="B13" s="142" t="s">
        <v>97</v>
      </c>
      <c r="C13" s="143" t="s">
        <v>52</v>
      </c>
      <c r="D13" s="144">
        <v>100</v>
      </c>
      <c r="E13" s="143">
        <v>0</v>
      </c>
      <c r="F13" s="144">
        <v>1.67</v>
      </c>
      <c r="G13" s="145">
        <v>28983</v>
      </c>
      <c r="H13" s="141" t="s">
        <v>106</v>
      </c>
    </row>
    <row r="14" spans="1:8">
      <c r="A14" s="143" t="s">
        <v>26</v>
      </c>
      <c r="B14" s="142" t="s">
        <v>98</v>
      </c>
      <c r="C14" s="143" t="s">
        <v>52</v>
      </c>
      <c r="D14" s="144">
        <v>100</v>
      </c>
      <c r="E14" s="143">
        <v>0</v>
      </c>
      <c r="F14" s="144">
        <v>1.67</v>
      </c>
      <c r="G14" s="145">
        <v>28983</v>
      </c>
      <c r="H14" s="141" t="s">
        <v>106</v>
      </c>
    </row>
    <row r="15" spans="1:8">
      <c r="A15" s="143" t="s">
        <v>54</v>
      </c>
      <c r="B15" s="147" t="s">
        <v>49</v>
      </c>
      <c r="C15" s="143" t="s">
        <v>53</v>
      </c>
      <c r="D15" s="144">
        <v>48</v>
      </c>
      <c r="E15" s="143">
        <v>223</v>
      </c>
      <c r="F15" s="144">
        <v>0.5</v>
      </c>
      <c r="G15" s="145">
        <v>105605</v>
      </c>
      <c r="H15" s="141" t="s">
        <v>107</v>
      </c>
    </row>
    <row r="16" spans="1:8">
      <c r="A16" s="143" t="s">
        <v>54</v>
      </c>
      <c r="B16" s="142" t="s">
        <v>88</v>
      </c>
      <c r="C16" s="143" t="s">
        <v>53</v>
      </c>
      <c r="D16" s="144">
        <v>48</v>
      </c>
      <c r="E16" s="144">
        <v>65</v>
      </c>
      <c r="F16" s="144">
        <v>2.12</v>
      </c>
      <c r="G16" s="145">
        <v>29343</v>
      </c>
      <c r="H16" s="141" t="s">
        <v>107</v>
      </c>
    </row>
    <row r="17" spans="1:8">
      <c r="A17" s="143" t="s">
        <v>54</v>
      </c>
      <c r="B17" s="147" t="s">
        <v>90</v>
      </c>
      <c r="C17" s="143" t="s">
        <v>53</v>
      </c>
      <c r="D17" s="144">
        <v>48</v>
      </c>
      <c r="E17" s="143">
        <v>690</v>
      </c>
      <c r="F17" s="144">
        <v>3.99</v>
      </c>
      <c r="G17" s="145">
        <v>35922</v>
      </c>
      <c r="H17" s="141" t="s">
        <v>107</v>
      </c>
    </row>
    <row r="18" spans="1:8">
      <c r="A18" s="146" t="s">
        <v>54</v>
      </c>
      <c r="B18" s="142" t="s">
        <v>87</v>
      </c>
      <c r="C18" s="143" t="s">
        <v>52</v>
      </c>
      <c r="D18" s="144">
        <v>100</v>
      </c>
      <c r="E18" s="144">
        <v>100</v>
      </c>
      <c r="F18" s="144">
        <v>12.84</v>
      </c>
      <c r="G18" s="145">
        <v>89080</v>
      </c>
      <c r="H18" s="141" t="s">
        <v>108</v>
      </c>
    </row>
    <row r="19" spans="1:8">
      <c r="A19" s="146" t="s">
        <v>54</v>
      </c>
      <c r="B19" s="147" t="s">
        <v>89</v>
      </c>
      <c r="C19" s="143" t="s">
        <v>52</v>
      </c>
      <c r="D19" s="144">
        <v>100</v>
      </c>
      <c r="E19" s="144">
        <v>100</v>
      </c>
      <c r="F19" s="144">
        <v>12.84</v>
      </c>
      <c r="G19" s="145">
        <v>89080</v>
      </c>
      <c r="H19" s="141" t="s">
        <v>108</v>
      </c>
    </row>
    <row r="20" spans="1:8">
      <c r="A20" s="143" t="s">
        <v>54</v>
      </c>
      <c r="B20" s="142" t="s">
        <v>91</v>
      </c>
      <c r="C20" s="143" t="s">
        <v>52</v>
      </c>
      <c r="D20" s="144">
        <v>100</v>
      </c>
      <c r="E20" s="143">
        <v>100</v>
      </c>
      <c r="F20" s="144">
        <v>12.84</v>
      </c>
      <c r="G20" s="145">
        <v>89080</v>
      </c>
      <c r="H20" s="141" t="s">
        <v>108</v>
      </c>
    </row>
    <row r="21" spans="1:8">
      <c r="A21" s="143" t="s">
        <v>54</v>
      </c>
      <c r="B21" s="142" t="s">
        <v>92</v>
      </c>
      <c r="C21" s="143" t="s">
        <v>52</v>
      </c>
      <c r="D21" s="144">
        <v>100</v>
      </c>
      <c r="E21" s="144">
        <v>100</v>
      </c>
      <c r="F21" s="144">
        <v>12.84</v>
      </c>
      <c r="G21" s="145">
        <v>89080</v>
      </c>
      <c r="H21" s="141" t="s">
        <v>108</v>
      </c>
    </row>
    <row r="22" spans="1:8">
      <c r="A22" s="146" t="s">
        <v>54</v>
      </c>
      <c r="B22" s="142" t="s">
        <v>93</v>
      </c>
      <c r="C22" s="143" t="s">
        <v>52</v>
      </c>
      <c r="D22" s="144">
        <v>100</v>
      </c>
      <c r="E22" s="143">
        <v>100</v>
      </c>
      <c r="F22" s="144">
        <v>12.84</v>
      </c>
      <c r="G22" s="145">
        <v>89080</v>
      </c>
      <c r="H22" s="141" t="s">
        <v>108</v>
      </c>
    </row>
    <row r="23" spans="1:8">
      <c r="A23" s="146" t="s">
        <v>54</v>
      </c>
      <c r="B23" s="147" t="s">
        <v>87</v>
      </c>
      <c r="C23" s="143" t="s">
        <v>50</v>
      </c>
      <c r="D23" s="144">
        <v>100</v>
      </c>
      <c r="E23" s="144">
        <v>1492</v>
      </c>
      <c r="F23" s="144">
        <v>3.32</v>
      </c>
      <c r="G23" s="145">
        <v>105605</v>
      </c>
      <c r="H23" s="141" t="s">
        <v>109</v>
      </c>
    </row>
    <row r="24" spans="1:8">
      <c r="A24" s="146" t="s">
        <v>54</v>
      </c>
      <c r="B24" s="142" t="s">
        <v>89</v>
      </c>
      <c r="C24" s="143" t="s">
        <v>50</v>
      </c>
      <c r="D24" s="144">
        <v>200</v>
      </c>
      <c r="E24" s="143">
        <v>2661</v>
      </c>
      <c r="F24" s="144">
        <v>5.51</v>
      </c>
      <c r="G24" s="145">
        <v>76263</v>
      </c>
      <c r="H24" s="141" t="s">
        <v>109</v>
      </c>
    </row>
    <row r="25" spans="1:8">
      <c r="A25" s="146" t="s">
        <v>54</v>
      </c>
      <c r="B25" s="147" t="s">
        <v>91</v>
      </c>
      <c r="C25" s="143" t="s">
        <v>50</v>
      </c>
      <c r="D25" s="144">
        <v>300</v>
      </c>
      <c r="E25" s="144">
        <v>3383</v>
      </c>
      <c r="F25" s="144">
        <v>7.74</v>
      </c>
      <c r="G25" s="145">
        <v>69683</v>
      </c>
      <c r="H25" s="141" t="s">
        <v>109</v>
      </c>
    </row>
    <row r="26" spans="1:8">
      <c r="A26" s="146" t="s">
        <v>54</v>
      </c>
      <c r="B26" s="142" t="s">
        <v>92</v>
      </c>
      <c r="C26" s="143" t="s">
        <v>50</v>
      </c>
      <c r="D26" s="144">
        <v>200</v>
      </c>
      <c r="E26" s="143">
        <v>2019</v>
      </c>
      <c r="F26" s="144">
        <v>5.82</v>
      </c>
      <c r="G26" s="145">
        <v>39024</v>
      </c>
      <c r="H26" s="141" t="s">
        <v>109</v>
      </c>
    </row>
    <row r="27" spans="1:8">
      <c r="A27" s="143" t="s">
        <v>54</v>
      </c>
      <c r="B27" s="147" t="s">
        <v>93</v>
      </c>
      <c r="C27" s="143" t="s">
        <v>50</v>
      </c>
      <c r="D27" s="144">
        <v>400</v>
      </c>
      <c r="E27" s="144">
        <v>4155</v>
      </c>
      <c r="F27" s="144">
        <v>9.93</v>
      </c>
      <c r="G27" s="145">
        <v>66582</v>
      </c>
      <c r="H27" s="141" t="s">
        <v>109</v>
      </c>
    </row>
    <row r="28" spans="1:8">
      <c r="A28" s="143" t="s">
        <v>27</v>
      </c>
      <c r="B28" s="147" t="s">
        <v>94</v>
      </c>
      <c r="C28" s="143" t="s">
        <v>52</v>
      </c>
      <c r="D28" s="144">
        <v>100</v>
      </c>
      <c r="E28" s="143">
        <v>0</v>
      </c>
      <c r="F28" s="144">
        <v>1.34</v>
      </c>
      <c r="G28" s="145">
        <v>10168</v>
      </c>
      <c r="H28" s="141" t="s">
        <v>110</v>
      </c>
    </row>
    <row r="29" spans="1:8">
      <c r="A29" s="143" t="s">
        <v>27</v>
      </c>
      <c r="B29" s="142" t="s">
        <v>95</v>
      </c>
      <c r="C29" s="143" t="s">
        <v>52</v>
      </c>
      <c r="D29" s="144">
        <v>100</v>
      </c>
      <c r="E29" s="144">
        <v>0</v>
      </c>
      <c r="F29" s="144">
        <v>1.34</v>
      </c>
      <c r="G29" s="145">
        <v>10168</v>
      </c>
      <c r="H29" s="141" t="s">
        <v>110</v>
      </c>
    </row>
    <row r="30" spans="1:8">
      <c r="A30" s="143" t="s">
        <v>27</v>
      </c>
      <c r="B30" s="147" t="s">
        <v>96</v>
      </c>
      <c r="C30" s="143" t="s">
        <v>52</v>
      </c>
      <c r="D30" s="144">
        <v>100</v>
      </c>
      <c r="E30" s="143">
        <v>0</v>
      </c>
      <c r="F30" s="144">
        <v>1.34</v>
      </c>
      <c r="G30" s="145">
        <v>10168</v>
      </c>
      <c r="H30" s="141" t="s">
        <v>110</v>
      </c>
    </row>
    <row r="31" spans="1:8">
      <c r="A31" s="146" t="s">
        <v>27</v>
      </c>
      <c r="B31" s="142" t="s">
        <v>97</v>
      </c>
      <c r="C31" s="143" t="s">
        <v>52</v>
      </c>
      <c r="D31" s="144">
        <v>100</v>
      </c>
      <c r="E31" s="143">
        <v>0</v>
      </c>
      <c r="F31" s="144">
        <v>1.34</v>
      </c>
      <c r="G31" s="145">
        <v>10168</v>
      </c>
      <c r="H31" s="141" t="s">
        <v>110</v>
      </c>
    </row>
    <row r="32" spans="1:8">
      <c r="A32" s="146" t="s">
        <v>27</v>
      </c>
      <c r="B32" s="147" t="s">
        <v>98</v>
      </c>
      <c r="C32" s="143" t="s">
        <v>52</v>
      </c>
      <c r="D32" s="144">
        <v>100</v>
      </c>
      <c r="E32" s="143">
        <v>0</v>
      </c>
      <c r="F32" s="144">
        <v>1.34</v>
      </c>
      <c r="G32" s="145">
        <v>10168</v>
      </c>
      <c r="H32" s="141" t="s">
        <v>110</v>
      </c>
    </row>
    <row r="33" spans="1:8">
      <c r="A33" s="141" t="s">
        <v>28</v>
      </c>
      <c r="B33" s="142" t="s">
        <v>94</v>
      </c>
      <c r="C33" s="143" t="s">
        <v>52</v>
      </c>
      <c r="D33" s="144">
        <v>100</v>
      </c>
      <c r="E33" s="143">
        <v>0</v>
      </c>
      <c r="F33" s="144">
        <v>4.49</v>
      </c>
      <c r="G33" s="145">
        <v>48223</v>
      </c>
      <c r="H33" s="143" t="s">
        <v>111</v>
      </c>
    </row>
    <row r="34" spans="1:8">
      <c r="A34" s="141" t="s">
        <v>28</v>
      </c>
      <c r="B34" s="142" t="s">
        <v>95</v>
      </c>
      <c r="C34" s="143" t="s">
        <v>52</v>
      </c>
      <c r="D34" s="144">
        <v>100</v>
      </c>
      <c r="E34" s="143">
        <v>0</v>
      </c>
      <c r="F34" s="144">
        <v>4.49</v>
      </c>
      <c r="G34" s="145">
        <v>48223</v>
      </c>
      <c r="H34" s="141" t="s">
        <v>111</v>
      </c>
    </row>
    <row r="35" spans="1:8">
      <c r="A35" s="141" t="s">
        <v>28</v>
      </c>
      <c r="B35" s="142" t="s">
        <v>96</v>
      </c>
      <c r="C35" s="143" t="s">
        <v>52</v>
      </c>
      <c r="D35" s="144">
        <v>100</v>
      </c>
      <c r="E35" s="143">
        <v>0</v>
      </c>
      <c r="F35" s="144">
        <v>4.49</v>
      </c>
      <c r="G35" s="145">
        <v>48223</v>
      </c>
      <c r="H35" s="141" t="s">
        <v>111</v>
      </c>
    </row>
    <row r="36" spans="1:8">
      <c r="A36" s="143" t="s">
        <v>28</v>
      </c>
      <c r="B36" s="142" t="s">
        <v>97</v>
      </c>
      <c r="C36" s="143" t="s">
        <v>52</v>
      </c>
      <c r="D36" s="144">
        <v>100</v>
      </c>
      <c r="E36" s="143">
        <v>0</v>
      </c>
      <c r="F36" s="144">
        <v>4.49</v>
      </c>
      <c r="G36" s="145">
        <v>48223</v>
      </c>
      <c r="H36" s="141" t="s">
        <v>111</v>
      </c>
    </row>
    <row r="37" spans="1:8">
      <c r="A37" s="141" t="s">
        <v>28</v>
      </c>
      <c r="B37" s="142" t="s">
        <v>98</v>
      </c>
      <c r="C37" s="143" t="s">
        <v>52</v>
      </c>
      <c r="D37" s="144">
        <v>100</v>
      </c>
      <c r="E37" s="143">
        <v>0</v>
      </c>
      <c r="F37" s="144">
        <v>4.49</v>
      </c>
      <c r="G37" s="145">
        <v>48223</v>
      </c>
      <c r="H37" s="141" t="s">
        <v>111</v>
      </c>
    </row>
    <row r="38" spans="1:8">
      <c r="A38" s="141" t="s">
        <v>29</v>
      </c>
      <c r="B38" s="142" t="s">
        <v>49</v>
      </c>
      <c r="C38" s="143" t="s">
        <v>53</v>
      </c>
      <c r="D38" s="144">
        <v>48</v>
      </c>
      <c r="E38" s="143">
        <v>51</v>
      </c>
      <c r="F38" s="144">
        <v>0.3</v>
      </c>
      <c r="G38" s="145">
        <v>50209</v>
      </c>
      <c r="H38" s="141" t="s">
        <v>112</v>
      </c>
    </row>
    <row r="39" spans="1:8">
      <c r="A39" s="141" t="s">
        <v>29</v>
      </c>
      <c r="B39" s="142" t="s">
        <v>87</v>
      </c>
      <c r="C39" s="143" t="s">
        <v>53</v>
      </c>
      <c r="D39" s="144">
        <v>48</v>
      </c>
      <c r="E39" s="143">
        <v>146</v>
      </c>
      <c r="F39" s="144">
        <v>0.44</v>
      </c>
      <c r="G39" s="145">
        <v>50209</v>
      </c>
      <c r="H39" s="141" t="s">
        <v>112</v>
      </c>
    </row>
    <row r="40" spans="1:8">
      <c r="A40" s="141" t="s">
        <v>29</v>
      </c>
      <c r="B40" s="141" t="s">
        <v>89</v>
      </c>
      <c r="C40" s="143" t="s">
        <v>53</v>
      </c>
      <c r="D40" s="144">
        <v>48</v>
      </c>
      <c r="E40" s="144">
        <v>311</v>
      </c>
      <c r="F40" s="144">
        <v>0.56000000000000005</v>
      </c>
      <c r="G40" s="145">
        <v>50209</v>
      </c>
      <c r="H40" s="141" t="s">
        <v>112</v>
      </c>
    </row>
    <row r="41" spans="1:8">
      <c r="A41" s="141" t="s">
        <v>29</v>
      </c>
      <c r="B41" s="141" t="s">
        <v>91</v>
      </c>
      <c r="C41" s="143" t="s">
        <v>53</v>
      </c>
      <c r="D41" s="144">
        <v>48</v>
      </c>
      <c r="E41" s="144">
        <v>585</v>
      </c>
      <c r="F41" s="144">
        <v>0.68</v>
      </c>
      <c r="G41" s="145">
        <v>50209</v>
      </c>
      <c r="H41" s="141" t="s">
        <v>112</v>
      </c>
    </row>
    <row r="42" spans="1:8">
      <c r="A42" s="146" t="s">
        <v>29</v>
      </c>
      <c r="B42" s="142" t="s">
        <v>94</v>
      </c>
      <c r="C42" s="143" t="s">
        <v>52</v>
      </c>
      <c r="D42" s="144">
        <v>100</v>
      </c>
      <c r="E42" s="144">
        <v>0</v>
      </c>
      <c r="F42" s="144">
        <v>3.16</v>
      </c>
      <c r="G42" s="145">
        <v>22086</v>
      </c>
      <c r="H42" s="141" t="s">
        <v>113</v>
      </c>
    </row>
    <row r="43" spans="1:8">
      <c r="A43" s="146" t="s">
        <v>29</v>
      </c>
      <c r="B43" s="142" t="s">
        <v>95</v>
      </c>
      <c r="C43" s="143" t="s">
        <v>52</v>
      </c>
      <c r="D43" s="144">
        <v>100</v>
      </c>
      <c r="E43" s="144">
        <v>0</v>
      </c>
      <c r="F43" s="144">
        <v>3.16</v>
      </c>
      <c r="G43" s="145">
        <v>22086</v>
      </c>
      <c r="H43" s="141" t="s">
        <v>113</v>
      </c>
    </row>
    <row r="44" spans="1:8">
      <c r="A44" s="146" t="s">
        <v>29</v>
      </c>
      <c r="B44" s="142" t="s">
        <v>96</v>
      </c>
      <c r="C44" s="143" t="s">
        <v>52</v>
      </c>
      <c r="D44" s="144">
        <v>100</v>
      </c>
      <c r="E44" s="144">
        <v>0</v>
      </c>
      <c r="F44" s="144">
        <v>3.16</v>
      </c>
      <c r="G44" s="145">
        <v>22086</v>
      </c>
      <c r="H44" s="141" t="s">
        <v>113</v>
      </c>
    </row>
    <row r="45" spans="1:8">
      <c r="A45" s="141" t="s">
        <v>29</v>
      </c>
      <c r="B45" s="142" t="s">
        <v>97</v>
      </c>
      <c r="C45" s="143" t="s">
        <v>52</v>
      </c>
      <c r="D45" s="144">
        <v>100</v>
      </c>
      <c r="E45" s="143">
        <v>0</v>
      </c>
      <c r="F45" s="144">
        <v>3.16</v>
      </c>
      <c r="G45" s="145">
        <v>22086</v>
      </c>
      <c r="H45" s="141" t="s">
        <v>113</v>
      </c>
    </row>
    <row r="46" spans="1:8">
      <c r="A46" s="141" t="s">
        <v>29</v>
      </c>
      <c r="B46" s="142" t="s">
        <v>98</v>
      </c>
      <c r="C46" s="143" t="s">
        <v>52</v>
      </c>
      <c r="D46" s="144">
        <v>100</v>
      </c>
      <c r="E46" s="143">
        <v>0</v>
      </c>
      <c r="F46" s="144">
        <v>3.16</v>
      </c>
      <c r="G46" s="145">
        <v>22086</v>
      </c>
      <c r="H46" s="141" t="s">
        <v>113</v>
      </c>
    </row>
    <row r="47" spans="1:8">
      <c r="A47" s="141" t="s">
        <v>29</v>
      </c>
      <c r="B47" s="142" t="s">
        <v>93</v>
      </c>
      <c r="C47" s="143" t="s">
        <v>50</v>
      </c>
      <c r="D47" s="144">
        <v>100</v>
      </c>
      <c r="E47" s="143">
        <v>919</v>
      </c>
      <c r="F47" s="144">
        <v>0.81</v>
      </c>
      <c r="G47" s="145">
        <v>50209</v>
      </c>
      <c r="H47" s="141" t="s">
        <v>114</v>
      </c>
    </row>
    <row r="48" spans="1:8">
      <c r="A48" s="141" t="s">
        <v>81</v>
      </c>
      <c r="B48" s="142" t="s">
        <v>94</v>
      </c>
      <c r="C48" s="143" t="s">
        <v>52</v>
      </c>
      <c r="D48" s="144">
        <v>100</v>
      </c>
      <c r="E48" s="143">
        <v>0</v>
      </c>
      <c r="F48" s="144">
        <v>7.62</v>
      </c>
      <c r="G48" s="145">
        <v>12486</v>
      </c>
      <c r="H48" s="141" t="s">
        <v>115</v>
      </c>
    </row>
    <row r="49" spans="1:8">
      <c r="A49" s="141" t="s">
        <v>81</v>
      </c>
      <c r="B49" s="142" t="s">
        <v>95</v>
      </c>
      <c r="C49" s="143" t="s">
        <v>52</v>
      </c>
      <c r="D49" s="144">
        <v>100</v>
      </c>
      <c r="E49" s="143">
        <v>0</v>
      </c>
      <c r="F49" s="144">
        <v>7.62</v>
      </c>
      <c r="G49" s="145">
        <v>12486</v>
      </c>
      <c r="H49" s="141" t="s">
        <v>115</v>
      </c>
    </row>
    <row r="50" spans="1:8">
      <c r="A50" s="146" t="s">
        <v>81</v>
      </c>
      <c r="B50" s="142" t="s">
        <v>96</v>
      </c>
      <c r="C50" s="143" t="s">
        <v>52</v>
      </c>
      <c r="D50" s="144">
        <v>100</v>
      </c>
      <c r="E50" s="144">
        <v>0</v>
      </c>
      <c r="F50" s="144">
        <v>7.62</v>
      </c>
      <c r="G50" s="145">
        <v>12486</v>
      </c>
      <c r="H50" s="141" t="s">
        <v>115</v>
      </c>
    </row>
    <row r="51" spans="1:8">
      <c r="A51" s="143" t="s">
        <v>81</v>
      </c>
      <c r="B51" s="142" t="s">
        <v>97</v>
      </c>
      <c r="C51" s="143" t="s">
        <v>52</v>
      </c>
      <c r="D51" s="144">
        <v>100</v>
      </c>
      <c r="E51" s="144">
        <v>0</v>
      </c>
      <c r="F51" s="144">
        <v>7.62</v>
      </c>
      <c r="G51" s="145">
        <v>12486</v>
      </c>
      <c r="H51" s="141" t="s">
        <v>115</v>
      </c>
    </row>
    <row r="52" spans="1:8">
      <c r="A52" s="143" t="s">
        <v>81</v>
      </c>
      <c r="B52" s="142" t="s">
        <v>98</v>
      </c>
      <c r="C52" s="143" t="s">
        <v>52</v>
      </c>
      <c r="D52" s="144">
        <v>100</v>
      </c>
      <c r="E52" s="144">
        <v>0</v>
      </c>
      <c r="F52" s="144">
        <v>7.62</v>
      </c>
      <c r="G52" s="145">
        <v>12486</v>
      </c>
      <c r="H52" s="141" t="s">
        <v>115</v>
      </c>
    </row>
    <row r="53" spans="1:8">
      <c r="A53" s="143" t="s">
        <v>30</v>
      </c>
      <c r="B53" s="142" t="s">
        <v>94</v>
      </c>
      <c r="C53" s="143" t="s">
        <v>52</v>
      </c>
      <c r="D53" s="144">
        <v>100</v>
      </c>
      <c r="E53" s="144">
        <v>0</v>
      </c>
      <c r="F53" s="144">
        <v>5.8</v>
      </c>
      <c r="G53" s="145">
        <v>86221</v>
      </c>
      <c r="H53" s="141" t="s">
        <v>116</v>
      </c>
    </row>
    <row r="54" spans="1:8">
      <c r="A54" s="143" t="s">
        <v>30</v>
      </c>
      <c r="B54" s="142" t="s">
        <v>95</v>
      </c>
      <c r="C54" s="143" t="s">
        <v>52</v>
      </c>
      <c r="D54" s="144">
        <v>100</v>
      </c>
      <c r="E54" s="144">
        <v>0</v>
      </c>
      <c r="F54" s="144">
        <v>5.8</v>
      </c>
      <c r="G54" s="145">
        <v>86221</v>
      </c>
      <c r="H54" s="141" t="s">
        <v>116</v>
      </c>
    </row>
    <row r="55" spans="1:8">
      <c r="A55" s="143" t="s">
        <v>30</v>
      </c>
      <c r="B55" s="141" t="s">
        <v>96</v>
      </c>
      <c r="C55" s="143" t="s">
        <v>52</v>
      </c>
      <c r="D55" s="144">
        <v>100</v>
      </c>
      <c r="E55" s="144">
        <v>0</v>
      </c>
      <c r="F55" s="144">
        <v>5.8</v>
      </c>
      <c r="G55" s="145">
        <v>86221</v>
      </c>
      <c r="H55" s="141" t="s">
        <v>116</v>
      </c>
    </row>
    <row r="56" spans="1:8">
      <c r="A56" s="146" t="s">
        <v>30</v>
      </c>
      <c r="B56" s="141" t="s">
        <v>97</v>
      </c>
      <c r="C56" s="143" t="s">
        <v>52</v>
      </c>
      <c r="D56" s="144">
        <v>100</v>
      </c>
      <c r="E56" s="144">
        <v>0</v>
      </c>
      <c r="F56" s="144">
        <v>5.8</v>
      </c>
      <c r="G56" s="145">
        <v>86221</v>
      </c>
      <c r="H56" s="141" t="s">
        <v>116</v>
      </c>
    </row>
    <row r="57" spans="1:8">
      <c r="A57" s="146" t="s">
        <v>30</v>
      </c>
      <c r="B57" s="141" t="s">
        <v>98</v>
      </c>
      <c r="C57" s="143" t="s">
        <v>52</v>
      </c>
      <c r="D57" s="144">
        <v>100</v>
      </c>
      <c r="E57" s="144">
        <v>0</v>
      </c>
      <c r="F57" s="144">
        <v>5.8</v>
      </c>
      <c r="G57" s="145">
        <v>86221</v>
      </c>
      <c r="H57" s="141" t="s">
        <v>116</v>
      </c>
    </row>
    <row r="58" spans="1:8">
      <c r="A58" s="146" t="s">
        <v>31</v>
      </c>
      <c r="B58" s="142" t="s">
        <v>94</v>
      </c>
      <c r="C58" s="143" t="s">
        <v>52</v>
      </c>
      <c r="D58" s="144">
        <v>100</v>
      </c>
      <c r="E58" s="144">
        <v>0</v>
      </c>
      <c r="F58" s="144">
        <v>4.13</v>
      </c>
      <c r="G58" s="145">
        <v>38332</v>
      </c>
      <c r="H58" s="141" t="s">
        <v>117</v>
      </c>
    </row>
    <row r="59" spans="1:8">
      <c r="A59" s="146" t="s">
        <v>31</v>
      </c>
      <c r="B59" s="141" t="s">
        <v>95</v>
      </c>
      <c r="C59" s="143" t="s">
        <v>52</v>
      </c>
      <c r="D59" s="144">
        <v>100</v>
      </c>
      <c r="E59" s="143">
        <v>0</v>
      </c>
      <c r="F59" s="144">
        <v>4.13</v>
      </c>
      <c r="G59" s="145">
        <v>38332</v>
      </c>
      <c r="H59" s="141" t="s">
        <v>117</v>
      </c>
    </row>
    <row r="60" spans="1:8">
      <c r="A60" s="146" t="s">
        <v>31</v>
      </c>
      <c r="B60" s="142" t="s">
        <v>96</v>
      </c>
      <c r="C60" s="143" t="s">
        <v>52</v>
      </c>
      <c r="D60" s="144">
        <v>100</v>
      </c>
      <c r="E60" s="143">
        <v>0</v>
      </c>
      <c r="F60" s="144">
        <v>4.13</v>
      </c>
      <c r="G60" s="145">
        <v>38332</v>
      </c>
      <c r="H60" s="141" t="s">
        <v>117</v>
      </c>
    </row>
    <row r="61" spans="1:8">
      <c r="A61" s="146" t="s">
        <v>31</v>
      </c>
      <c r="B61" s="142" t="s">
        <v>97</v>
      </c>
      <c r="C61" s="143" t="s">
        <v>52</v>
      </c>
      <c r="D61" s="144">
        <v>100</v>
      </c>
      <c r="E61" s="143">
        <v>0</v>
      </c>
      <c r="F61" s="144">
        <v>4.13</v>
      </c>
      <c r="G61" s="145">
        <v>38332</v>
      </c>
      <c r="H61" s="141" t="s">
        <v>117</v>
      </c>
    </row>
    <row r="62" spans="1:8">
      <c r="A62" s="141" t="s">
        <v>31</v>
      </c>
      <c r="B62" s="142" t="s">
        <v>98</v>
      </c>
      <c r="C62" s="143" t="s">
        <v>52</v>
      </c>
      <c r="D62" s="144">
        <v>100</v>
      </c>
      <c r="E62" s="143">
        <v>0</v>
      </c>
      <c r="F62" s="144">
        <v>4.13</v>
      </c>
      <c r="G62" s="145">
        <v>38332</v>
      </c>
      <c r="H62" s="141" t="s">
        <v>117</v>
      </c>
    </row>
    <row r="63" spans="1:8">
      <c r="A63" s="143" t="s">
        <v>76</v>
      </c>
      <c r="B63" s="142" t="s">
        <v>86</v>
      </c>
      <c r="C63" s="143" t="s">
        <v>53</v>
      </c>
      <c r="D63" s="144">
        <v>48</v>
      </c>
      <c r="E63" s="143">
        <v>589</v>
      </c>
      <c r="F63" s="144">
        <v>0.51</v>
      </c>
      <c r="G63" s="145">
        <v>23505</v>
      </c>
      <c r="H63" s="141" t="s">
        <v>118</v>
      </c>
    </row>
    <row r="64" spans="1:8">
      <c r="A64" s="146" t="s">
        <v>76</v>
      </c>
      <c r="B64" s="142" t="s">
        <v>94</v>
      </c>
      <c r="C64" s="143" t="s">
        <v>52</v>
      </c>
      <c r="D64" s="144">
        <v>100</v>
      </c>
      <c r="E64" s="143">
        <v>0</v>
      </c>
      <c r="F64" s="144">
        <v>2.41</v>
      </c>
      <c r="G64" s="145">
        <v>28693</v>
      </c>
      <c r="H64" s="141" t="s">
        <v>119</v>
      </c>
    </row>
    <row r="65" spans="1:8">
      <c r="A65" s="146" t="s">
        <v>76</v>
      </c>
      <c r="B65" s="142" t="s">
        <v>95</v>
      </c>
      <c r="C65" s="143" t="s">
        <v>52</v>
      </c>
      <c r="D65" s="144">
        <v>100</v>
      </c>
      <c r="E65" s="143">
        <v>0</v>
      </c>
      <c r="F65" s="144">
        <v>2.41</v>
      </c>
      <c r="G65" s="145">
        <v>28693</v>
      </c>
      <c r="H65" s="141" t="s">
        <v>119</v>
      </c>
    </row>
    <row r="66" spans="1:8">
      <c r="A66" s="143" t="s">
        <v>76</v>
      </c>
      <c r="B66" s="142" t="s">
        <v>96</v>
      </c>
      <c r="C66" s="143" t="s">
        <v>52</v>
      </c>
      <c r="D66" s="144">
        <v>100</v>
      </c>
      <c r="E66" s="143">
        <v>0</v>
      </c>
      <c r="F66" s="144">
        <v>2.41</v>
      </c>
      <c r="G66" s="145">
        <v>28693</v>
      </c>
      <c r="H66" s="141" t="s">
        <v>119</v>
      </c>
    </row>
    <row r="67" spans="1:8">
      <c r="A67" s="143" t="s">
        <v>76</v>
      </c>
      <c r="B67" s="142" t="s">
        <v>97</v>
      </c>
      <c r="C67" s="143" t="s">
        <v>52</v>
      </c>
      <c r="D67" s="144">
        <v>100</v>
      </c>
      <c r="E67" s="143">
        <v>0</v>
      </c>
      <c r="F67" s="144">
        <v>2.41</v>
      </c>
      <c r="G67" s="145">
        <v>28693</v>
      </c>
      <c r="H67" s="141" t="s">
        <v>119</v>
      </c>
    </row>
    <row r="68" spans="1:8">
      <c r="A68" s="143" t="s">
        <v>76</v>
      </c>
      <c r="B68" s="142" t="s">
        <v>98</v>
      </c>
      <c r="C68" s="143" t="s">
        <v>52</v>
      </c>
      <c r="D68" s="144">
        <v>100</v>
      </c>
      <c r="E68" s="143">
        <v>0</v>
      </c>
      <c r="F68" s="144">
        <v>2.41</v>
      </c>
      <c r="G68" s="145">
        <v>28693</v>
      </c>
      <c r="H68" s="141" t="s">
        <v>119</v>
      </c>
    </row>
    <row r="69" spans="1:8">
      <c r="A69" s="141" t="s">
        <v>76</v>
      </c>
      <c r="B69" s="142" t="s">
        <v>49</v>
      </c>
      <c r="C69" s="143" t="s">
        <v>50</v>
      </c>
      <c r="D69" s="144">
        <v>100</v>
      </c>
      <c r="E69" s="143">
        <v>780</v>
      </c>
      <c r="F69" s="144">
        <v>0.56000000000000005</v>
      </c>
      <c r="G69" s="145">
        <v>65445</v>
      </c>
      <c r="H69" s="141" t="s">
        <v>120</v>
      </c>
    </row>
    <row r="70" spans="1:8">
      <c r="A70" s="141" t="s">
        <v>76</v>
      </c>
      <c r="B70" s="142" t="s">
        <v>87</v>
      </c>
      <c r="C70" s="143" t="s">
        <v>50</v>
      </c>
      <c r="D70" s="144">
        <v>100</v>
      </c>
      <c r="E70" s="143">
        <v>1426</v>
      </c>
      <c r="F70" s="144">
        <v>0.91</v>
      </c>
      <c r="G70" s="145">
        <v>41940</v>
      </c>
      <c r="H70" s="141" t="s">
        <v>120</v>
      </c>
    </row>
    <row r="71" spans="1:8">
      <c r="A71" s="141" t="s">
        <v>76</v>
      </c>
      <c r="B71" s="142" t="s">
        <v>88</v>
      </c>
      <c r="C71" s="143" t="s">
        <v>50</v>
      </c>
      <c r="D71" s="144">
        <v>100</v>
      </c>
      <c r="E71" s="143">
        <v>865</v>
      </c>
      <c r="F71" s="144">
        <v>0.6</v>
      </c>
      <c r="G71" s="145">
        <v>24239</v>
      </c>
      <c r="H71" s="141" t="s">
        <v>120</v>
      </c>
    </row>
    <row r="72" spans="1:8">
      <c r="A72" s="141" t="s">
        <v>76</v>
      </c>
      <c r="B72" s="142" t="s">
        <v>89</v>
      </c>
      <c r="C72" s="143" t="s">
        <v>50</v>
      </c>
      <c r="D72" s="144">
        <v>100</v>
      </c>
      <c r="E72" s="143">
        <v>1777</v>
      </c>
      <c r="F72" s="144">
        <v>1.02</v>
      </c>
      <c r="G72" s="145">
        <v>41206</v>
      </c>
      <c r="H72" s="141" t="s">
        <v>120</v>
      </c>
    </row>
    <row r="73" spans="1:8">
      <c r="A73" s="141" t="s">
        <v>76</v>
      </c>
      <c r="B73" s="142" t="s">
        <v>90</v>
      </c>
      <c r="C73" s="143" t="s">
        <v>50</v>
      </c>
      <c r="D73" s="144">
        <v>100</v>
      </c>
      <c r="E73" s="143">
        <v>1080</v>
      </c>
      <c r="F73" s="144">
        <v>0.67</v>
      </c>
      <c r="G73" s="145">
        <v>24773</v>
      </c>
      <c r="H73" s="141" t="s">
        <v>120</v>
      </c>
    </row>
    <row r="74" spans="1:8">
      <c r="A74" s="143" t="s">
        <v>76</v>
      </c>
      <c r="B74" s="142" t="s">
        <v>91</v>
      </c>
      <c r="C74" s="143" t="s">
        <v>50</v>
      </c>
      <c r="D74" s="144">
        <v>200</v>
      </c>
      <c r="E74" s="144">
        <v>2048</v>
      </c>
      <c r="F74" s="144">
        <v>1.1000000000000001</v>
      </c>
      <c r="G74" s="145">
        <v>40672</v>
      </c>
      <c r="H74" s="141" t="s">
        <v>120</v>
      </c>
    </row>
    <row r="75" spans="1:8">
      <c r="A75" s="143" t="s">
        <v>76</v>
      </c>
      <c r="B75" s="142" t="s">
        <v>92</v>
      </c>
      <c r="C75" s="143" t="s">
        <v>50</v>
      </c>
      <c r="D75" s="144">
        <v>100</v>
      </c>
      <c r="E75" s="144">
        <v>1190</v>
      </c>
      <c r="F75" s="144">
        <v>0.72</v>
      </c>
      <c r="G75" s="145">
        <v>25064</v>
      </c>
      <c r="H75" s="141" t="s">
        <v>120</v>
      </c>
    </row>
    <row r="76" spans="1:8">
      <c r="A76" s="146" t="s">
        <v>76</v>
      </c>
      <c r="B76" s="142" t="s">
        <v>93</v>
      </c>
      <c r="C76" s="143" t="s">
        <v>50</v>
      </c>
      <c r="D76" s="144">
        <v>200</v>
      </c>
      <c r="E76" s="144">
        <v>2251</v>
      </c>
      <c r="F76" s="144">
        <v>1.1599999999999999</v>
      </c>
      <c r="G76" s="145">
        <v>40381</v>
      </c>
      <c r="H76" s="142" t="s">
        <v>120</v>
      </c>
    </row>
    <row r="77" spans="1:8">
      <c r="A77" s="146" t="s">
        <v>32</v>
      </c>
      <c r="B77" s="142" t="s">
        <v>89</v>
      </c>
      <c r="C77" s="143" t="s">
        <v>53</v>
      </c>
      <c r="D77" s="144">
        <v>48</v>
      </c>
      <c r="E77" s="144">
        <v>135</v>
      </c>
      <c r="F77" s="144">
        <v>2.13</v>
      </c>
      <c r="G77" s="145">
        <v>75976</v>
      </c>
      <c r="H77" s="142" t="s">
        <v>121</v>
      </c>
    </row>
    <row r="78" spans="1:8">
      <c r="A78" s="146" t="s">
        <v>32</v>
      </c>
      <c r="B78" s="142" t="s">
        <v>90</v>
      </c>
      <c r="C78" s="143" t="s">
        <v>53</v>
      </c>
      <c r="D78" s="144">
        <v>48</v>
      </c>
      <c r="E78" s="144">
        <v>64</v>
      </c>
      <c r="F78" s="144">
        <v>2.87</v>
      </c>
      <c r="G78" s="145">
        <v>22690</v>
      </c>
      <c r="H78" s="142" t="s">
        <v>121</v>
      </c>
    </row>
    <row r="79" spans="1:8">
      <c r="A79" s="146" t="s">
        <v>32</v>
      </c>
      <c r="B79" s="142" t="s">
        <v>92</v>
      </c>
      <c r="C79" s="143" t="s">
        <v>53</v>
      </c>
      <c r="D79" s="144">
        <v>48</v>
      </c>
      <c r="E79" s="144">
        <v>360</v>
      </c>
      <c r="F79" s="144">
        <v>6.85</v>
      </c>
      <c r="G79" s="145">
        <v>28611</v>
      </c>
      <c r="H79" s="142" t="s">
        <v>121</v>
      </c>
    </row>
    <row r="80" spans="1:8">
      <c r="A80" s="146" t="s">
        <v>32</v>
      </c>
      <c r="B80" s="142" t="s">
        <v>91</v>
      </c>
      <c r="C80" s="143" t="s">
        <v>50</v>
      </c>
      <c r="D80" s="144">
        <v>100</v>
      </c>
      <c r="E80" s="144">
        <v>1494</v>
      </c>
      <c r="F80" s="144">
        <v>6.74</v>
      </c>
      <c r="G80" s="145">
        <v>53286</v>
      </c>
      <c r="H80" s="142" t="s">
        <v>122</v>
      </c>
    </row>
    <row r="81" spans="1:8">
      <c r="A81" s="146" t="s">
        <v>32</v>
      </c>
      <c r="B81" s="142" t="s">
        <v>93</v>
      </c>
      <c r="C81" s="143" t="s">
        <v>50</v>
      </c>
      <c r="D81" s="144">
        <v>300</v>
      </c>
      <c r="E81" s="144">
        <v>3004</v>
      </c>
      <c r="F81" s="144">
        <v>11.34</v>
      </c>
      <c r="G81" s="145">
        <v>47365</v>
      </c>
      <c r="H81" s="142" t="s">
        <v>122</v>
      </c>
    </row>
    <row r="82" spans="1:8">
      <c r="A82" s="146" t="s">
        <v>33</v>
      </c>
      <c r="B82" s="142" t="s">
        <v>87</v>
      </c>
      <c r="C82" s="143" t="s">
        <v>53</v>
      </c>
      <c r="D82" s="144">
        <v>48</v>
      </c>
      <c r="E82" s="144">
        <v>76</v>
      </c>
      <c r="F82" s="144">
        <v>0.56999999999999995</v>
      </c>
      <c r="G82" s="145">
        <v>5539</v>
      </c>
      <c r="H82" s="142" t="s">
        <v>123</v>
      </c>
    </row>
    <row r="83" spans="1:8">
      <c r="A83" s="146" t="s">
        <v>33</v>
      </c>
      <c r="B83" s="142" t="s">
        <v>89</v>
      </c>
      <c r="C83" s="143" t="s">
        <v>53</v>
      </c>
      <c r="D83" s="144">
        <v>48</v>
      </c>
      <c r="E83" s="143">
        <v>114</v>
      </c>
      <c r="F83" s="144">
        <v>0.73</v>
      </c>
      <c r="G83" s="145">
        <v>5539</v>
      </c>
      <c r="H83" s="142" t="s">
        <v>123</v>
      </c>
    </row>
    <row r="84" spans="1:8">
      <c r="A84" s="146" t="s">
        <v>33</v>
      </c>
      <c r="B84" s="142" t="s">
        <v>91</v>
      </c>
      <c r="C84" s="143" t="s">
        <v>53</v>
      </c>
      <c r="D84" s="144">
        <v>48</v>
      </c>
      <c r="E84" s="143">
        <v>158</v>
      </c>
      <c r="F84" s="144">
        <v>0.9</v>
      </c>
      <c r="G84" s="145">
        <v>5539</v>
      </c>
      <c r="H84" s="142" t="s">
        <v>123</v>
      </c>
    </row>
    <row r="85" spans="1:8">
      <c r="A85" s="146" t="s">
        <v>33</v>
      </c>
      <c r="B85" s="142" t="s">
        <v>93</v>
      </c>
      <c r="C85" s="143" t="s">
        <v>53</v>
      </c>
      <c r="D85" s="144">
        <v>48</v>
      </c>
      <c r="E85" s="143">
        <v>220</v>
      </c>
      <c r="F85" s="144">
        <v>1.06</v>
      </c>
      <c r="G85" s="145">
        <v>5539</v>
      </c>
      <c r="H85" s="142" t="s">
        <v>123</v>
      </c>
    </row>
    <row r="86" spans="1:8">
      <c r="A86" s="146" t="s">
        <v>33</v>
      </c>
      <c r="B86" s="142" t="s">
        <v>94</v>
      </c>
      <c r="C86" s="143" t="s">
        <v>52</v>
      </c>
      <c r="D86" s="144">
        <v>100</v>
      </c>
      <c r="E86" s="143">
        <v>0</v>
      </c>
      <c r="F86" s="144">
        <v>3.92</v>
      </c>
      <c r="G86" s="145">
        <v>43877</v>
      </c>
      <c r="H86" s="142" t="s">
        <v>124</v>
      </c>
    </row>
    <row r="87" spans="1:8">
      <c r="A87" s="146" t="s">
        <v>33</v>
      </c>
      <c r="B87" s="142" t="s">
        <v>95</v>
      </c>
      <c r="C87" s="143" t="s">
        <v>52</v>
      </c>
      <c r="D87" s="144">
        <v>100</v>
      </c>
      <c r="E87" s="143">
        <v>0</v>
      </c>
      <c r="F87" s="144">
        <v>3.92</v>
      </c>
      <c r="G87" s="145">
        <v>43877</v>
      </c>
      <c r="H87" s="142" t="s">
        <v>124</v>
      </c>
    </row>
    <row r="88" spans="1:8">
      <c r="A88" s="146" t="s">
        <v>33</v>
      </c>
      <c r="B88" s="142" t="s">
        <v>96</v>
      </c>
      <c r="C88" s="143" t="s">
        <v>52</v>
      </c>
      <c r="D88" s="144">
        <v>100</v>
      </c>
      <c r="E88" s="144">
        <v>0</v>
      </c>
      <c r="F88" s="144">
        <v>3.92</v>
      </c>
      <c r="G88" s="145">
        <v>43877</v>
      </c>
      <c r="H88" s="142" t="s">
        <v>124</v>
      </c>
    </row>
    <row r="89" spans="1:8">
      <c r="A89" s="146" t="s">
        <v>33</v>
      </c>
      <c r="B89" s="142" t="s">
        <v>97</v>
      </c>
      <c r="C89" s="143" t="s">
        <v>52</v>
      </c>
      <c r="D89" s="144">
        <v>100</v>
      </c>
      <c r="E89" s="144">
        <v>0</v>
      </c>
      <c r="F89" s="144">
        <v>3.92</v>
      </c>
      <c r="G89" s="145">
        <v>43877</v>
      </c>
      <c r="H89" s="142" t="s">
        <v>124</v>
      </c>
    </row>
    <row r="90" spans="1:8">
      <c r="A90" s="146" t="s">
        <v>33</v>
      </c>
      <c r="B90" s="142" t="s">
        <v>98</v>
      </c>
      <c r="C90" s="143" t="s">
        <v>52</v>
      </c>
      <c r="D90" s="144">
        <v>100</v>
      </c>
      <c r="E90" s="144">
        <v>0</v>
      </c>
      <c r="F90" s="144">
        <v>3.92</v>
      </c>
      <c r="G90" s="145">
        <v>43877</v>
      </c>
      <c r="H90" s="142" t="s">
        <v>124</v>
      </c>
    </row>
    <row r="91" spans="1:8">
      <c r="A91" s="146" t="s">
        <v>82</v>
      </c>
      <c r="B91" s="142" t="s">
        <v>94</v>
      </c>
      <c r="C91" s="143" t="s">
        <v>52</v>
      </c>
      <c r="D91" s="144">
        <v>100</v>
      </c>
      <c r="E91" s="144">
        <v>0</v>
      </c>
      <c r="F91" s="144">
        <v>4.67</v>
      </c>
      <c r="G91" s="145">
        <v>38777</v>
      </c>
      <c r="H91" s="142" t="s">
        <v>125</v>
      </c>
    </row>
    <row r="92" spans="1:8">
      <c r="A92" s="146" t="s">
        <v>82</v>
      </c>
      <c r="B92" s="142" t="s">
        <v>95</v>
      </c>
      <c r="C92" s="143" t="s">
        <v>52</v>
      </c>
      <c r="D92" s="144">
        <v>100</v>
      </c>
      <c r="E92" s="144">
        <v>0</v>
      </c>
      <c r="F92" s="144">
        <v>4.67</v>
      </c>
      <c r="G92" s="145">
        <v>38777</v>
      </c>
      <c r="H92" s="142" t="s">
        <v>125</v>
      </c>
    </row>
    <row r="93" spans="1:8">
      <c r="A93" s="146" t="s">
        <v>82</v>
      </c>
      <c r="B93" s="142" t="s">
        <v>96</v>
      </c>
      <c r="C93" s="143" t="s">
        <v>52</v>
      </c>
      <c r="D93" s="144">
        <v>100</v>
      </c>
      <c r="E93" s="143">
        <v>0</v>
      </c>
      <c r="F93" s="144">
        <v>4.67</v>
      </c>
      <c r="G93" s="145">
        <v>38777</v>
      </c>
      <c r="H93" s="142" t="s">
        <v>125</v>
      </c>
    </row>
    <row r="94" spans="1:8">
      <c r="A94" s="146" t="s">
        <v>82</v>
      </c>
      <c r="B94" s="142" t="s">
        <v>97</v>
      </c>
      <c r="C94" s="143" t="s">
        <v>52</v>
      </c>
      <c r="D94" s="144">
        <v>100</v>
      </c>
      <c r="E94" s="143">
        <v>0</v>
      </c>
      <c r="F94" s="144">
        <v>4.67</v>
      </c>
      <c r="G94" s="145">
        <v>38777</v>
      </c>
      <c r="H94" s="142" t="s">
        <v>125</v>
      </c>
    </row>
    <row r="95" spans="1:8">
      <c r="A95" s="146" t="s">
        <v>82</v>
      </c>
      <c r="B95" s="142" t="s">
        <v>98</v>
      </c>
      <c r="C95" s="143" t="s">
        <v>52</v>
      </c>
      <c r="D95" s="144">
        <v>100</v>
      </c>
      <c r="E95" s="143">
        <v>0</v>
      </c>
      <c r="F95" s="144">
        <v>4.67</v>
      </c>
      <c r="G95" s="145">
        <v>38777</v>
      </c>
      <c r="H95" s="142" t="s">
        <v>125</v>
      </c>
    </row>
    <row r="96" spans="1:8">
      <c r="A96" s="146" t="s">
        <v>126</v>
      </c>
      <c r="B96" s="142" t="s">
        <v>89</v>
      </c>
      <c r="C96" s="143" t="s">
        <v>53</v>
      </c>
      <c r="D96" s="144">
        <v>24</v>
      </c>
      <c r="E96" s="143">
        <v>15</v>
      </c>
      <c r="F96" s="144">
        <v>0.98</v>
      </c>
      <c r="G96" s="145">
        <v>32365</v>
      </c>
      <c r="H96" s="142" t="s">
        <v>127</v>
      </c>
    </row>
    <row r="97" spans="1:8">
      <c r="A97" s="146" t="s">
        <v>126</v>
      </c>
      <c r="B97" s="142" t="s">
        <v>91</v>
      </c>
      <c r="C97" s="143" t="s">
        <v>53</v>
      </c>
      <c r="D97" s="144">
        <v>48</v>
      </c>
      <c r="E97" s="143">
        <v>34</v>
      </c>
      <c r="F97" s="144">
        <v>1.46</v>
      </c>
      <c r="G97" s="145">
        <v>32365</v>
      </c>
      <c r="H97" s="142" t="s">
        <v>127</v>
      </c>
    </row>
    <row r="98" spans="1:8">
      <c r="A98" s="146" t="s">
        <v>126</v>
      </c>
      <c r="B98" s="142" t="s">
        <v>93</v>
      </c>
      <c r="C98" s="143" t="s">
        <v>53</v>
      </c>
      <c r="D98" s="144">
        <v>48</v>
      </c>
      <c r="E98" s="143">
        <v>55</v>
      </c>
      <c r="F98" s="144">
        <v>1.9</v>
      </c>
      <c r="G98" s="145">
        <v>32365</v>
      </c>
      <c r="H98" s="142" t="s">
        <v>127</v>
      </c>
    </row>
    <row r="99" spans="1:8">
      <c r="A99" s="146" t="s">
        <v>34</v>
      </c>
      <c r="B99" s="142" t="s">
        <v>94</v>
      </c>
      <c r="C99" s="143" t="s">
        <v>52</v>
      </c>
      <c r="D99" s="144">
        <v>100</v>
      </c>
      <c r="E99" s="143">
        <v>0</v>
      </c>
      <c r="F99" s="144">
        <v>3.11</v>
      </c>
      <c r="G99" s="145">
        <v>18435</v>
      </c>
      <c r="H99" s="142" t="s">
        <v>128</v>
      </c>
    </row>
    <row r="100" spans="1:8">
      <c r="A100" s="146" t="s">
        <v>34</v>
      </c>
      <c r="B100" s="142" t="s">
        <v>95</v>
      </c>
      <c r="C100" s="143" t="s">
        <v>52</v>
      </c>
      <c r="D100" s="144">
        <v>100</v>
      </c>
      <c r="E100" s="143">
        <v>0</v>
      </c>
      <c r="F100" s="144">
        <v>3.11</v>
      </c>
      <c r="G100" s="145">
        <v>18435</v>
      </c>
      <c r="H100" s="142" t="s">
        <v>128</v>
      </c>
    </row>
    <row r="101" spans="1:8">
      <c r="A101" s="146" t="s">
        <v>34</v>
      </c>
      <c r="B101" s="142" t="s">
        <v>96</v>
      </c>
      <c r="C101" s="143" t="s">
        <v>52</v>
      </c>
      <c r="D101" s="144">
        <v>100</v>
      </c>
      <c r="E101" s="143">
        <v>0</v>
      </c>
      <c r="F101" s="144">
        <v>3.11</v>
      </c>
      <c r="G101" s="145">
        <v>18435</v>
      </c>
      <c r="H101" s="142" t="s">
        <v>128</v>
      </c>
    </row>
    <row r="102" spans="1:8">
      <c r="A102" s="146" t="s">
        <v>34</v>
      </c>
      <c r="B102" s="142" t="s">
        <v>97</v>
      </c>
      <c r="C102" s="143" t="s">
        <v>52</v>
      </c>
      <c r="D102" s="144">
        <v>100</v>
      </c>
      <c r="E102" s="143">
        <v>0</v>
      </c>
      <c r="F102" s="144">
        <v>3.11</v>
      </c>
      <c r="G102" s="145">
        <v>18435</v>
      </c>
      <c r="H102" s="142" t="s">
        <v>128</v>
      </c>
    </row>
    <row r="103" spans="1:8">
      <c r="A103" s="141" t="s">
        <v>34</v>
      </c>
      <c r="B103" s="148" t="s">
        <v>98</v>
      </c>
      <c r="C103" s="143" t="s">
        <v>52</v>
      </c>
      <c r="D103" s="144">
        <v>100</v>
      </c>
      <c r="E103" s="143">
        <v>0</v>
      </c>
      <c r="F103" s="144">
        <v>3.11</v>
      </c>
      <c r="G103" s="145">
        <v>18435</v>
      </c>
      <c r="H103" s="148" t="s">
        <v>128</v>
      </c>
    </row>
    <row r="104" spans="1:8">
      <c r="A104" s="141" t="s">
        <v>35</v>
      </c>
      <c r="B104" s="148" t="s">
        <v>87</v>
      </c>
      <c r="C104" s="143" t="s">
        <v>53</v>
      </c>
      <c r="D104" s="144">
        <v>48</v>
      </c>
      <c r="E104" s="143">
        <v>64</v>
      </c>
      <c r="F104" s="144">
        <v>1.43</v>
      </c>
      <c r="G104" s="145">
        <v>1615</v>
      </c>
      <c r="H104" s="148" t="s">
        <v>129</v>
      </c>
    </row>
    <row r="105" spans="1:8">
      <c r="A105" s="141" t="s">
        <v>35</v>
      </c>
      <c r="B105" s="148" t="s">
        <v>88</v>
      </c>
      <c r="C105" s="143" t="s">
        <v>53</v>
      </c>
      <c r="D105" s="144">
        <v>48</v>
      </c>
      <c r="E105" s="143">
        <v>485</v>
      </c>
      <c r="F105" s="144">
        <v>2.79</v>
      </c>
      <c r="G105" s="145">
        <v>468</v>
      </c>
      <c r="H105" s="148" t="s">
        <v>129</v>
      </c>
    </row>
    <row r="106" spans="1:8">
      <c r="A106" s="141" t="s">
        <v>35</v>
      </c>
      <c r="B106" s="148" t="s">
        <v>89</v>
      </c>
      <c r="C106" s="143" t="s">
        <v>52</v>
      </c>
      <c r="D106" s="144">
        <v>100</v>
      </c>
      <c r="E106" s="143">
        <v>100</v>
      </c>
      <c r="F106" s="144">
        <v>12.42</v>
      </c>
      <c r="G106" s="145">
        <v>128402</v>
      </c>
      <c r="H106" s="148" t="s">
        <v>130</v>
      </c>
    </row>
    <row r="107" spans="1:8">
      <c r="A107" s="141" t="s">
        <v>35</v>
      </c>
      <c r="B107" s="148" t="s">
        <v>90</v>
      </c>
      <c r="C107" s="143" t="s">
        <v>52</v>
      </c>
      <c r="D107" s="144">
        <v>100</v>
      </c>
      <c r="E107" s="143">
        <v>100</v>
      </c>
      <c r="F107" s="144">
        <v>12.42</v>
      </c>
      <c r="G107" s="145">
        <v>128402</v>
      </c>
      <c r="H107" s="148" t="s">
        <v>130</v>
      </c>
    </row>
    <row r="108" spans="1:8">
      <c r="A108" s="141" t="s">
        <v>35</v>
      </c>
      <c r="B108" s="148" t="s">
        <v>91</v>
      </c>
      <c r="C108" s="143" t="s">
        <v>52</v>
      </c>
      <c r="D108" s="144">
        <v>100</v>
      </c>
      <c r="E108" s="144">
        <v>100</v>
      </c>
      <c r="F108" s="144">
        <v>12.42</v>
      </c>
      <c r="G108" s="145">
        <v>128402</v>
      </c>
      <c r="H108" s="148" t="s">
        <v>130</v>
      </c>
    </row>
    <row r="109" spans="1:8">
      <c r="A109" s="141" t="s">
        <v>35</v>
      </c>
      <c r="B109" s="148" t="s">
        <v>92</v>
      </c>
      <c r="C109" s="143" t="s">
        <v>52</v>
      </c>
      <c r="D109" s="144">
        <v>100</v>
      </c>
      <c r="E109" s="144">
        <v>100</v>
      </c>
      <c r="F109" s="144">
        <v>12.42</v>
      </c>
      <c r="G109" s="145">
        <v>128402</v>
      </c>
      <c r="H109" s="148" t="s">
        <v>130</v>
      </c>
    </row>
    <row r="110" spans="1:8">
      <c r="A110" s="141" t="s">
        <v>35</v>
      </c>
      <c r="B110" s="148" t="s">
        <v>93</v>
      </c>
      <c r="C110" s="143" t="s">
        <v>52</v>
      </c>
      <c r="D110" s="144">
        <v>100</v>
      </c>
      <c r="E110" s="143">
        <v>100</v>
      </c>
      <c r="F110" s="144">
        <v>12.42</v>
      </c>
      <c r="G110" s="145">
        <v>128402</v>
      </c>
      <c r="H110" s="148" t="s">
        <v>130</v>
      </c>
    </row>
    <row r="111" spans="1:8">
      <c r="A111" s="141" t="s">
        <v>35</v>
      </c>
      <c r="B111" s="148" t="s">
        <v>89</v>
      </c>
      <c r="C111" s="143" t="s">
        <v>50</v>
      </c>
      <c r="D111" s="144">
        <v>100</v>
      </c>
      <c r="E111" s="144">
        <v>1467</v>
      </c>
      <c r="F111" s="144">
        <v>6.84</v>
      </c>
      <c r="G111" s="145">
        <v>1147</v>
      </c>
      <c r="H111" s="148" t="s">
        <v>131</v>
      </c>
    </row>
    <row r="112" spans="1:8">
      <c r="A112" s="141" t="s">
        <v>35</v>
      </c>
      <c r="B112" s="148" t="s">
        <v>90</v>
      </c>
      <c r="C112" s="143" t="s">
        <v>50</v>
      </c>
      <c r="D112" s="144">
        <v>300</v>
      </c>
      <c r="E112" s="143">
        <v>3144</v>
      </c>
      <c r="F112" s="144">
        <v>11.26</v>
      </c>
      <c r="G112" s="145">
        <v>647</v>
      </c>
      <c r="H112" s="148" t="s">
        <v>131</v>
      </c>
    </row>
    <row r="113" spans="1:8">
      <c r="A113" s="141" t="s">
        <v>35</v>
      </c>
      <c r="B113" s="148" t="s">
        <v>91</v>
      </c>
      <c r="C113" s="143" t="s">
        <v>50</v>
      </c>
      <c r="D113" s="144">
        <v>300</v>
      </c>
      <c r="E113" s="144">
        <v>3891</v>
      </c>
      <c r="F113" s="144">
        <v>16.86</v>
      </c>
      <c r="G113" s="145">
        <v>968</v>
      </c>
      <c r="H113" s="148" t="s">
        <v>131</v>
      </c>
    </row>
    <row r="114" spans="1:8">
      <c r="A114" s="141" t="s">
        <v>35</v>
      </c>
      <c r="B114" s="148" t="s">
        <v>92</v>
      </c>
      <c r="C114" s="143" t="s">
        <v>50</v>
      </c>
      <c r="D114" s="144">
        <v>300</v>
      </c>
      <c r="E114" s="143">
        <v>3449</v>
      </c>
      <c r="F114" s="144">
        <v>13.59</v>
      </c>
      <c r="G114" s="145">
        <v>661</v>
      </c>
      <c r="H114" s="148" t="s">
        <v>131</v>
      </c>
    </row>
    <row r="115" spans="1:8">
      <c r="A115" s="141" t="s">
        <v>35</v>
      </c>
      <c r="B115" s="148" t="s">
        <v>93</v>
      </c>
      <c r="C115" s="143" t="s">
        <v>50</v>
      </c>
      <c r="D115" s="144">
        <v>400</v>
      </c>
      <c r="E115" s="144">
        <v>4325</v>
      </c>
      <c r="F115" s="144">
        <v>19.62</v>
      </c>
      <c r="G115" s="145">
        <v>954</v>
      </c>
      <c r="H115" s="148" t="s">
        <v>131</v>
      </c>
    </row>
    <row r="116" spans="1:8">
      <c r="A116" s="141" t="s">
        <v>36</v>
      </c>
      <c r="B116" s="148" t="s">
        <v>94</v>
      </c>
      <c r="C116" s="143" t="s">
        <v>52</v>
      </c>
      <c r="D116" s="144">
        <v>100</v>
      </c>
      <c r="E116" s="143">
        <v>0</v>
      </c>
      <c r="F116" s="144">
        <v>2.27</v>
      </c>
      <c r="G116" s="145">
        <v>31668</v>
      </c>
      <c r="H116" s="148" t="s">
        <v>132</v>
      </c>
    </row>
    <row r="117" spans="1:8">
      <c r="A117" s="141" t="s">
        <v>36</v>
      </c>
      <c r="B117" s="148" t="s">
        <v>95</v>
      </c>
      <c r="C117" s="143" t="s">
        <v>52</v>
      </c>
      <c r="D117" s="144">
        <v>100</v>
      </c>
      <c r="E117" s="144">
        <v>0</v>
      </c>
      <c r="F117" s="144">
        <v>2.27</v>
      </c>
      <c r="G117" s="145">
        <v>31668</v>
      </c>
      <c r="H117" s="148" t="s">
        <v>132</v>
      </c>
    </row>
    <row r="118" spans="1:8">
      <c r="A118" s="141" t="s">
        <v>36</v>
      </c>
      <c r="B118" s="148" t="s">
        <v>96</v>
      </c>
      <c r="C118" s="143" t="s">
        <v>52</v>
      </c>
      <c r="D118" s="144">
        <v>100</v>
      </c>
      <c r="E118" s="143">
        <v>0</v>
      </c>
      <c r="F118" s="144">
        <v>2.27</v>
      </c>
      <c r="G118" s="145">
        <v>31668</v>
      </c>
      <c r="H118" s="148" t="s">
        <v>132</v>
      </c>
    </row>
    <row r="119" spans="1:8">
      <c r="A119" s="141" t="s">
        <v>36</v>
      </c>
      <c r="B119" s="148" t="s">
        <v>97</v>
      </c>
      <c r="C119" s="143" t="s">
        <v>52</v>
      </c>
      <c r="D119" s="144">
        <v>100</v>
      </c>
      <c r="E119" s="144">
        <v>0</v>
      </c>
      <c r="F119" s="144">
        <v>2.27</v>
      </c>
      <c r="G119" s="145">
        <v>31668</v>
      </c>
      <c r="H119" s="148" t="s">
        <v>132</v>
      </c>
    </row>
    <row r="120" spans="1:8">
      <c r="A120" s="141" t="s">
        <v>36</v>
      </c>
      <c r="B120" s="148" t="s">
        <v>98</v>
      </c>
      <c r="C120" s="143" t="s">
        <v>52</v>
      </c>
      <c r="D120" s="144">
        <v>100</v>
      </c>
      <c r="E120" s="143">
        <v>0</v>
      </c>
      <c r="F120" s="144">
        <v>2.27</v>
      </c>
      <c r="G120" s="145">
        <v>31668</v>
      </c>
      <c r="H120" s="148" t="s">
        <v>132</v>
      </c>
    </row>
    <row r="121" spans="1:8">
      <c r="A121" s="141" t="s">
        <v>37</v>
      </c>
      <c r="B121" s="148" t="s">
        <v>94</v>
      </c>
      <c r="C121" s="143" t="s">
        <v>52</v>
      </c>
      <c r="D121" s="144">
        <v>100</v>
      </c>
      <c r="E121" s="143">
        <v>0</v>
      </c>
      <c r="F121" s="144">
        <v>4.67</v>
      </c>
      <c r="G121" s="145">
        <v>72834</v>
      </c>
      <c r="H121" s="148" t="s">
        <v>133</v>
      </c>
    </row>
    <row r="122" spans="1:8">
      <c r="A122" s="141" t="s">
        <v>37</v>
      </c>
      <c r="B122" s="148" t="s">
        <v>95</v>
      </c>
      <c r="C122" s="143" t="s">
        <v>52</v>
      </c>
      <c r="D122" s="144">
        <v>100</v>
      </c>
      <c r="E122" s="143">
        <v>0</v>
      </c>
      <c r="F122" s="144">
        <v>4.67</v>
      </c>
      <c r="G122" s="145">
        <v>72834</v>
      </c>
      <c r="H122" s="148" t="s">
        <v>133</v>
      </c>
    </row>
    <row r="123" spans="1:8">
      <c r="A123" s="141" t="s">
        <v>37</v>
      </c>
      <c r="B123" s="148" t="s">
        <v>96</v>
      </c>
      <c r="C123" s="143" t="s">
        <v>52</v>
      </c>
      <c r="D123" s="144">
        <v>100</v>
      </c>
      <c r="E123" s="143">
        <v>0</v>
      </c>
      <c r="F123" s="144">
        <v>4.67</v>
      </c>
      <c r="G123" s="145">
        <v>72834</v>
      </c>
      <c r="H123" s="148" t="s">
        <v>133</v>
      </c>
    </row>
    <row r="124" spans="1:8">
      <c r="A124" s="141" t="s">
        <v>37</v>
      </c>
      <c r="B124" s="148" t="s">
        <v>97</v>
      </c>
      <c r="C124" s="143" t="s">
        <v>52</v>
      </c>
      <c r="D124" s="144">
        <v>100</v>
      </c>
      <c r="E124" s="143">
        <v>0</v>
      </c>
      <c r="F124" s="144">
        <v>4.67</v>
      </c>
      <c r="G124" s="145">
        <v>72834</v>
      </c>
      <c r="H124" s="148" t="s">
        <v>133</v>
      </c>
    </row>
    <row r="125" spans="1:8">
      <c r="A125" s="141" t="s">
        <v>37</v>
      </c>
      <c r="B125" s="148" t="s">
        <v>98</v>
      </c>
      <c r="C125" s="143" t="s">
        <v>52</v>
      </c>
      <c r="D125" s="144">
        <v>100</v>
      </c>
      <c r="E125" s="143">
        <v>0</v>
      </c>
      <c r="F125" s="144">
        <v>4.67</v>
      </c>
      <c r="G125" s="145">
        <v>72834</v>
      </c>
      <c r="H125" s="148" t="s">
        <v>133</v>
      </c>
    </row>
    <row r="126" spans="1:8">
      <c r="A126" s="141" t="s">
        <v>38</v>
      </c>
      <c r="B126" s="148" t="s">
        <v>94</v>
      </c>
      <c r="C126" s="143" t="s">
        <v>52</v>
      </c>
      <c r="D126" s="144">
        <v>100</v>
      </c>
      <c r="E126" s="143">
        <v>0</v>
      </c>
      <c r="F126" s="144">
        <v>2.23</v>
      </c>
      <c r="G126" s="145">
        <v>25119</v>
      </c>
      <c r="H126" s="148" t="s">
        <v>134</v>
      </c>
    </row>
    <row r="127" spans="1:8">
      <c r="A127" s="141" t="s">
        <v>38</v>
      </c>
      <c r="B127" s="148" t="s">
        <v>95</v>
      </c>
      <c r="C127" s="143" t="s">
        <v>52</v>
      </c>
      <c r="D127" s="144">
        <v>100</v>
      </c>
      <c r="E127" s="143">
        <v>0</v>
      </c>
      <c r="F127" s="144">
        <v>2.23</v>
      </c>
      <c r="G127" s="145">
        <v>25119</v>
      </c>
      <c r="H127" s="148" t="s">
        <v>134</v>
      </c>
    </row>
    <row r="128" spans="1:8">
      <c r="A128" s="141" t="s">
        <v>38</v>
      </c>
      <c r="B128" s="148" t="s">
        <v>96</v>
      </c>
      <c r="C128" s="143" t="s">
        <v>52</v>
      </c>
      <c r="D128" s="144">
        <v>100</v>
      </c>
      <c r="E128" s="143">
        <v>0</v>
      </c>
      <c r="F128" s="144">
        <v>2.23</v>
      </c>
      <c r="G128" s="145">
        <v>25119</v>
      </c>
      <c r="H128" s="148" t="s">
        <v>134</v>
      </c>
    </row>
    <row r="129" spans="1:8">
      <c r="A129" s="141" t="s">
        <v>38</v>
      </c>
      <c r="B129" s="148" t="s">
        <v>97</v>
      </c>
      <c r="C129" s="143" t="s">
        <v>52</v>
      </c>
      <c r="D129" s="144">
        <v>100</v>
      </c>
      <c r="E129" s="143">
        <v>0</v>
      </c>
      <c r="F129" s="144">
        <v>2.23</v>
      </c>
      <c r="G129" s="145">
        <v>25119</v>
      </c>
      <c r="H129" s="148" t="s">
        <v>134</v>
      </c>
    </row>
    <row r="130" spans="1:8">
      <c r="A130" s="141" t="s">
        <v>38</v>
      </c>
      <c r="B130" s="148" t="s">
        <v>98</v>
      </c>
      <c r="C130" s="143" t="s">
        <v>52</v>
      </c>
      <c r="D130" s="144">
        <v>100</v>
      </c>
      <c r="E130" s="143">
        <v>0</v>
      </c>
      <c r="F130" s="144">
        <v>2.23</v>
      </c>
      <c r="G130" s="145">
        <v>25119</v>
      </c>
      <c r="H130" s="148" t="s">
        <v>134</v>
      </c>
    </row>
    <row r="131" spans="1:8">
      <c r="A131" s="141" t="s">
        <v>39</v>
      </c>
      <c r="B131" s="148" t="s">
        <v>89</v>
      </c>
      <c r="C131" s="143" t="s">
        <v>53</v>
      </c>
      <c r="D131" s="144">
        <v>24</v>
      </c>
      <c r="E131" s="143">
        <v>18</v>
      </c>
      <c r="F131" s="144">
        <v>0.54</v>
      </c>
      <c r="G131" s="145">
        <v>145291</v>
      </c>
      <c r="H131" s="148" t="s">
        <v>135</v>
      </c>
    </row>
    <row r="132" spans="1:8">
      <c r="A132" s="141" t="s">
        <v>39</v>
      </c>
      <c r="B132" s="148" t="s">
        <v>91</v>
      </c>
      <c r="C132" s="143" t="s">
        <v>53</v>
      </c>
      <c r="D132" s="144">
        <v>48</v>
      </c>
      <c r="E132" s="143">
        <v>75</v>
      </c>
      <c r="F132" s="144">
        <v>1.33</v>
      </c>
      <c r="G132" s="145">
        <v>145291</v>
      </c>
      <c r="H132" s="148" t="s">
        <v>135</v>
      </c>
    </row>
    <row r="133" spans="1:8">
      <c r="A133" s="141" t="s">
        <v>39</v>
      </c>
      <c r="B133" s="148" t="s">
        <v>93</v>
      </c>
      <c r="C133" s="143" t="s">
        <v>53</v>
      </c>
      <c r="D133" s="144">
        <v>48</v>
      </c>
      <c r="E133" s="143">
        <v>150</v>
      </c>
      <c r="F133" s="144">
        <v>2.0699999999999998</v>
      </c>
      <c r="G133" s="145">
        <v>145291</v>
      </c>
      <c r="H133" s="148" t="s">
        <v>135</v>
      </c>
    </row>
    <row r="134" spans="1:8">
      <c r="A134" s="141" t="s">
        <v>83</v>
      </c>
      <c r="B134" s="148" t="s">
        <v>87</v>
      </c>
      <c r="C134" s="143" t="s">
        <v>53</v>
      </c>
      <c r="D134" s="144">
        <v>48</v>
      </c>
      <c r="E134" s="143">
        <v>128</v>
      </c>
      <c r="F134" s="144">
        <v>1.3</v>
      </c>
      <c r="G134" s="145">
        <v>9358</v>
      </c>
      <c r="H134" s="148" t="s">
        <v>136</v>
      </c>
    </row>
    <row r="135" spans="1:8">
      <c r="A135" s="141" t="s">
        <v>83</v>
      </c>
      <c r="B135" s="148" t="s">
        <v>90</v>
      </c>
      <c r="C135" s="143" t="s">
        <v>53</v>
      </c>
      <c r="D135" s="144">
        <v>48</v>
      </c>
      <c r="E135" s="144">
        <v>59</v>
      </c>
      <c r="F135" s="144">
        <v>1.51</v>
      </c>
      <c r="G135" s="145">
        <v>1963</v>
      </c>
      <c r="H135" s="148" t="s">
        <v>136</v>
      </c>
    </row>
    <row r="136" spans="1:8">
      <c r="A136" s="141" t="s">
        <v>83</v>
      </c>
      <c r="B136" s="148" t="s">
        <v>89</v>
      </c>
      <c r="C136" s="143" t="s">
        <v>52</v>
      </c>
      <c r="D136" s="144">
        <v>100</v>
      </c>
      <c r="E136" s="144">
        <v>100</v>
      </c>
      <c r="F136" s="144">
        <v>16.09</v>
      </c>
      <c r="G136" s="145">
        <v>197973</v>
      </c>
      <c r="H136" s="148" t="s">
        <v>137</v>
      </c>
    </row>
    <row r="137" spans="1:8">
      <c r="A137" s="141" t="s">
        <v>83</v>
      </c>
      <c r="B137" s="148" t="s">
        <v>91</v>
      </c>
      <c r="C137" s="143" t="s">
        <v>52</v>
      </c>
      <c r="D137" s="144">
        <v>100</v>
      </c>
      <c r="E137" s="144">
        <v>100</v>
      </c>
      <c r="F137" s="144">
        <v>16.09</v>
      </c>
      <c r="G137" s="145">
        <v>197973</v>
      </c>
      <c r="H137" s="148" t="s">
        <v>137</v>
      </c>
    </row>
    <row r="138" spans="1:8">
      <c r="A138" s="141" t="s">
        <v>83</v>
      </c>
      <c r="B138" s="148" t="s">
        <v>92</v>
      </c>
      <c r="C138" s="143" t="s">
        <v>52</v>
      </c>
      <c r="D138" s="144">
        <v>100</v>
      </c>
      <c r="E138" s="144">
        <v>100</v>
      </c>
      <c r="F138" s="144">
        <v>16.09</v>
      </c>
      <c r="G138" s="145">
        <v>197973</v>
      </c>
      <c r="H138" s="148" t="s">
        <v>137</v>
      </c>
    </row>
    <row r="139" spans="1:8">
      <c r="A139" s="141" t="s">
        <v>83</v>
      </c>
      <c r="B139" s="148" t="s">
        <v>93</v>
      </c>
      <c r="C139" s="143" t="s">
        <v>52</v>
      </c>
      <c r="D139" s="144">
        <v>100</v>
      </c>
      <c r="E139" s="143">
        <v>100</v>
      </c>
      <c r="F139" s="144">
        <v>16.09</v>
      </c>
      <c r="G139" s="145">
        <v>197973</v>
      </c>
      <c r="H139" s="148" t="s">
        <v>137</v>
      </c>
    </row>
    <row r="140" spans="1:8">
      <c r="A140" s="143" t="s">
        <v>83</v>
      </c>
      <c r="B140" s="143" t="s">
        <v>89</v>
      </c>
      <c r="C140" s="143" t="s">
        <v>50</v>
      </c>
      <c r="D140" s="144">
        <v>100</v>
      </c>
      <c r="E140" s="144">
        <v>989</v>
      </c>
      <c r="F140" s="144">
        <v>3.43</v>
      </c>
      <c r="G140" s="145">
        <v>9358</v>
      </c>
      <c r="H140" s="143" t="s">
        <v>138</v>
      </c>
    </row>
    <row r="141" spans="1:8">
      <c r="A141" s="143" t="s">
        <v>83</v>
      </c>
      <c r="B141" s="143" t="s">
        <v>91</v>
      </c>
      <c r="C141" s="143" t="s">
        <v>50</v>
      </c>
      <c r="D141" s="144">
        <v>200</v>
      </c>
      <c r="E141" s="144">
        <v>2243</v>
      </c>
      <c r="F141" s="144">
        <v>5.69</v>
      </c>
      <c r="G141" s="145">
        <v>7395</v>
      </c>
      <c r="H141" s="143" t="s">
        <v>138</v>
      </c>
    </row>
    <row r="142" spans="1:8">
      <c r="A142" s="143" t="s">
        <v>83</v>
      </c>
      <c r="B142" s="143" t="s">
        <v>92</v>
      </c>
      <c r="C142" s="143" t="s">
        <v>50</v>
      </c>
      <c r="D142" s="144">
        <v>100</v>
      </c>
      <c r="E142" s="143">
        <v>855</v>
      </c>
      <c r="F142" s="144">
        <v>3.41</v>
      </c>
      <c r="G142" s="145">
        <v>2804</v>
      </c>
      <c r="H142" s="143" t="s">
        <v>138</v>
      </c>
    </row>
    <row r="143" spans="1:8">
      <c r="A143" s="143" t="s">
        <v>83</v>
      </c>
      <c r="B143" s="143" t="s">
        <v>93</v>
      </c>
      <c r="C143" s="143" t="s">
        <v>50</v>
      </c>
      <c r="D143" s="144">
        <v>200</v>
      </c>
      <c r="E143" s="144">
        <v>2979</v>
      </c>
      <c r="F143" s="144">
        <v>7.97</v>
      </c>
      <c r="G143" s="145">
        <v>6554</v>
      </c>
      <c r="H143" s="143" t="s">
        <v>138</v>
      </c>
    </row>
    <row r="144" spans="1:8">
      <c r="A144" s="143" t="s">
        <v>40</v>
      </c>
      <c r="B144" s="143" t="s">
        <v>94</v>
      </c>
      <c r="C144" s="143" t="s">
        <v>52</v>
      </c>
      <c r="D144" s="144">
        <v>100</v>
      </c>
      <c r="E144" s="143">
        <v>0</v>
      </c>
      <c r="F144" s="144">
        <v>0.91</v>
      </c>
      <c r="G144" s="145">
        <v>12041</v>
      </c>
      <c r="H144" s="143" t="s">
        <v>139</v>
      </c>
    </row>
    <row r="145" spans="1:8">
      <c r="A145" s="143" t="s">
        <v>40</v>
      </c>
      <c r="B145" s="143" t="s">
        <v>95</v>
      </c>
      <c r="C145" s="143" t="s">
        <v>52</v>
      </c>
      <c r="D145" s="144">
        <v>100</v>
      </c>
      <c r="E145" s="144">
        <v>0</v>
      </c>
      <c r="F145" s="144">
        <v>0.91</v>
      </c>
      <c r="G145" s="145">
        <v>12041</v>
      </c>
      <c r="H145" s="143" t="s">
        <v>139</v>
      </c>
    </row>
    <row r="146" spans="1:8">
      <c r="A146" s="143" t="s">
        <v>40</v>
      </c>
      <c r="B146" s="143" t="s">
        <v>96</v>
      </c>
      <c r="C146" s="143" t="s">
        <v>52</v>
      </c>
      <c r="D146" s="144">
        <v>100</v>
      </c>
      <c r="E146" s="143">
        <v>0</v>
      </c>
      <c r="F146" s="144">
        <v>0.91</v>
      </c>
      <c r="G146" s="145">
        <v>12041</v>
      </c>
      <c r="H146" s="143" t="s">
        <v>139</v>
      </c>
    </row>
    <row r="147" spans="1:8">
      <c r="A147" s="143" t="s">
        <v>40</v>
      </c>
      <c r="B147" s="143" t="s">
        <v>97</v>
      </c>
      <c r="C147" s="143" t="s">
        <v>52</v>
      </c>
      <c r="D147" s="144">
        <v>100</v>
      </c>
      <c r="E147" s="144">
        <v>0</v>
      </c>
      <c r="F147" s="144">
        <v>0.91</v>
      </c>
      <c r="G147" s="145">
        <v>12041</v>
      </c>
      <c r="H147" s="143" t="s">
        <v>139</v>
      </c>
    </row>
    <row r="148" spans="1:8">
      <c r="A148" s="143" t="s">
        <v>40</v>
      </c>
      <c r="B148" s="143" t="s">
        <v>98</v>
      </c>
      <c r="C148" s="143" t="s">
        <v>52</v>
      </c>
      <c r="D148" s="144">
        <v>100</v>
      </c>
      <c r="E148" s="143">
        <v>0</v>
      </c>
      <c r="F148" s="144">
        <v>0.91</v>
      </c>
      <c r="G148" s="145">
        <v>12041</v>
      </c>
      <c r="H148" s="143" t="s">
        <v>139</v>
      </c>
    </row>
    <row r="149" spans="1:8">
      <c r="A149" s="143" t="s">
        <v>41</v>
      </c>
      <c r="B149" s="143" t="s">
        <v>94</v>
      </c>
      <c r="C149" s="143" t="s">
        <v>52</v>
      </c>
      <c r="D149" s="144">
        <v>100</v>
      </c>
      <c r="E149" s="143">
        <v>0</v>
      </c>
      <c r="F149" s="144">
        <v>5.48</v>
      </c>
      <c r="G149" s="145">
        <v>59814</v>
      </c>
      <c r="H149" s="143" t="s">
        <v>140</v>
      </c>
    </row>
    <row r="150" spans="1:8">
      <c r="A150" s="143" t="s">
        <v>41</v>
      </c>
      <c r="B150" s="143" t="s">
        <v>95</v>
      </c>
      <c r="C150" s="143" t="s">
        <v>52</v>
      </c>
      <c r="D150" s="144">
        <v>100</v>
      </c>
      <c r="E150" s="143">
        <v>0</v>
      </c>
      <c r="F150" s="144">
        <v>5.48</v>
      </c>
      <c r="G150" s="145">
        <v>59814</v>
      </c>
      <c r="H150" s="143" t="s">
        <v>140</v>
      </c>
    </row>
    <row r="151" spans="1:8">
      <c r="A151" s="143" t="s">
        <v>41</v>
      </c>
      <c r="B151" s="143" t="s">
        <v>96</v>
      </c>
      <c r="C151" s="143" t="s">
        <v>52</v>
      </c>
      <c r="D151" s="144">
        <v>100</v>
      </c>
      <c r="E151" s="143">
        <v>0</v>
      </c>
      <c r="F151" s="144">
        <v>5.48</v>
      </c>
      <c r="G151" s="145">
        <v>59814</v>
      </c>
      <c r="H151" s="143" t="s">
        <v>140</v>
      </c>
    </row>
    <row r="152" spans="1:8">
      <c r="A152" s="143" t="s">
        <v>41</v>
      </c>
      <c r="B152" s="143" t="s">
        <v>97</v>
      </c>
      <c r="C152" s="143" t="s">
        <v>52</v>
      </c>
      <c r="D152" s="144">
        <v>100</v>
      </c>
      <c r="E152" s="143">
        <v>0</v>
      </c>
      <c r="F152" s="144">
        <v>5.48</v>
      </c>
      <c r="G152" s="145">
        <v>59814</v>
      </c>
      <c r="H152" s="143" t="s">
        <v>140</v>
      </c>
    </row>
    <row r="153" spans="1:8">
      <c r="A153" s="143" t="s">
        <v>41</v>
      </c>
      <c r="B153" s="143" t="s">
        <v>98</v>
      </c>
      <c r="C153" s="143" t="s">
        <v>52</v>
      </c>
      <c r="D153" s="144">
        <v>100</v>
      </c>
      <c r="E153" s="143">
        <v>0</v>
      </c>
      <c r="F153" s="144">
        <v>5.48</v>
      </c>
      <c r="G153" s="145">
        <v>59814</v>
      </c>
      <c r="H153" s="143" t="s">
        <v>140</v>
      </c>
    </row>
    <row r="154" spans="1:8">
      <c r="A154" s="143" t="s">
        <v>55</v>
      </c>
      <c r="B154" s="143" t="s">
        <v>89</v>
      </c>
      <c r="C154" s="143" t="s">
        <v>53</v>
      </c>
      <c r="D154" s="144">
        <v>48</v>
      </c>
      <c r="E154" s="143">
        <v>73</v>
      </c>
      <c r="F154" s="144">
        <v>1.1499999999999999</v>
      </c>
      <c r="G154" s="145">
        <v>9031</v>
      </c>
      <c r="H154" s="143" t="s">
        <v>141</v>
      </c>
    </row>
    <row r="155" spans="1:8">
      <c r="A155" s="143" t="s">
        <v>55</v>
      </c>
      <c r="B155" s="143" t="s">
        <v>90</v>
      </c>
      <c r="C155" s="143" t="s">
        <v>53</v>
      </c>
      <c r="D155" s="144">
        <v>48</v>
      </c>
      <c r="E155" s="143">
        <v>262</v>
      </c>
      <c r="F155" s="144">
        <v>4.71</v>
      </c>
      <c r="G155" s="145">
        <v>5371</v>
      </c>
      <c r="H155" s="143" t="s">
        <v>141</v>
      </c>
    </row>
    <row r="156" spans="1:8">
      <c r="A156" s="143" t="s">
        <v>55</v>
      </c>
      <c r="B156" s="143" t="s">
        <v>91</v>
      </c>
      <c r="C156" s="143" t="s">
        <v>53</v>
      </c>
      <c r="D156" s="144">
        <v>48</v>
      </c>
      <c r="E156" s="143">
        <v>400</v>
      </c>
      <c r="F156" s="144">
        <v>3.21</v>
      </c>
      <c r="G156" s="145">
        <v>3660</v>
      </c>
      <c r="H156" s="143" t="s">
        <v>141</v>
      </c>
    </row>
    <row r="157" spans="1:8">
      <c r="A157" s="143" t="s">
        <v>55</v>
      </c>
      <c r="B157" s="143" t="s">
        <v>92</v>
      </c>
      <c r="C157" s="143" t="s">
        <v>52</v>
      </c>
      <c r="D157" s="144">
        <v>100</v>
      </c>
      <c r="E157" s="143">
        <v>100</v>
      </c>
      <c r="F157" s="144">
        <v>18.25</v>
      </c>
      <c r="G157" s="145">
        <v>68857</v>
      </c>
      <c r="H157" s="143" t="s">
        <v>142</v>
      </c>
    </row>
    <row r="158" spans="1:8">
      <c r="A158" s="143" t="s">
        <v>55</v>
      </c>
      <c r="B158" s="143" t="s">
        <v>93</v>
      </c>
      <c r="C158" s="143" t="s">
        <v>52</v>
      </c>
      <c r="D158" s="144">
        <v>100</v>
      </c>
      <c r="E158" s="144">
        <v>100</v>
      </c>
      <c r="F158" s="144">
        <v>18.25</v>
      </c>
      <c r="G158" s="145">
        <v>68857</v>
      </c>
      <c r="H158" s="143" t="s">
        <v>142</v>
      </c>
    </row>
    <row r="159" spans="1:8">
      <c r="A159" s="143" t="s">
        <v>55</v>
      </c>
      <c r="B159" s="143" t="s">
        <v>92</v>
      </c>
      <c r="C159" s="143" t="s">
        <v>50</v>
      </c>
      <c r="D159" s="144">
        <v>100</v>
      </c>
      <c r="E159" s="144">
        <v>800</v>
      </c>
      <c r="F159" s="144">
        <v>7.02</v>
      </c>
      <c r="G159" s="145">
        <v>5113</v>
      </c>
      <c r="H159" s="143" t="s">
        <v>143</v>
      </c>
    </row>
    <row r="160" spans="1:8">
      <c r="A160" s="143" t="s">
        <v>55</v>
      </c>
      <c r="B160" s="143" t="s">
        <v>93</v>
      </c>
      <c r="C160" s="143" t="s">
        <v>50</v>
      </c>
      <c r="D160" s="144">
        <v>100</v>
      </c>
      <c r="E160" s="144">
        <v>945</v>
      </c>
      <c r="F160" s="144">
        <v>5.38</v>
      </c>
      <c r="G160" s="145">
        <v>3918</v>
      </c>
      <c r="H160" s="143" t="s">
        <v>143</v>
      </c>
    </row>
    <row r="161" spans="1:8">
      <c r="A161" s="143" t="s">
        <v>144</v>
      </c>
      <c r="B161" s="143" t="s">
        <v>87</v>
      </c>
      <c r="C161" s="143" t="s">
        <v>53</v>
      </c>
      <c r="D161" s="144">
        <v>24</v>
      </c>
      <c r="E161" s="144">
        <v>15</v>
      </c>
      <c r="F161" s="144">
        <v>2.5299999999999998</v>
      </c>
      <c r="G161" s="145">
        <v>58483</v>
      </c>
      <c r="H161" s="143" t="s">
        <v>145</v>
      </c>
    </row>
    <row r="162" spans="1:8">
      <c r="A162" s="143" t="s">
        <v>144</v>
      </c>
      <c r="B162" s="143" t="s">
        <v>89</v>
      </c>
      <c r="C162" s="143" t="s">
        <v>53</v>
      </c>
      <c r="D162" s="144">
        <v>48</v>
      </c>
      <c r="E162" s="143">
        <v>29</v>
      </c>
      <c r="F162" s="144">
        <v>8.18</v>
      </c>
      <c r="G162" s="145">
        <v>58483</v>
      </c>
      <c r="H162" s="143" t="s">
        <v>145</v>
      </c>
    </row>
    <row r="163" spans="1:8">
      <c r="A163" s="143" t="s">
        <v>144</v>
      </c>
      <c r="B163" s="143" t="s">
        <v>91</v>
      </c>
      <c r="C163" s="143" t="s">
        <v>53</v>
      </c>
      <c r="D163" s="144">
        <v>48</v>
      </c>
      <c r="E163" s="144">
        <v>296</v>
      </c>
      <c r="F163" s="144">
        <v>14.15</v>
      </c>
      <c r="G163" s="145">
        <v>58483</v>
      </c>
      <c r="H163" s="143" t="s">
        <v>145</v>
      </c>
    </row>
    <row r="164" spans="1:8">
      <c r="A164" s="143" t="s">
        <v>144</v>
      </c>
      <c r="B164" s="143" t="s">
        <v>92</v>
      </c>
      <c r="C164" s="143" t="s">
        <v>53</v>
      </c>
      <c r="D164" s="144">
        <v>48</v>
      </c>
      <c r="E164" s="143">
        <v>248</v>
      </c>
      <c r="F164" s="144">
        <v>3.16</v>
      </c>
      <c r="G164" s="145">
        <v>8025</v>
      </c>
      <c r="H164" s="143" t="s">
        <v>145</v>
      </c>
    </row>
    <row r="165" spans="1:8">
      <c r="A165" s="143" t="s">
        <v>144</v>
      </c>
      <c r="B165" s="143" t="s">
        <v>93</v>
      </c>
      <c r="C165" s="143" t="s">
        <v>50</v>
      </c>
      <c r="D165" s="144">
        <v>100</v>
      </c>
      <c r="E165" s="143">
        <v>1130</v>
      </c>
      <c r="F165" s="144">
        <v>19.87</v>
      </c>
      <c r="G165" s="145">
        <v>50458</v>
      </c>
      <c r="H165" s="143" t="s">
        <v>146</v>
      </c>
    </row>
    <row r="166" spans="1:8">
      <c r="A166" s="143" t="s">
        <v>42</v>
      </c>
      <c r="B166" s="143" t="s">
        <v>94</v>
      </c>
      <c r="C166" s="143" t="s">
        <v>52</v>
      </c>
      <c r="D166" s="144">
        <v>100</v>
      </c>
      <c r="E166" s="143">
        <v>0</v>
      </c>
      <c r="F166" s="144">
        <v>3.89</v>
      </c>
      <c r="G166" s="145">
        <v>14012</v>
      </c>
      <c r="H166" s="143" t="s">
        <v>147</v>
      </c>
    </row>
    <row r="167" spans="1:8">
      <c r="A167" s="143" t="s">
        <v>42</v>
      </c>
      <c r="B167" s="143" t="s">
        <v>95</v>
      </c>
      <c r="C167" s="143" t="s">
        <v>52</v>
      </c>
      <c r="D167" s="144">
        <v>100</v>
      </c>
      <c r="E167" s="143">
        <v>0</v>
      </c>
      <c r="F167" s="144">
        <v>3.89</v>
      </c>
      <c r="G167" s="145">
        <v>14012</v>
      </c>
      <c r="H167" s="143" t="s">
        <v>147</v>
      </c>
    </row>
    <row r="168" spans="1:8">
      <c r="A168" s="143" t="s">
        <v>42</v>
      </c>
      <c r="B168" s="143" t="s">
        <v>96</v>
      </c>
      <c r="C168" s="143" t="s">
        <v>52</v>
      </c>
      <c r="D168" s="144">
        <v>100</v>
      </c>
      <c r="E168" s="143">
        <v>0</v>
      </c>
      <c r="F168" s="144">
        <v>3.89</v>
      </c>
      <c r="G168" s="145">
        <v>14012</v>
      </c>
      <c r="H168" s="143" t="s">
        <v>147</v>
      </c>
    </row>
    <row r="169" spans="1:8">
      <c r="A169" s="143" t="s">
        <v>42</v>
      </c>
      <c r="B169" s="143" t="s">
        <v>97</v>
      </c>
      <c r="C169" s="143" t="s">
        <v>52</v>
      </c>
      <c r="D169" s="144">
        <v>100</v>
      </c>
      <c r="E169" s="143">
        <v>0</v>
      </c>
      <c r="F169" s="144">
        <v>3.89</v>
      </c>
      <c r="G169" s="145">
        <v>14012</v>
      </c>
      <c r="H169" s="143" t="s">
        <v>147</v>
      </c>
    </row>
    <row r="170" spans="1:8">
      <c r="A170" s="143" t="s">
        <v>42</v>
      </c>
      <c r="B170" s="143" t="s">
        <v>98</v>
      </c>
      <c r="C170" s="143" t="s">
        <v>52</v>
      </c>
      <c r="D170" s="144">
        <v>100</v>
      </c>
      <c r="E170" s="143">
        <v>0</v>
      </c>
      <c r="F170" s="144">
        <v>3.89</v>
      </c>
      <c r="G170" s="145">
        <v>14012</v>
      </c>
      <c r="H170" s="143" t="s">
        <v>147</v>
      </c>
    </row>
    <row r="171" spans="1:8">
      <c r="A171" s="143" t="s">
        <v>43</v>
      </c>
      <c r="B171" s="143" t="s">
        <v>94</v>
      </c>
      <c r="C171" s="143" t="s">
        <v>52</v>
      </c>
      <c r="D171" s="144">
        <v>100</v>
      </c>
      <c r="E171" s="143">
        <v>0</v>
      </c>
      <c r="F171" s="144">
        <v>5.23</v>
      </c>
      <c r="G171" s="145">
        <v>32016</v>
      </c>
      <c r="H171" s="143" t="s">
        <v>148</v>
      </c>
    </row>
    <row r="172" spans="1:8">
      <c r="A172" s="143" t="s">
        <v>43</v>
      </c>
      <c r="B172" s="143" t="s">
        <v>95</v>
      </c>
      <c r="C172" s="143" t="s">
        <v>52</v>
      </c>
      <c r="D172" s="144">
        <v>100</v>
      </c>
      <c r="E172" s="143">
        <v>0</v>
      </c>
      <c r="F172" s="144">
        <v>5.23</v>
      </c>
      <c r="G172" s="145">
        <v>32016</v>
      </c>
      <c r="H172" s="143" t="s">
        <v>148</v>
      </c>
    </row>
    <row r="173" spans="1:8">
      <c r="A173" s="143" t="s">
        <v>43</v>
      </c>
      <c r="B173" s="143" t="s">
        <v>96</v>
      </c>
      <c r="C173" s="143" t="s">
        <v>52</v>
      </c>
      <c r="D173" s="144">
        <v>100</v>
      </c>
      <c r="E173" s="143">
        <v>0</v>
      </c>
      <c r="F173" s="144">
        <v>5.23</v>
      </c>
      <c r="G173" s="145">
        <v>32016</v>
      </c>
      <c r="H173" s="143" t="s">
        <v>148</v>
      </c>
    </row>
    <row r="174" spans="1:8">
      <c r="A174" s="143" t="s">
        <v>43</v>
      </c>
      <c r="B174" s="143" t="s">
        <v>97</v>
      </c>
      <c r="C174" s="143" t="s">
        <v>52</v>
      </c>
      <c r="D174" s="144">
        <v>100</v>
      </c>
      <c r="E174" s="143">
        <v>0</v>
      </c>
      <c r="F174" s="144">
        <v>5.23</v>
      </c>
      <c r="G174" s="145">
        <v>32016</v>
      </c>
      <c r="H174" s="143" t="s">
        <v>148</v>
      </c>
    </row>
    <row r="175" spans="1:8">
      <c r="A175" s="143" t="s">
        <v>43</v>
      </c>
      <c r="B175" s="143" t="s">
        <v>98</v>
      </c>
      <c r="C175" s="143" t="s">
        <v>52</v>
      </c>
      <c r="D175" s="144">
        <v>100</v>
      </c>
      <c r="E175" s="143">
        <v>0</v>
      </c>
      <c r="F175" s="144">
        <v>5.23</v>
      </c>
      <c r="G175" s="145">
        <v>32016</v>
      </c>
      <c r="H175" s="143" t="s">
        <v>148</v>
      </c>
    </row>
    <row r="176" spans="1:8">
      <c r="A176" s="143" t="s">
        <v>84</v>
      </c>
      <c r="B176" s="143" t="s">
        <v>94</v>
      </c>
      <c r="C176" s="143" t="s">
        <v>52</v>
      </c>
      <c r="D176" s="144">
        <v>100</v>
      </c>
      <c r="E176" s="143">
        <v>0</v>
      </c>
      <c r="F176" s="144">
        <v>3.74</v>
      </c>
      <c r="G176" s="145">
        <v>26240</v>
      </c>
      <c r="H176" s="143" t="s">
        <v>149</v>
      </c>
    </row>
    <row r="177" spans="1:8">
      <c r="A177" s="143" t="s">
        <v>84</v>
      </c>
      <c r="B177" s="143" t="s">
        <v>95</v>
      </c>
      <c r="C177" s="143" t="s">
        <v>52</v>
      </c>
      <c r="D177" s="144">
        <v>100</v>
      </c>
      <c r="E177" s="143">
        <v>0</v>
      </c>
      <c r="F177" s="144">
        <v>3.74</v>
      </c>
      <c r="G177" s="145">
        <v>26240</v>
      </c>
      <c r="H177" s="143" t="s">
        <v>149</v>
      </c>
    </row>
    <row r="178" spans="1:8">
      <c r="A178" s="143" t="s">
        <v>84</v>
      </c>
      <c r="B178" s="143" t="s">
        <v>96</v>
      </c>
      <c r="C178" s="143" t="s">
        <v>52</v>
      </c>
      <c r="D178" s="144">
        <v>100</v>
      </c>
      <c r="E178" s="143">
        <v>0</v>
      </c>
      <c r="F178" s="144">
        <v>3.74</v>
      </c>
      <c r="G178" s="145">
        <v>26240</v>
      </c>
      <c r="H178" s="143" t="s">
        <v>149</v>
      </c>
    </row>
    <row r="179" spans="1:8">
      <c r="A179" s="143" t="s">
        <v>84</v>
      </c>
      <c r="B179" s="143" t="s">
        <v>97</v>
      </c>
      <c r="C179" s="143" t="s">
        <v>52</v>
      </c>
      <c r="D179" s="144">
        <v>100</v>
      </c>
      <c r="E179" s="143">
        <v>0</v>
      </c>
      <c r="F179" s="144">
        <v>3.74</v>
      </c>
      <c r="G179" s="145">
        <v>26240</v>
      </c>
      <c r="H179" s="143" t="s">
        <v>149</v>
      </c>
    </row>
    <row r="180" spans="1:8">
      <c r="A180" s="143" t="s">
        <v>84</v>
      </c>
      <c r="B180" s="143" t="s">
        <v>98</v>
      </c>
      <c r="C180" s="143" t="s">
        <v>52</v>
      </c>
      <c r="D180" s="144">
        <v>100</v>
      </c>
      <c r="E180" s="143">
        <v>0</v>
      </c>
      <c r="F180" s="144">
        <v>3.74</v>
      </c>
      <c r="G180" s="145">
        <v>26240</v>
      </c>
      <c r="H180" s="143" t="s">
        <v>149</v>
      </c>
    </row>
    <row r="181" spans="1:8">
      <c r="A181" s="143" t="s">
        <v>44</v>
      </c>
      <c r="B181" s="143" t="s">
        <v>94</v>
      </c>
      <c r="C181" s="143" t="s">
        <v>52</v>
      </c>
      <c r="D181" s="144">
        <v>100</v>
      </c>
      <c r="E181" s="143">
        <v>0</v>
      </c>
      <c r="F181" s="144">
        <v>4.1900000000000004</v>
      </c>
      <c r="G181" s="145">
        <v>52029</v>
      </c>
      <c r="H181" s="143" t="s">
        <v>150</v>
      </c>
    </row>
    <row r="182" spans="1:8">
      <c r="A182" s="143" t="s">
        <v>44</v>
      </c>
      <c r="B182" s="143" t="s">
        <v>95</v>
      </c>
      <c r="C182" s="143" t="s">
        <v>52</v>
      </c>
      <c r="D182" s="144">
        <v>100</v>
      </c>
      <c r="E182" s="143">
        <v>0</v>
      </c>
      <c r="F182" s="144">
        <v>4.1900000000000004</v>
      </c>
      <c r="G182" s="145">
        <v>52029</v>
      </c>
      <c r="H182" s="143" t="s">
        <v>150</v>
      </c>
    </row>
    <row r="183" spans="1:8">
      <c r="A183" s="143" t="s">
        <v>44</v>
      </c>
      <c r="B183" s="143" t="s">
        <v>96</v>
      </c>
      <c r="C183" s="143" t="s">
        <v>52</v>
      </c>
      <c r="D183" s="144">
        <v>100</v>
      </c>
      <c r="E183" s="143">
        <v>0</v>
      </c>
      <c r="F183" s="144">
        <v>4.1900000000000004</v>
      </c>
      <c r="G183" s="145">
        <v>52029</v>
      </c>
      <c r="H183" s="143" t="s">
        <v>150</v>
      </c>
    </row>
    <row r="184" spans="1:8">
      <c r="A184" s="143" t="s">
        <v>44</v>
      </c>
      <c r="B184" s="143" t="s">
        <v>97</v>
      </c>
      <c r="C184" s="143" t="s">
        <v>52</v>
      </c>
      <c r="D184" s="144">
        <v>100</v>
      </c>
      <c r="E184" s="144">
        <v>0</v>
      </c>
      <c r="F184" s="144">
        <v>4.1900000000000004</v>
      </c>
      <c r="G184" s="145">
        <v>52029</v>
      </c>
      <c r="H184" s="143" t="s">
        <v>150</v>
      </c>
    </row>
    <row r="185" spans="1:8">
      <c r="A185" s="143" t="s">
        <v>44</v>
      </c>
      <c r="B185" s="143" t="s">
        <v>98</v>
      </c>
      <c r="C185" s="143" t="s">
        <v>52</v>
      </c>
      <c r="D185" s="144">
        <v>100</v>
      </c>
      <c r="E185" s="144">
        <v>0</v>
      </c>
      <c r="F185" s="144">
        <v>4.1900000000000004</v>
      </c>
      <c r="G185" s="145">
        <v>52029</v>
      </c>
      <c r="H185" s="143" t="s">
        <v>150</v>
      </c>
    </row>
    <row r="186" spans="1:8">
      <c r="A186" s="143" t="s">
        <v>45</v>
      </c>
      <c r="B186" s="143" t="s">
        <v>49</v>
      </c>
      <c r="C186" s="143" t="s">
        <v>53</v>
      </c>
      <c r="D186" s="144">
        <v>48</v>
      </c>
      <c r="E186" s="144">
        <v>223</v>
      </c>
      <c r="F186" s="144">
        <v>0.44</v>
      </c>
      <c r="G186" s="145">
        <v>42975</v>
      </c>
      <c r="H186" s="143" t="s">
        <v>151</v>
      </c>
    </row>
    <row r="187" spans="1:8">
      <c r="A187" s="143" t="s">
        <v>45</v>
      </c>
      <c r="B187" s="143" t="s">
        <v>87</v>
      </c>
      <c r="C187" s="143" t="s">
        <v>53</v>
      </c>
      <c r="D187" s="144">
        <v>48</v>
      </c>
      <c r="E187" s="144">
        <v>355</v>
      </c>
      <c r="F187" s="144">
        <v>0.55000000000000004</v>
      </c>
      <c r="G187" s="145">
        <v>42975</v>
      </c>
      <c r="H187" s="143" t="s">
        <v>151</v>
      </c>
    </row>
    <row r="188" spans="1:8">
      <c r="A188" s="143" t="s">
        <v>45</v>
      </c>
      <c r="B188" s="143" t="s">
        <v>89</v>
      </c>
      <c r="C188" s="143" t="s">
        <v>53</v>
      </c>
      <c r="D188" s="144">
        <v>48</v>
      </c>
      <c r="E188" s="144">
        <v>465</v>
      </c>
      <c r="F188" s="144">
        <v>0.63</v>
      </c>
      <c r="G188" s="145">
        <v>42975</v>
      </c>
      <c r="H188" s="143" t="s">
        <v>151</v>
      </c>
    </row>
    <row r="189" spans="1:8">
      <c r="A189" s="143" t="s">
        <v>45</v>
      </c>
      <c r="B189" s="143" t="s">
        <v>91</v>
      </c>
      <c r="C189" s="143" t="s">
        <v>53</v>
      </c>
      <c r="D189" s="144">
        <v>48</v>
      </c>
      <c r="E189" s="143">
        <v>584</v>
      </c>
      <c r="F189" s="144">
        <v>0.72</v>
      </c>
      <c r="G189" s="145">
        <v>42975</v>
      </c>
      <c r="H189" s="143" t="s">
        <v>151</v>
      </c>
    </row>
    <row r="190" spans="1:8">
      <c r="A190" s="143" t="s">
        <v>45</v>
      </c>
      <c r="B190" s="143" t="s">
        <v>92</v>
      </c>
      <c r="C190" s="143" t="s">
        <v>53</v>
      </c>
      <c r="D190" s="144">
        <v>24</v>
      </c>
      <c r="E190" s="143">
        <v>15</v>
      </c>
      <c r="F190" s="144">
        <v>0.34</v>
      </c>
      <c r="G190" s="145">
        <v>12706</v>
      </c>
      <c r="H190" s="143" t="s">
        <v>151</v>
      </c>
    </row>
    <row r="191" spans="1:8">
      <c r="A191" s="143" t="s">
        <v>45</v>
      </c>
      <c r="B191" s="143" t="s">
        <v>94</v>
      </c>
      <c r="C191" s="143" t="s">
        <v>52</v>
      </c>
      <c r="D191" s="144">
        <v>100</v>
      </c>
      <c r="E191" s="143">
        <v>0</v>
      </c>
      <c r="F191" s="144">
        <v>4.26</v>
      </c>
      <c r="G191" s="145">
        <v>50174</v>
      </c>
      <c r="H191" s="143" t="s">
        <v>152</v>
      </c>
    </row>
    <row r="192" spans="1:8">
      <c r="A192" s="143" t="s">
        <v>45</v>
      </c>
      <c r="B192" s="143" t="s">
        <v>95</v>
      </c>
      <c r="C192" s="143" t="s">
        <v>52</v>
      </c>
      <c r="D192" s="144">
        <v>100</v>
      </c>
      <c r="E192" s="143">
        <v>0</v>
      </c>
      <c r="F192" s="144">
        <v>4.26</v>
      </c>
      <c r="G192" s="145">
        <v>50174</v>
      </c>
      <c r="H192" s="143" t="s">
        <v>152</v>
      </c>
    </row>
    <row r="193" spans="1:8">
      <c r="A193" s="143" t="s">
        <v>45</v>
      </c>
      <c r="B193" s="143" t="s">
        <v>96</v>
      </c>
      <c r="C193" s="143" t="s">
        <v>52</v>
      </c>
      <c r="D193" s="144">
        <v>100</v>
      </c>
      <c r="E193" s="143">
        <v>0</v>
      </c>
      <c r="F193" s="144">
        <v>4.26</v>
      </c>
      <c r="G193" s="145">
        <v>50174</v>
      </c>
      <c r="H193" s="143" t="s">
        <v>152</v>
      </c>
    </row>
    <row r="194" spans="1:8">
      <c r="A194" s="143" t="s">
        <v>45</v>
      </c>
      <c r="B194" s="143" t="s">
        <v>97</v>
      </c>
      <c r="C194" s="143" t="s">
        <v>52</v>
      </c>
      <c r="D194" s="144">
        <v>100</v>
      </c>
      <c r="E194" s="144">
        <v>0</v>
      </c>
      <c r="F194" s="144">
        <v>4.26</v>
      </c>
      <c r="G194" s="145">
        <v>50174</v>
      </c>
      <c r="H194" s="143" t="s">
        <v>152</v>
      </c>
    </row>
    <row r="195" spans="1:8">
      <c r="A195" s="143" t="s">
        <v>45</v>
      </c>
      <c r="B195" s="143" t="s">
        <v>98</v>
      </c>
      <c r="C195" s="143" t="s">
        <v>52</v>
      </c>
      <c r="D195" s="144">
        <v>100</v>
      </c>
      <c r="E195" s="144">
        <v>0</v>
      </c>
      <c r="F195" s="144">
        <v>4.26</v>
      </c>
      <c r="G195" s="145">
        <v>50174</v>
      </c>
      <c r="H195" s="143" t="s">
        <v>152</v>
      </c>
    </row>
    <row r="196" spans="1:8">
      <c r="A196" s="143" t="s">
        <v>45</v>
      </c>
      <c r="B196" s="143" t="s">
        <v>93</v>
      </c>
      <c r="C196" s="143" t="s">
        <v>50</v>
      </c>
      <c r="D196" s="144">
        <v>100</v>
      </c>
      <c r="E196" s="144">
        <v>772</v>
      </c>
      <c r="F196" s="144">
        <v>0.81</v>
      </c>
      <c r="G196" s="145">
        <v>30269</v>
      </c>
      <c r="H196" s="143" t="s">
        <v>153</v>
      </c>
    </row>
    <row r="197" spans="1:8">
      <c r="A197" s="143" t="s">
        <v>85</v>
      </c>
      <c r="B197" s="143" t="s">
        <v>90</v>
      </c>
      <c r="C197" s="143" t="s">
        <v>53</v>
      </c>
      <c r="D197" s="144">
        <v>48</v>
      </c>
      <c r="E197" s="144">
        <v>59</v>
      </c>
      <c r="F197" s="144">
        <v>5.87</v>
      </c>
      <c r="G197" s="145">
        <v>20266</v>
      </c>
      <c r="H197" s="143" t="s">
        <v>154</v>
      </c>
    </row>
    <row r="198" spans="1:8">
      <c r="A198" s="143" t="s">
        <v>85</v>
      </c>
      <c r="B198" s="143" t="s">
        <v>92</v>
      </c>
      <c r="C198" s="143" t="s">
        <v>53</v>
      </c>
      <c r="D198" s="144">
        <v>48</v>
      </c>
      <c r="E198" s="144">
        <v>221</v>
      </c>
      <c r="F198" s="144">
        <v>4.03</v>
      </c>
      <c r="G198" s="145">
        <v>6823</v>
      </c>
      <c r="H198" s="143" t="s">
        <v>154</v>
      </c>
    </row>
    <row r="199" spans="1:8">
      <c r="A199" s="143" t="s">
        <v>85</v>
      </c>
      <c r="B199" s="143" t="s">
        <v>93</v>
      </c>
      <c r="C199" s="143" t="s">
        <v>53</v>
      </c>
      <c r="D199" s="144">
        <v>48</v>
      </c>
      <c r="E199" s="143">
        <v>320</v>
      </c>
      <c r="F199" s="144">
        <v>7.94</v>
      </c>
      <c r="G199" s="145">
        <v>13443</v>
      </c>
      <c r="H199" s="143" t="s">
        <v>154</v>
      </c>
    </row>
    <row r="200" spans="1:8">
      <c r="A200" s="143" t="s">
        <v>46</v>
      </c>
      <c r="B200" s="143" t="s">
        <v>86</v>
      </c>
      <c r="C200" s="143" t="s">
        <v>53</v>
      </c>
      <c r="D200" s="144">
        <v>48</v>
      </c>
      <c r="E200" s="144">
        <v>354</v>
      </c>
      <c r="F200" s="144">
        <v>2.64</v>
      </c>
      <c r="G200" s="145">
        <v>9242</v>
      </c>
      <c r="H200" s="143" t="s">
        <v>155</v>
      </c>
    </row>
    <row r="201" spans="1:8">
      <c r="A201" s="143" t="s">
        <v>46</v>
      </c>
      <c r="B201" s="143" t="s">
        <v>88</v>
      </c>
      <c r="C201" s="143" t="s">
        <v>53</v>
      </c>
      <c r="D201" s="144">
        <v>48</v>
      </c>
      <c r="E201" s="144">
        <v>502</v>
      </c>
      <c r="F201" s="144">
        <v>3.06</v>
      </c>
      <c r="G201" s="145">
        <v>9472</v>
      </c>
      <c r="H201" s="143" t="s">
        <v>155</v>
      </c>
    </row>
    <row r="202" spans="1:8">
      <c r="A202" s="143" t="s">
        <v>46</v>
      </c>
      <c r="B202" s="143" t="s">
        <v>90</v>
      </c>
      <c r="C202" s="143" t="s">
        <v>53</v>
      </c>
      <c r="D202" s="144">
        <v>48</v>
      </c>
      <c r="E202" s="143">
        <v>606</v>
      </c>
      <c r="F202" s="144">
        <v>3.36</v>
      </c>
      <c r="G202" s="145">
        <v>9612</v>
      </c>
      <c r="H202" s="143" t="s">
        <v>155</v>
      </c>
    </row>
    <row r="203" spans="1:8">
      <c r="A203" s="143" t="s">
        <v>46</v>
      </c>
      <c r="B203" s="143" t="s">
        <v>49</v>
      </c>
      <c r="C203" s="143" t="s">
        <v>52</v>
      </c>
      <c r="D203" s="144">
        <v>100</v>
      </c>
      <c r="E203" s="144">
        <v>100</v>
      </c>
      <c r="F203" s="144">
        <v>24.17</v>
      </c>
      <c r="G203" s="145">
        <v>122846</v>
      </c>
      <c r="H203" s="143" t="s">
        <v>156</v>
      </c>
    </row>
    <row r="204" spans="1:8">
      <c r="A204" s="143" t="s">
        <v>46</v>
      </c>
      <c r="B204" s="143" t="s">
        <v>87</v>
      </c>
      <c r="C204" s="143" t="s">
        <v>52</v>
      </c>
      <c r="D204" s="144">
        <v>100</v>
      </c>
      <c r="E204" s="144">
        <v>100</v>
      </c>
      <c r="F204" s="144">
        <v>24.17</v>
      </c>
      <c r="G204" s="145">
        <v>122846</v>
      </c>
      <c r="H204" s="143" t="s">
        <v>156</v>
      </c>
    </row>
    <row r="205" spans="1:8">
      <c r="A205" s="143" t="s">
        <v>46</v>
      </c>
      <c r="B205" s="143" t="s">
        <v>89</v>
      </c>
      <c r="C205" s="143" t="s">
        <v>52</v>
      </c>
      <c r="D205" s="144">
        <v>100</v>
      </c>
      <c r="E205" s="143">
        <v>100</v>
      </c>
      <c r="F205" s="144">
        <v>24.17</v>
      </c>
      <c r="G205" s="145">
        <v>122846</v>
      </c>
      <c r="H205" s="143" t="s">
        <v>156</v>
      </c>
    </row>
    <row r="206" spans="1:8">
      <c r="A206" s="143" t="s">
        <v>46</v>
      </c>
      <c r="B206" s="143" t="s">
        <v>91</v>
      </c>
      <c r="C206" s="143" t="s">
        <v>52</v>
      </c>
      <c r="D206" s="144">
        <v>100</v>
      </c>
      <c r="E206" s="144">
        <v>100</v>
      </c>
      <c r="F206" s="144">
        <v>24.17</v>
      </c>
      <c r="G206" s="145">
        <v>122846</v>
      </c>
      <c r="H206" s="143" t="s">
        <v>156</v>
      </c>
    </row>
    <row r="207" spans="1:8">
      <c r="A207" s="143" t="s">
        <v>46</v>
      </c>
      <c r="B207" s="143" t="s">
        <v>92</v>
      </c>
      <c r="C207" s="143" t="s">
        <v>52</v>
      </c>
      <c r="D207" s="144">
        <v>100</v>
      </c>
      <c r="E207" s="144">
        <v>100</v>
      </c>
      <c r="F207" s="144">
        <v>24.17</v>
      </c>
      <c r="G207" s="145">
        <v>122846</v>
      </c>
      <c r="H207" s="143" t="s">
        <v>156</v>
      </c>
    </row>
    <row r="208" spans="1:8">
      <c r="A208" s="143" t="s">
        <v>46</v>
      </c>
      <c r="B208" s="143" t="s">
        <v>93</v>
      </c>
      <c r="C208" s="143" t="s">
        <v>52</v>
      </c>
      <c r="D208" s="144">
        <v>100</v>
      </c>
      <c r="E208" s="143">
        <v>100</v>
      </c>
      <c r="F208" s="144">
        <v>24.17</v>
      </c>
      <c r="G208" s="145">
        <v>122846</v>
      </c>
      <c r="H208" s="143" t="s">
        <v>156</v>
      </c>
    </row>
    <row r="209" spans="1:8">
      <c r="A209" s="143" t="s">
        <v>46</v>
      </c>
      <c r="B209" s="143" t="s">
        <v>49</v>
      </c>
      <c r="C209" s="143" t="s">
        <v>50</v>
      </c>
      <c r="D209" s="144">
        <v>100</v>
      </c>
      <c r="E209" s="144">
        <v>839</v>
      </c>
      <c r="F209" s="144">
        <v>2.2599999999999998</v>
      </c>
      <c r="G209" s="145">
        <v>22999</v>
      </c>
      <c r="H209" s="143" t="s">
        <v>157</v>
      </c>
    </row>
    <row r="210" spans="1:8">
      <c r="A210" s="143" t="s">
        <v>46</v>
      </c>
      <c r="B210" s="143" t="s">
        <v>87</v>
      </c>
      <c r="C210" s="143" t="s">
        <v>50</v>
      </c>
      <c r="D210" s="144">
        <v>100</v>
      </c>
      <c r="E210" s="143">
        <v>1082</v>
      </c>
      <c r="F210" s="144">
        <v>3.93</v>
      </c>
      <c r="G210" s="145">
        <v>13757</v>
      </c>
      <c r="H210" s="143" t="s">
        <v>157</v>
      </c>
    </row>
    <row r="211" spans="1:8">
      <c r="A211" s="143" t="s">
        <v>46</v>
      </c>
      <c r="B211" s="143" t="s">
        <v>89</v>
      </c>
      <c r="C211" s="143" t="s">
        <v>50</v>
      </c>
      <c r="D211" s="144">
        <v>100</v>
      </c>
      <c r="E211" s="144">
        <v>1234</v>
      </c>
      <c r="F211" s="144">
        <v>4.37</v>
      </c>
      <c r="G211" s="145">
        <v>13527</v>
      </c>
      <c r="H211" s="143" t="s">
        <v>157</v>
      </c>
    </row>
    <row r="212" spans="1:8">
      <c r="A212" s="143" t="s">
        <v>46</v>
      </c>
      <c r="B212" s="143" t="s">
        <v>91</v>
      </c>
      <c r="C212" s="143" t="s">
        <v>50</v>
      </c>
      <c r="D212" s="144">
        <v>100</v>
      </c>
      <c r="E212" s="143">
        <v>1333</v>
      </c>
      <c r="F212" s="144">
        <v>4.68</v>
      </c>
      <c r="G212" s="145">
        <v>13387</v>
      </c>
      <c r="H212" s="143" t="s">
        <v>157</v>
      </c>
    </row>
    <row r="213" spans="1:8">
      <c r="A213" s="143" t="s">
        <v>46</v>
      </c>
      <c r="B213" s="143" t="s">
        <v>92</v>
      </c>
      <c r="C213" s="143" t="s">
        <v>50</v>
      </c>
      <c r="D213" s="144">
        <v>100</v>
      </c>
      <c r="E213" s="144">
        <v>749</v>
      </c>
      <c r="F213" s="144">
        <v>3.78</v>
      </c>
      <c r="G213" s="145">
        <v>9757</v>
      </c>
      <c r="H213" s="143" t="s">
        <v>157</v>
      </c>
    </row>
    <row r="214" spans="1:8">
      <c r="A214" s="143" t="s">
        <v>46</v>
      </c>
      <c r="B214" s="143" t="s">
        <v>93</v>
      </c>
      <c r="C214" s="143" t="s">
        <v>50</v>
      </c>
      <c r="D214" s="144">
        <v>100</v>
      </c>
      <c r="E214" s="143">
        <v>1465</v>
      </c>
      <c r="F214" s="144">
        <v>5.13</v>
      </c>
      <c r="G214" s="145">
        <v>13242</v>
      </c>
      <c r="H214" s="143" t="s">
        <v>157</v>
      </c>
    </row>
    <row r="215" spans="1:8">
      <c r="A215" s="143" t="s">
        <v>47</v>
      </c>
      <c r="B215" s="143" t="s">
        <v>94</v>
      </c>
      <c r="C215" s="143" t="s">
        <v>52</v>
      </c>
      <c r="D215" s="144">
        <v>100</v>
      </c>
      <c r="E215" s="143">
        <v>0</v>
      </c>
      <c r="F215" s="144">
        <v>3.36</v>
      </c>
      <c r="G215" s="145">
        <v>25583</v>
      </c>
      <c r="H215" s="143" t="s">
        <v>158</v>
      </c>
    </row>
    <row r="216" spans="1:8">
      <c r="A216" s="143" t="s">
        <v>47</v>
      </c>
      <c r="B216" s="143" t="s">
        <v>95</v>
      </c>
      <c r="C216" s="143" t="s">
        <v>52</v>
      </c>
      <c r="D216" s="144">
        <v>100</v>
      </c>
      <c r="E216" s="143">
        <v>0</v>
      </c>
      <c r="F216" s="144">
        <v>3.36</v>
      </c>
      <c r="G216" s="145">
        <v>25583</v>
      </c>
      <c r="H216" s="143" t="s">
        <v>158</v>
      </c>
    </row>
    <row r="217" spans="1:8">
      <c r="A217" s="143" t="s">
        <v>47</v>
      </c>
      <c r="B217" s="143" t="s">
        <v>96</v>
      </c>
      <c r="C217" s="143" t="s">
        <v>52</v>
      </c>
      <c r="D217" s="144">
        <v>100</v>
      </c>
      <c r="E217" s="143">
        <v>0</v>
      </c>
      <c r="F217" s="144">
        <v>3.36</v>
      </c>
      <c r="G217" s="145">
        <v>25583</v>
      </c>
      <c r="H217" s="143" t="s">
        <v>158</v>
      </c>
    </row>
    <row r="218" spans="1:8">
      <c r="A218" s="143" t="s">
        <v>47</v>
      </c>
      <c r="B218" s="143" t="s">
        <v>97</v>
      </c>
      <c r="C218" s="143" t="s">
        <v>52</v>
      </c>
      <c r="D218" s="144">
        <v>100</v>
      </c>
      <c r="E218" s="143">
        <v>0</v>
      </c>
      <c r="F218" s="144">
        <v>3.36</v>
      </c>
      <c r="G218" s="145">
        <v>25583</v>
      </c>
      <c r="H218" s="143" t="s">
        <v>158</v>
      </c>
    </row>
    <row r="219" spans="1:8">
      <c r="A219" s="149" t="s">
        <v>47</v>
      </c>
      <c r="B219" s="149" t="s">
        <v>98</v>
      </c>
      <c r="C219" s="149" t="s">
        <v>52</v>
      </c>
      <c r="D219" s="149">
        <v>100</v>
      </c>
      <c r="E219" s="149">
        <v>0</v>
      </c>
      <c r="F219" s="149">
        <v>3.36</v>
      </c>
      <c r="G219" s="150">
        <v>25583</v>
      </c>
      <c r="H219" s="149" t="s">
        <v>158</v>
      </c>
    </row>
    <row r="220" spans="1:8">
      <c r="E220" s="149"/>
    </row>
    <row r="221" spans="1:8">
      <c r="E221" s="149"/>
    </row>
    <row r="222" spans="1:8">
      <c r="E222" s="149"/>
    </row>
    <row r="223" spans="1:8">
      <c r="E223" s="149"/>
    </row>
    <row r="224" spans="1:8">
      <c r="E224" s="149"/>
    </row>
    <row r="225" spans="5:5">
      <c r="E225" s="149"/>
    </row>
    <row r="226" spans="5:5">
      <c r="E226" s="149"/>
    </row>
    <row r="227" spans="5:5">
      <c r="E227" s="149"/>
    </row>
    <row r="228" spans="5:5">
      <c r="E228" s="149"/>
    </row>
    <row r="229" spans="5:5">
      <c r="E229" s="149"/>
    </row>
    <row r="230" spans="5:5">
      <c r="E230" s="149"/>
    </row>
    <row r="231" spans="5:5">
      <c r="E231" s="149"/>
    </row>
    <row r="232" spans="5:5">
      <c r="E232" s="149"/>
    </row>
    <row r="233" spans="5:5">
      <c r="E233" s="149"/>
    </row>
    <row r="234" spans="5:5">
      <c r="E234" s="149"/>
    </row>
    <row r="235" spans="5:5">
      <c r="E235" s="149"/>
    </row>
    <row r="236" spans="5:5">
      <c r="E236" s="149"/>
    </row>
    <row r="237" spans="5:5">
      <c r="E237" s="149"/>
    </row>
    <row r="238" spans="5:5">
      <c r="E238" s="149"/>
    </row>
    <row r="239" spans="5:5">
      <c r="E239" s="149"/>
    </row>
    <row r="240" spans="5:5">
      <c r="E240" s="149"/>
    </row>
    <row r="241" spans="5:5">
      <c r="E241" s="149"/>
    </row>
    <row r="242" spans="5:5">
      <c r="E242" s="149"/>
    </row>
    <row r="243" spans="5:5">
      <c r="E243" s="149"/>
    </row>
    <row r="244" spans="5:5">
      <c r="E244" s="149"/>
    </row>
    <row r="245" spans="5:5">
      <c r="E245" s="149"/>
    </row>
    <row r="246" spans="5:5">
      <c r="E246" s="149"/>
    </row>
    <row r="247" spans="5:5">
      <c r="E247" s="149"/>
    </row>
    <row r="248" spans="5:5">
      <c r="E248" s="149"/>
    </row>
    <row r="249" spans="5:5">
      <c r="E249" s="149"/>
    </row>
    <row r="250" spans="5:5">
      <c r="E250" s="149"/>
    </row>
    <row r="251" spans="5:5">
      <c r="E251" s="149"/>
    </row>
    <row r="252" spans="5:5">
      <c r="E252" s="149"/>
    </row>
    <row r="253" spans="5:5">
      <c r="E253" s="149"/>
    </row>
    <row r="254" spans="5:5">
      <c r="E254" s="149"/>
    </row>
    <row r="255" spans="5:5">
      <c r="E255" s="149"/>
    </row>
    <row r="256" spans="5:5">
      <c r="E256" s="149"/>
    </row>
    <row r="257" spans="5:5">
      <c r="E257" s="149"/>
    </row>
    <row r="258" spans="5:5">
      <c r="E258" s="149"/>
    </row>
    <row r="259" spans="5:5">
      <c r="E259" s="149"/>
    </row>
    <row r="260" spans="5:5">
      <c r="E260" s="149"/>
    </row>
    <row r="261" spans="5:5">
      <c r="E261" s="149"/>
    </row>
    <row r="262" spans="5:5">
      <c r="E262" s="149"/>
    </row>
    <row r="263" spans="5:5">
      <c r="E263" s="149"/>
    </row>
    <row r="264" spans="5:5">
      <c r="E264" s="149"/>
    </row>
    <row r="265" spans="5:5">
      <c r="E265" s="149"/>
    </row>
    <row r="266" spans="5:5">
      <c r="E266" s="149"/>
    </row>
    <row r="267" spans="5:5">
      <c r="E267" s="149"/>
    </row>
    <row r="268" spans="5:5">
      <c r="E268" s="149"/>
    </row>
    <row r="269" spans="5:5">
      <c r="E269" s="149"/>
    </row>
    <row r="270" spans="5:5">
      <c r="E270" s="149"/>
    </row>
    <row r="271" spans="5:5">
      <c r="E271" s="149"/>
    </row>
    <row r="272" spans="5:5">
      <c r="E272" s="149"/>
    </row>
    <row r="273" spans="5:5">
      <c r="E273" s="149"/>
    </row>
    <row r="274" spans="5:5">
      <c r="E274" s="149"/>
    </row>
    <row r="275" spans="5:5">
      <c r="E275" s="149"/>
    </row>
    <row r="276" spans="5:5">
      <c r="E276" s="149"/>
    </row>
    <row r="277" spans="5:5">
      <c r="E277" s="149"/>
    </row>
    <row r="278" spans="5:5">
      <c r="E278" s="149"/>
    </row>
    <row r="279" spans="5:5">
      <c r="E279" s="149"/>
    </row>
    <row r="280" spans="5:5">
      <c r="E280" s="149"/>
    </row>
    <row r="281" spans="5:5">
      <c r="E281" s="149"/>
    </row>
    <row r="282" spans="5:5">
      <c r="E282" s="149"/>
    </row>
    <row r="283" spans="5:5">
      <c r="E283" s="149"/>
    </row>
    <row r="284" spans="5:5">
      <c r="E284" s="149"/>
    </row>
    <row r="285" spans="5:5">
      <c r="E285" s="149"/>
    </row>
    <row r="286" spans="5:5">
      <c r="E286" s="149"/>
    </row>
    <row r="287" spans="5:5">
      <c r="E287" s="149"/>
    </row>
    <row r="288" spans="5:5">
      <c r="E288" s="149"/>
    </row>
    <row r="289" spans="5:5">
      <c r="E289" s="149"/>
    </row>
    <row r="290" spans="5:5">
      <c r="E290" s="149"/>
    </row>
    <row r="291" spans="5:5">
      <c r="E291" s="149"/>
    </row>
    <row r="292" spans="5:5">
      <c r="E292" s="149"/>
    </row>
    <row r="293" spans="5:5">
      <c r="E293" s="149"/>
    </row>
    <row r="294" spans="5:5">
      <c r="E294" s="149"/>
    </row>
    <row r="295" spans="5:5">
      <c r="E295" s="149"/>
    </row>
    <row r="296" spans="5:5">
      <c r="E296" s="149"/>
    </row>
    <row r="297" spans="5:5">
      <c r="E297" s="149"/>
    </row>
    <row r="298" spans="5:5">
      <c r="E298" s="149"/>
    </row>
    <row r="299" spans="5:5">
      <c r="E299" s="149"/>
    </row>
    <row r="300" spans="5:5">
      <c r="E300" s="149"/>
    </row>
    <row r="301" spans="5:5">
      <c r="E301" s="149"/>
    </row>
    <row r="302" spans="5:5">
      <c r="E302" s="149"/>
    </row>
    <row r="303" spans="5:5">
      <c r="E303" s="149"/>
    </row>
    <row r="304" spans="5:5">
      <c r="E304" s="149"/>
    </row>
    <row r="305" spans="5:5">
      <c r="E305" s="149"/>
    </row>
    <row r="306" spans="5:5">
      <c r="E306" s="149"/>
    </row>
    <row r="307" spans="5:5">
      <c r="E307" s="149"/>
    </row>
    <row r="308" spans="5:5">
      <c r="E308" s="149"/>
    </row>
    <row r="309" spans="5:5">
      <c r="E309" s="149"/>
    </row>
    <row r="310" spans="5:5">
      <c r="E310" s="149"/>
    </row>
    <row r="311" spans="5:5">
      <c r="E311" s="149"/>
    </row>
    <row r="312" spans="5:5">
      <c r="E312" s="149"/>
    </row>
    <row r="313" spans="5:5">
      <c r="E313" s="149"/>
    </row>
    <row r="314" spans="5:5">
      <c r="E314" s="149"/>
    </row>
    <row r="315" spans="5:5">
      <c r="E315" s="149"/>
    </row>
    <row r="316" spans="5:5">
      <c r="E316" s="149"/>
    </row>
    <row r="317" spans="5:5">
      <c r="E317" s="149"/>
    </row>
    <row r="318" spans="5:5">
      <c r="E318" s="149"/>
    </row>
    <row r="319" spans="5:5">
      <c r="E319" s="149"/>
    </row>
    <row r="320" spans="5:5">
      <c r="E320" s="149"/>
    </row>
    <row r="321" spans="5:5">
      <c r="E321" s="149"/>
    </row>
    <row r="322" spans="5:5">
      <c r="E322" s="149"/>
    </row>
    <row r="323" spans="5:5">
      <c r="E323" s="149"/>
    </row>
    <row r="324" spans="5:5">
      <c r="E324" s="149"/>
    </row>
    <row r="325" spans="5:5">
      <c r="E325" s="149"/>
    </row>
    <row r="326" spans="5:5">
      <c r="E326" s="149"/>
    </row>
    <row r="327" spans="5:5">
      <c r="E327" s="149"/>
    </row>
    <row r="328" spans="5:5">
      <c r="E328" s="149"/>
    </row>
    <row r="329" spans="5:5">
      <c r="E329" s="149"/>
    </row>
  </sheetData>
  <sheetProtection algorithmName="SHA-512" hashValue="JApEL4x38cyEK+gOEPtJ//w9imuxDHEAsl/RMkxe5tksKF080mX+zg9BnRWHgJTDayAI0WBNPSgmhVH14xeG1A==" saltValue="JwxEgF+E9RXlYqXcPfGqYQ==" spinCount="100000" sheet="1" objects="1" scenarios="1"/>
  <autoFilter ref="A1:H218" xr:uid="{FD143451-FA3E-465D-9FFB-FECE7C4632BB}"/>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custom" allowBlank="1" showErrorMessage="1" xr:uid="{D38F03AD-6AB7-4B56-BA8D-CDECF2C66CEC}">
          <x14:formula1>
            <xm:f>AND(GTE(LEN(A63),MIN(('S:\Network Strategy\15 - Capacity Strategy Team\11 - Projects\11 - Demand Side Response\13 - Open Utility - Piclo Flex\[Piclo Flex - Competition Upload Template - Autumn 20 ENWL v3.xlsx]Data In'!#REF!),('S:\Network Strategy\15 - Capacity Strategy Team\11 - Projects\11 - Demand Side Response\13 - Open Utility - Piclo Flex\[Piclo Flex - Competition Upload Template - Autumn 20 ENWL v3.xlsx]Data In'!#REF!))),LTE(LEN(A63),MAX(('S:\Network Strategy\15 - Capacity Strategy Team\11 - Projects\11 - Demand Side Response\13 - Open Utility - Piclo Flex\[Piclo Flex - Competition Upload Template - Autumn 20 ENWL v3.xlsx]Data In'!#REF!),('S:\Network Strategy\15 - Capacity Strategy Team\11 - Projects\11 - Demand Side Response\13 - Open Utility - Piclo Flex\[Piclo Flex - Competition Upload Template - Autumn 20 ENWL v3.xlsx]Data In'!#REF!))))</xm:f>
          </x14:formula1>
          <xm:sqref>A63:A68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Enhance logic (Do not use)</vt:lpstr>
      <vt:lpstr>Introduction &amp; Help</vt:lpstr>
      <vt:lpstr>Tender Finder</vt:lpstr>
      <vt:lpstr>Manual Entry</vt:lpstr>
      <vt:lpstr>Lists &amp; wording</vt:lpstr>
      <vt:lpstr>Data</vt:lpstr>
      <vt:lpstr>Competition Data</vt:lpstr>
    </vt:vector>
  </TitlesOfParts>
  <Company>Electricity North West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Keith</dc:creator>
  <cp:lastModifiedBy>Stewart, Kate</cp:lastModifiedBy>
  <dcterms:created xsi:type="dcterms:W3CDTF">2022-04-07T06:39:52Z</dcterms:created>
  <dcterms:modified xsi:type="dcterms:W3CDTF">2023-03-10T11:26:32Z</dcterms:modified>
</cp:coreProperties>
</file>