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8_{5FE6443A-3E75-45B5-A395-C1BF30D8B6CE}"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<sst xmlns="http://schemas.openxmlformats.org/spreadsheetml/2006/main" count="3767" uniqueCount="1675">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</sst>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F31" sqref="F31"/>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1511</v>
      </c>
      <c r="E6"/>
      <c r="F6" s="41"/>
      <c r="G6"/>
      <c r="H6" s="22" t="s">
        <v>1615</v>
      </c>
      <c r="I6" t="s">
        <v>1609</v>
      </c>
      <c r="J6" s="23" t="s">
        <v>1610</v>
      </c>
      <c r="K6"/>
      <c r="L6"/>
      <c r="M6"/>
      <c r="N6"/>
      <c r="O6"/>
      <c r="P6" s="55"/>
    </row>
    <row r="7" spans="1:24" ht="18.75" customHeight="1" thickBot="1" x14ac:dyDescent="0.25">
      <c r="A7"/>
      <c r="B7" s="61"/>
      <c r="C7" s="81" t="s">
        <v>1622</v>
      </c>
      <c r="D7" s="80" t="s">
        <v>1499</v>
      </c>
      <c r="E7"/>
      <c r="F7" s="23"/>
      <c r="G7"/>
      <c r="H7" s="38">
        <v>5860</v>
      </c>
      <c r="I7" s="39">
        <v>48</v>
      </c>
      <c r="J7" s="24">
        <f>H7*I7/1000</f>
        <v>281.27999999999997</v>
      </c>
      <c r="K7"/>
      <c r="L7"/>
      <c r="M7"/>
      <c r="N7"/>
      <c r="O7"/>
      <c r="P7" s="55"/>
    </row>
    <row r="8" spans="1:24" ht="24.75" customHeight="1" thickBot="1" x14ac:dyDescent="0.25">
      <c r="A8"/>
      <c r="B8" s="61"/>
      <c r="C8" s="106" t="s">
        <v>1623</v>
      </c>
      <c r="D8" s="107">
        <v>-281.27999999999997</v>
      </c>
      <c r="E8" s="128" t="s">
        <v>1636</v>
      </c>
      <c r="F8" s="129"/>
      <c r="G8"/>
      <c r="H8" s="130" t="s">
        <v>1616</v>
      </c>
      <c r="I8" s="130"/>
      <c r="J8" s="130"/>
      <c r="K8"/>
      <c r="L8"/>
      <c r="M8"/>
      <c r="N8"/>
      <c r="O8"/>
      <c r="P8" s="55"/>
    </row>
    <row r="9" spans="1:24" x14ac:dyDescent="0.2">
      <c r="A9"/>
      <c r="B9" s="61"/>
      <c r="C9" s="124" t="str">
        <f ca="1">IF(D73="OK","",D73)</f>
        <v/>
      </c>
      <c r="D9"/>
      <c r="E9"/>
      <c r="F9"/>
      <c r="G9"/>
      <c r="H9" s="131"/>
      <c r="I9" s="131"/>
      <c r="J9" s="131"/>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0</v>
      </c>
      <c r="H12" s="29">
        <f>IF($D$7=C25,$D$8,0)</f>
        <v>-281.27999999999997</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35"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5"/>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6" t="s">
        <v>1624</v>
      </c>
      <c r="D19" s="137"/>
      <c r="E19" s="137"/>
      <c r="F19" s="137"/>
      <c r="G19" s="137"/>
      <c r="H19" s="137"/>
      <c r="I19" s="138"/>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v>281.27999999999997</v>
      </c>
      <c r="G21" s="80"/>
      <c r="H21"/>
      <c r="I21" s="23"/>
      <c r="J21"/>
      <c r="K21" s="144" t="str">
        <f>Z54</f>
        <v>Saturday and Sunday
All Year</v>
      </c>
      <c r="L21" s="134">
        <f ca="1">IFERROR(OFFSET(Z54,0,1*(MATCH($D$5,$AA$41:$CD$41,0))),"")</f>
        <v>0</v>
      </c>
      <c r="M21" s="134">
        <f t="shared" ca="1" si="0"/>
        <v>0</v>
      </c>
      <c r="N21" s="134" t="str">
        <f t="shared" ca="1" si="0"/>
        <v>00:00 - 07:00</v>
      </c>
      <c r="O21" s="134" t="str">
        <f t="shared" ca="1" si="0"/>
        <v>07:00 - 00:00</v>
      </c>
      <c r="P21" s="145" t="str">
        <f ca="1">IF($AC$56= "NPG NE",OFFSET(AD54,0,1*(MATCH($D$5,$AA$41:$CD$41,0))),"")</f>
        <v/>
      </c>
    </row>
    <row r="22" spans="1:26" x14ac:dyDescent="0.2">
      <c r="A22"/>
      <c r="B22" s="61"/>
      <c r="C22" s="81" t="s">
        <v>1496</v>
      </c>
      <c r="D22" s="80"/>
      <c r="E22" s="80"/>
      <c r="F22" s="80"/>
      <c r="G22" s="80"/>
      <c r="H22"/>
      <c r="I22" s="23"/>
      <c r="J22"/>
      <c r="K22" s="144"/>
      <c r="L22" s="134"/>
      <c r="M22" s="134"/>
      <c r="N22" s="134"/>
      <c r="O22" s="134"/>
      <c r="P22" s="14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33"/>
      <c r="K30" s="133"/>
      <c r="L30" s="133"/>
      <c r="M30" s="133"/>
      <c r="N30" s="133"/>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-3.3753600000000041</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1" t="s">
        <v>1628</v>
      </c>
      <c r="D39" s="141"/>
      <c r="E39" s="141"/>
      <c r="F39"/>
      <c r="G39"/>
      <c r="H39"/>
      <c r="I39"/>
      <c r="J39"/>
      <c r="K39"/>
      <c r="L39"/>
      <c r="M39"/>
      <c r="N39"/>
      <c r="O39"/>
      <c r="P39" s="55"/>
    </row>
    <row r="40" spans="1:83" x14ac:dyDescent="0.2">
      <c r="A40"/>
      <c r="B40" s="61"/>
      <c r="C40" s="142" t="s">
        <v>1629</v>
      </c>
      <c r="D40" s="142"/>
      <c r="E40" s="142"/>
      <c r="F40"/>
      <c r="G40"/>
      <c r="H40"/>
      <c r="I40"/>
      <c r="J40"/>
      <c r="K40"/>
      <c r="L40"/>
      <c r="M40"/>
      <c r="N40"/>
      <c r="O40"/>
      <c r="P40" s="55"/>
      <c r="Z40" s="40" t="s">
        <v>1507</v>
      </c>
      <c r="AG40" s="91"/>
      <c r="AH40" s="92"/>
      <c r="AI40" s="91"/>
      <c r="AM40" s="89"/>
    </row>
    <row r="41" spans="1:83" x14ac:dyDescent="0.2">
      <c r="A41"/>
      <c r="B41" s="61"/>
      <c r="C41" s="143" t="s">
        <v>1630</v>
      </c>
      <c r="D41" s="143"/>
      <c r="E41" s="14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3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4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-23.908799999999989</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32" t="s">
        <v>1607</v>
      </c>
      <c r="I67" s="132"/>
      <c r="K67" s="132" t="s">
        <v>1608</v>
      </c>
      <c r="L67" s="132"/>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32"/>
      <c r="I68" s="132"/>
      <c r="K68" s="132"/>
      <c r="L68" s="132"/>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20.533439999999985</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35" t="s">
        <v>1</v>
      </c>
      <c r="B4" s="2" t="s">
        <v>2</v>
      </c>
      <c r="C4" s="2" t="s">
        <v>3</v>
      </c>
      <c r="D4" s="2" t="s">
        <v>4</v>
      </c>
      <c r="E4" s="2" t="s">
        <v>5</v>
      </c>
      <c r="F4" s="116"/>
    </row>
    <row r="5" spans="1:16363" ht="23.25" customHeight="1" x14ac:dyDescent="0.2">
      <c r="A5" s="135"/>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34" t="s">
        <v>19</v>
      </c>
      <c r="C9" s="134"/>
      <c r="D9" s="134"/>
      <c r="E9" s="134"/>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34" t="s">
        <v>19</v>
      </c>
      <c r="C9" s="134"/>
      <c r="D9" s="134"/>
      <c r="E9" s="134"/>
      <c r="F9" s="134"/>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2024-08-13T16:03:30Z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