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68111565-9E89-4840-9A8E-1634B26688B0}" xr6:coauthVersionLast="47" xr6:coauthVersionMax="47" xr10:uidLastSave="{00000000-0000-0000-0000-000000000000}"/>
  <bookViews>
    <workbookView xWindow="-289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<sst xmlns="http://schemas.openxmlformats.org/spreadsheetml/2006/main" count="3767" uniqueCount="1675">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</sst>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B27" sqref="B27"/>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2500</v>
      </c>
      <c r="I7" s="39">
        <v>24</v>
      </c>
      <c r="J7" s="24">
        <f>H7*I7/1000</f>
        <v>60</v>
      </c>
      <c r="K7"/>
      <c r="L7"/>
      <c r="M7"/>
      <c r="N7"/>
      <c r="O7"/>
      <c r="P7" s="55"/>
    </row>
    <row r="8" spans="1:24" ht="24.75" customHeight="1" thickBot="1" x14ac:dyDescent="0.35">
      <c r="A8"/>
      <c r="B8" s="61"/>
      <c r="C8" s="106" t="s">
        <v>1623</v>
      </c>
      <c r="D8" s="127">
        <f>-J7</f>
        <v>-60</v>
      </c>
      <c r="E8" s="137" t="s">
        <v>1636</v>
      </c>
      <c r="F8" s="138"/>
      <c r="G8"/>
      <c r="H8" s="139" t="s">
        <v>1616</v>
      </c>
      <c r="I8" s="139"/>
      <c r="J8" s="139"/>
      <c r="K8"/>
      <c r="L8"/>
      <c r="M8"/>
      <c r="N8"/>
      <c r="O8"/>
      <c r="P8" s="55"/>
    </row>
    <row r="9" spans="1:24" x14ac:dyDescent="0.25">
      <c r="A9"/>
      <c r="B9" s="61"/>
      <c r="C9" s="123" t="str">
        <f ca="1">IF(D73="OK","",D73)</f>
        <v/>
      </c>
      <c r="D9"/>
      <c r="E9"/>
      <c r="F9"/>
      <c r="G9"/>
      <c r="H9" s="140"/>
      <c r="I9" s="140"/>
      <c r="J9" s="140"/>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-60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43"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43"/>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4" t="s">
        <v>1624</v>
      </c>
      <c r="D19" s="145"/>
      <c r="E19" s="145"/>
      <c r="F19" s="145"/>
      <c r="G19" s="145"/>
      <c r="H19" s="145"/>
      <c r="I19" s="146"/>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35" t="str">
        <f>Z54</f>
        <v>Saturday and Sunday
All Year</v>
      </c>
      <c r="L21" s="129">
        <f ca="1">IFERROR(OFFSET(Z54,0,1*(MATCH($D$5,$AA$41:$CD$41,0))),"")</f>
        <v>0</v>
      </c>
      <c r="M21" s="129">
        <f t="shared" ca="1" si="0"/>
        <v>0</v>
      </c>
      <c r="N21" s="129" t="str">
        <f t="shared" ca="1" si="0"/>
        <v>00:00 - 07:00</v>
      </c>
      <c r="O21" s="129" t="str">
        <f t="shared" ca="1" si="0"/>
        <v>07:00 - 00:00</v>
      </c>
      <c r="P21" s="136" t="str">
        <f ca="1">IF($AC$56= "NPG NE",OFFSET(AD54,0,1*(MATCH($D$5,$AA$41:$CD$41,0))),"")</f>
        <v/>
      </c>
    </row>
    <row r="22" spans="1:26" x14ac:dyDescent="0.25">
      <c r="A22"/>
      <c r="B22" s="61"/>
      <c r="C22" s="81" t="s">
        <v>1496</v>
      </c>
      <c r="D22" s="80"/>
      <c r="E22" s="80"/>
      <c r="F22" s="128"/>
      <c r="G22" s="80"/>
      <c r="H22"/>
      <c r="I22" s="23"/>
      <c r="J22"/>
      <c r="K22" s="135"/>
      <c r="L22" s="129"/>
      <c r="M22" s="129"/>
      <c r="N22" s="129"/>
      <c r="O22" s="129"/>
      <c r="P22" s="13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60</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42"/>
      <c r="K30" s="142"/>
      <c r="L30" s="142"/>
      <c r="M30" s="142"/>
      <c r="N30" s="142"/>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-0.18000000000000682</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32" t="s">
        <v>1628</v>
      </c>
      <c r="D39" s="132"/>
      <c r="E39" s="132"/>
      <c r="F39"/>
      <c r="G39"/>
      <c r="H39"/>
      <c r="I39"/>
      <c r="J39"/>
      <c r="K39"/>
      <c r="L39"/>
      <c r="M39"/>
      <c r="N39"/>
      <c r="O39"/>
      <c r="P39" s="55"/>
    </row>
    <row r="40" spans="1:83" x14ac:dyDescent="0.25">
      <c r="A40"/>
      <c r="B40" s="61"/>
      <c r="C40" s="133" t="s">
        <v>1629</v>
      </c>
      <c r="D40" s="133"/>
      <c r="E40" s="133"/>
      <c r="F40"/>
      <c r="G40"/>
      <c r="H40"/>
      <c r="I40"/>
      <c r="J40"/>
      <c r="K40"/>
      <c r="L40"/>
      <c r="M40"/>
      <c r="N40"/>
      <c r="O40"/>
      <c r="P40" s="55"/>
      <c r="Z40" s="40" t="s">
        <v>1507</v>
      </c>
      <c r="AG40" s="91"/>
      <c r="AH40" s="92"/>
      <c r="AI40" s="91"/>
      <c r="AM40" s="89"/>
    </row>
    <row r="41" spans="1:83" x14ac:dyDescent="0.25">
      <c r="A41"/>
      <c r="B41" s="61"/>
      <c r="C41" s="134" t="s">
        <v>1630</v>
      </c>
      <c r="D41" s="134"/>
      <c r="E41" s="13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3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3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-1.4400000000000013</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41" t="s">
        <v>1607</v>
      </c>
      <c r="I67" s="141"/>
      <c r="K67" s="141" t="s">
        <v>1608</v>
      </c>
      <c r="L67" s="141"/>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41"/>
      <c r="I68" s="141"/>
      <c r="K68" s="141"/>
      <c r="L68" s="141"/>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1.2599999999999945</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43" t="s">
        <v>1</v>
      </c>
      <c r="B4" s="2" t="s">
        <v>2</v>
      </c>
      <c r="C4" s="2" t="s">
        <v>3</v>
      </c>
      <c r="D4" s="2" t="s">
        <v>4</v>
      </c>
      <c r="E4" s="2" t="s">
        <v>5</v>
      </c>
      <c r="F4" s="115"/>
    </row>
    <row r="5" spans="1:16363" ht="23.25" customHeight="1" x14ac:dyDescent="0.25">
      <c r="A5" s="143"/>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29" t="s">
        <v>19</v>
      </c>
      <c r="C9" s="129"/>
      <c r="D9" s="129"/>
      <c r="E9" s="129"/>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29" t="s">
        <v>19</v>
      </c>
      <c r="C9" s="129"/>
      <c r="D9" s="129"/>
      <c r="E9" s="129"/>
      <c r="F9" s="129"/>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2025-07-22T14:51:10Z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